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6/2T26/"/>
    </mc:Choice>
  </mc:AlternateContent>
  <xr:revisionPtr revIDLastSave="2063" documentId="8_{FAEC01A5-C2B4-4858-9904-39A08E67D6B5}" xr6:coauthVersionLast="47" xr6:coauthVersionMax="47" xr10:uidLastSave="{4A6F5288-0200-4EFF-90C3-6C110673DD9F}"/>
  <bookViews>
    <workbookView xWindow="-110" yWindow="-110" windowWidth="19420" windowHeight="10300" tabRatio="795" activeTab="1" xr2:uid="{A1DE73FF-14BF-4490-977C-6C5972B72EE5}"/>
  </bookViews>
  <sheets>
    <sheet name="Índice" sheetId="2" r:id="rId1"/>
    <sheet name="Estrategia - Yape" sheetId="42" r:id="rId2"/>
    <sheet name="0.Resumen BAP" sheetId="1" r:id="rId3"/>
    <sheet name="0.1.Contribuciones BAP" sheetId="4" r:id="rId4"/>
    <sheet name="0.2.ROAE" sheetId="5" r:id="rId5"/>
    <sheet name="1.1.Colocaciones" sheetId="43" r:id="rId6"/>
    <sheet name="1.2.Calidad de Cartera" sheetId="44" r:id="rId7"/>
    <sheet name="2.Depositos" sheetId="7" r:id="rId8"/>
    <sheet name="3.1.AGIs" sheetId="6" r:id="rId9"/>
    <sheet name="3.2.Fondeo" sheetId="34" r:id="rId10"/>
    <sheet name="4.Ingreso Neto por Intereses" sheetId="10" r:id="rId11"/>
    <sheet name="5.Provisiones" sheetId="45" r:id="rId12"/>
    <sheet name="6.1.Otros Ingresos Ordinarios" sheetId="11" r:id="rId13"/>
    <sheet name="6.2.Otros Ingresos No ordinario" sheetId="36" r:id="rId14"/>
    <sheet name="7.Resultado Técnico de Seguros" sheetId="12" r:id="rId15"/>
    <sheet name="8.Gastos Operativos" sheetId="13" r:id="rId16"/>
    <sheet name="9.Eficiencia Operativa" sheetId="33" r:id="rId17"/>
    <sheet name="10.1.Capital Regulatorio BAP" sheetId="15" r:id="rId18"/>
    <sheet name="10.2.Capital Regulatorio BCP" sheetId="16" r:id="rId19"/>
    <sheet name="10.3.1 Capital Regulatorio Mb" sheetId="50" r:id="rId20"/>
    <sheet name="11.Perspectivas Económicas" sheetId="19" r:id="rId21"/>
    <sheet name="Anexos &gt;&gt;" sheetId="41" r:id="rId22"/>
    <sheet name="12.1. Colocaciones en SPD" sheetId="53" r:id="rId23"/>
    <sheet name="12.5.Canales Físicos" sheetId="18" r:id="rId24"/>
    <sheet name="12.7.1.Credicorp Consolidado" sheetId="20" r:id="rId25"/>
    <sheet name="12.7.2. Credicorp Individual" sheetId="21" r:id="rId26"/>
    <sheet name="12.7.3. BCP Consolidado" sheetId="51" r:id="rId27"/>
    <sheet name="12.7.4. BCP Individual" sheetId="23" r:id="rId28"/>
    <sheet name="12.7.5. BCP Bolivia" sheetId="25" r:id="rId29"/>
    <sheet name="12.7.6. Mibanco" sheetId="24" r:id="rId30"/>
    <sheet name="12.7.7. Prima AFP" sheetId="32" r:id="rId31"/>
    <sheet name="12.7.7 Grupo Pacífico" sheetId="28" r:id="rId32"/>
    <sheet name="12.7.9. IM&amp;A" sheetId="47" r:id="rId33"/>
  </sheets>
  <definedNames>
    <definedName name="_Hlk196909593" localSheetId="12">'6.1.Otros Ingresos Ordinarios'!#REF!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 i="51" l="1"/>
  <c r="S6" i="51"/>
  <c r="Z8" i="20"/>
  <c r="J15" i="33" l="1"/>
  <c r="J4" i="33"/>
  <c r="J4" i="13" l="1"/>
  <c r="K5" i="12"/>
  <c r="J4" i="36"/>
  <c r="J33" i="11"/>
  <c r="J18" i="11"/>
  <c r="J11" i="11"/>
  <c r="J4" i="11"/>
  <c r="J4" i="45"/>
  <c r="L14" i="28"/>
  <c r="J29" i="10"/>
  <c r="J4" i="10"/>
  <c r="I53" i="32"/>
  <c r="H53" i="32"/>
  <c r="J32" i="32" l="1"/>
  <c r="J6" i="47"/>
  <c r="J45" i="24"/>
  <c r="J6" i="4"/>
  <c r="AC7" i="51"/>
  <c r="AB7" i="51"/>
  <c r="J6" i="1"/>
  <c r="E45" i="24"/>
  <c r="D45" i="24"/>
  <c r="C45" i="24"/>
  <c r="T8" i="23" l="1"/>
  <c r="J44" i="25"/>
  <c r="AD7" i="51"/>
  <c r="AG8" i="23"/>
  <c r="J32" i="25"/>
  <c r="S7" i="51"/>
  <c r="J38" i="21"/>
  <c r="L6" i="53"/>
  <c r="K6" i="53"/>
  <c r="J6" i="53"/>
  <c r="D40" i="43"/>
  <c r="H40" i="43" s="1"/>
  <c r="C40" i="43"/>
  <c r="G40" i="43" s="1"/>
  <c r="D22" i="43"/>
  <c r="H22" i="43" s="1"/>
  <c r="C22" i="43"/>
  <c r="G22" i="43" s="1"/>
  <c r="D22" i="50" l="1"/>
  <c r="D29" i="50" s="1"/>
  <c r="E22" i="50"/>
  <c r="E29" i="50" s="1"/>
  <c r="C22" i="50"/>
  <c r="C29" i="50" s="1"/>
  <c r="E15" i="33" l="1"/>
  <c r="D15" i="33"/>
  <c r="C15" i="33"/>
  <c r="E35" i="13"/>
  <c r="D35" i="13"/>
  <c r="C35" i="13"/>
  <c r="E14" i="13"/>
  <c r="D14" i="13"/>
  <c r="C14" i="13"/>
  <c r="F62" i="32" l="1"/>
  <c r="G62" i="32" s="1"/>
  <c r="H62" i="32" s="1"/>
  <c r="J73" i="42" l="1"/>
  <c r="E33" i="11" l="1"/>
  <c r="D33" i="11"/>
  <c r="C33" i="11"/>
  <c r="E18" i="11"/>
  <c r="D18" i="11"/>
  <c r="C18" i="11"/>
  <c r="E11" i="11"/>
  <c r="D11" i="11"/>
  <c r="C11" i="11"/>
  <c r="J35" i="42"/>
  <c r="AB8" i="23"/>
  <c r="AA8" i="23"/>
  <c r="Z8" i="23"/>
  <c r="T3" i="10"/>
  <c r="Q3" i="10"/>
  <c r="N3" i="10"/>
  <c r="E16" i="44"/>
  <c r="D16" i="44"/>
  <c r="C16" i="44"/>
  <c r="D44" i="25" l="1"/>
  <c r="E44" i="25"/>
  <c r="C44" i="25"/>
  <c r="N17" i="10" l="1"/>
  <c r="Q17" i="10"/>
  <c r="T17" i="10"/>
  <c r="E12" i="18" l="1"/>
  <c r="D12" i="18"/>
  <c r="C12" i="18"/>
  <c r="D22" i="16"/>
  <c r="D29" i="16" s="1"/>
  <c r="D42" i="16" s="1"/>
  <c r="D49" i="16" s="1"/>
  <c r="E22" i="16"/>
  <c r="E29" i="16" s="1"/>
  <c r="E42" i="16" s="1"/>
  <c r="E49" i="16" s="1"/>
  <c r="C22" i="16"/>
  <c r="C29" i="16" s="1"/>
  <c r="D29" i="10"/>
  <c r="E29" i="10"/>
  <c r="F29" i="10"/>
  <c r="G29" i="10"/>
  <c r="C29" i="10"/>
  <c r="C42" i="16" l="1"/>
  <c r="C49" i="16" s="1"/>
  <c r="E16" i="6"/>
  <c r="D16" i="6"/>
  <c r="C16" i="6"/>
  <c r="E42" i="50" l="1"/>
  <c r="E49" i="50" s="1"/>
  <c r="D42" i="50"/>
  <c r="D49" i="50" s="1"/>
  <c r="C42" i="50"/>
  <c r="C49" i="50" s="1"/>
  <c r="F28" i="16"/>
  <c r="G4" i="44" l="1"/>
  <c r="F4" i="44"/>
  <c r="C19" i="7" l="1"/>
  <c r="E17" i="7"/>
  <c r="D17" i="7"/>
  <c r="D12" i="7" l="1"/>
  <c r="E12" i="7"/>
  <c r="C12" i="7" l="1"/>
  <c r="G18" i="5"/>
  <c r="F18" i="5"/>
  <c r="F13" i="5"/>
  <c r="G13" i="5"/>
  <c r="F7" i="5"/>
  <c r="G7" i="5"/>
  <c r="F29" i="1"/>
  <c r="G29" i="1"/>
  <c r="J28" i="1"/>
  <c r="F10" i="5"/>
  <c r="G10" i="5"/>
  <c r="G17" i="5"/>
  <c r="F17" i="5"/>
  <c r="F16" i="34"/>
  <c r="G16" i="34"/>
  <c r="F14" i="5"/>
  <c r="G14" i="5"/>
  <c r="F8" i="5"/>
  <c r="G8" i="5"/>
  <c r="G16" i="5"/>
  <c r="F16" i="5"/>
  <c r="J29" i="1"/>
  <c r="F28" i="1"/>
  <c r="G28" i="1"/>
  <c r="F42" i="10"/>
  <c r="G42" i="10"/>
  <c r="G11" i="5"/>
  <c r="F11" i="5"/>
  <c r="J45" i="25" l="1"/>
  <c r="J56" i="32" l="1"/>
  <c r="G46" i="24"/>
  <c r="F46" i="24"/>
  <c r="G45" i="25"/>
  <c r="F45" i="25"/>
  <c r="J46" i="24"/>
  <c r="F56" i="32" l="1"/>
  <c r="G56" i="32"/>
  <c r="J57" i="32" l="1"/>
  <c r="J55" i="32" l="1"/>
  <c r="G51" i="25" l="1"/>
  <c r="F51" i="25"/>
  <c r="Q1" i="23" l="1"/>
  <c r="F52" i="24"/>
  <c r="G52" i="24"/>
  <c r="F53" i="24"/>
  <c r="G53" i="24"/>
  <c r="J54" i="32"/>
  <c r="G50" i="25"/>
  <c r="F50" i="25"/>
  <c r="P1" i="23"/>
  <c r="J48" i="24"/>
  <c r="F47" i="25"/>
  <c r="J47" i="24"/>
  <c r="F59" i="21"/>
  <c r="G59" i="21"/>
  <c r="J46" i="25"/>
  <c r="F49" i="25" l="1"/>
  <c r="G49" i="24"/>
  <c r="F55" i="32"/>
  <c r="G55" i="32"/>
  <c r="G57" i="32"/>
  <c r="F57" i="32"/>
  <c r="G51" i="24"/>
  <c r="F49" i="24"/>
  <c r="F48" i="25"/>
  <c r="G46" i="25" l="1"/>
  <c r="F46" i="25"/>
  <c r="F54" i="32"/>
  <c r="G54" i="32"/>
  <c r="F50" i="24" l="1"/>
  <c r="G50" i="24"/>
  <c r="G47" i="25" l="1"/>
  <c r="G49" i="25"/>
  <c r="G48" i="25"/>
  <c r="G47" i="24" l="1"/>
  <c r="G48" i="24" l="1"/>
  <c r="F48" i="24"/>
  <c r="G11" i="44" l="1"/>
  <c r="G36" i="1"/>
  <c r="G32" i="1"/>
  <c r="F42" i="1"/>
  <c r="G42" i="1"/>
  <c r="F41" i="1" l="1"/>
  <c r="F13" i="44"/>
  <c r="G13" i="44"/>
  <c r="G41" i="1"/>
  <c r="J7" i="33"/>
  <c r="F36" i="1"/>
  <c r="G34" i="1"/>
  <c r="F11" i="44"/>
  <c r="G7" i="33"/>
  <c r="F7" i="33"/>
  <c r="J41" i="1"/>
  <c r="J32" i="1"/>
  <c r="J36" i="1"/>
  <c r="G24" i="10"/>
  <c r="J42" i="1"/>
  <c r="J35" i="1"/>
  <c r="J24" i="10"/>
  <c r="F24" i="10"/>
  <c r="D18" i="7"/>
  <c r="D19" i="7" s="1"/>
  <c r="E18" i="7"/>
  <c r="E19" i="7" s="1"/>
  <c r="F35" i="1" l="1"/>
  <c r="G37" i="1"/>
  <c r="G21" i="44"/>
  <c r="F21" i="44"/>
  <c r="G20" i="44"/>
  <c r="F20" i="44"/>
  <c r="F32" i="1"/>
  <c r="F34" i="1"/>
  <c r="G35" i="1"/>
  <c r="F37" i="1"/>
  <c r="J34" i="1"/>
  <c r="G30" i="1"/>
  <c r="F30" i="1"/>
  <c r="J30" i="1" l="1"/>
  <c r="J37" i="1"/>
  <c r="J22" i="10" l="1"/>
  <c r="J23" i="10" l="1"/>
  <c r="G23" i="10"/>
  <c r="F23" i="10"/>
  <c r="G41" i="10"/>
  <c r="F41" i="10"/>
  <c r="F22" i="10"/>
  <c r="G22" i="10"/>
  <c r="J27" i="1"/>
  <c r="J26" i="1"/>
  <c r="G26" i="1" l="1"/>
  <c r="G43" i="10"/>
  <c r="F43" i="10"/>
  <c r="G44" i="10"/>
  <c r="F44" i="10"/>
  <c r="G27" i="1"/>
  <c r="F26" i="1"/>
  <c r="F27" i="1"/>
  <c r="G33" i="1" l="1"/>
  <c r="F33" i="1"/>
  <c r="J33" i="1"/>
  <c r="J16" i="33" l="1"/>
  <c r="J17" i="33"/>
  <c r="J18" i="33"/>
  <c r="J21" i="33"/>
  <c r="J22" i="33"/>
  <c r="J19" i="33" l="1"/>
  <c r="J20" i="33"/>
  <c r="G61" i="50" l="1"/>
  <c r="F61" i="50"/>
  <c r="G45" i="1"/>
  <c r="F45" i="1"/>
  <c r="G44" i="50"/>
  <c r="F44" i="50"/>
  <c r="F28" i="15"/>
  <c r="G28" i="15"/>
  <c r="F45" i="50"/>
  <c r="G45" i="50"/>
  <c r="G44" i="16"/>
  <c r="F44" i="16"/>
  <c r="F46" i="1"/>
  <c r="G46" i="1"/>
  <c r="F61" i="16"/>
  <c r="G61" i="16"/>
  <c r="G45" i="16"/>
  <c r="F45" i="16"/>
  <c r="F50" i="1"/>
  <c r="G50" i="1"/>
  <c r="G49" i="1"/>
  <c r="F49" i="1"/>
  <c r="F29" i="15"/>
  <c r="G29" i="15"/>
  <c r="F44" i="1"/>
  <c r="G44" i="1"/>
  <c r="G43" i="50"/>
  <c r="F43" i="50"/>
  <c r="G43" i="16"/>
  <c r="F43" i="16"/>
  <c r="F48" i="1"/>
  <c r="G48" i="1"/>
  <c r="G27" i="15"/>
  <c r="F27" i="15"/>
  <c r="J45" i="1" l="1"/>
  <c r="J44" i="1"/>
  <c r="J50" i="1"/>
  <c r="J46" i="1"/>
  <c r="J48" i="1"/>
  <c r="J49" i="1" l="1"/>
  <c r="F17" i="33" l="1"/>
  <c r="G17" i="33"/>
  <c r="G20" i="33"/>
  <c r="F20" i="33"/>
  <c r="G16" i="33"/>
  <c r="F16" i="33"/>
  <c r="G19" i="33"/>
  <c r="F19" i="33"/>
  <c r="F22" i="33"/>
  <c r="G22" i="33"/>
  <c r="F21" i="33"/>
  <c r="G21" i="33"/>
  <c r="G18" i="33"/>
  <c r="F18" i="33"/>
  <c r="G46" i="10" l="1"/>
  <c r="F45" i="10"/>
  <c r="F46" i="10"/>
  <c r="H45" i="10" l="1"/>
  <c r="G45" i="10"/>
  <c r="F12" i="44" l="1"/>
  <c r="G12" i="44"/>
  <c r="J8" i="45" l="1"/>
  <c r="F8" i="45" l="1"/>
  <c r="G8" i="45"/>
</calcChain>
</file>

<file path=xl/sharedStrings.xml><?xml version="1.0" encoding="utf-8"?>
<sst xmlns="http://schemas.openxmlformats.org/spreadsheetml/2006/main" count="2042" uniqueCount="934">
  <si>
    <t>Índice</t>
  </si>
  <si>
    <t>0. Resumen BAP</t>
  </si>
  <si>
    <t>0.1. Contribuciones BAP</t>
  </si>
  <si>
    <t xml:space="preserve">0.2. ROAE </t>
  </si>
  <si>
    <t>1.1. Colocaciones</t>
  </si>
  <si>
    <t>1.2. Calidad de Cartera</t>
  </si>
  <si>
    <t>2. Depósitos</t>
  </si>
  <si>
    <t>3.1. AGIs</t>
  </si>
  <si>
    <t>3.2. Fondeo</t>
  </si>
  <si>
    <t>4. Ingreso Neto por Intereses</t>
  </si>
  <si>
    <t>5. Provisiones</t>
  </si>
  <si>
    <t>7. Resultado Técnico de Seguros</t>
  </si>
  <si>
    <t>8. Gastos Operativos</t>
  </si>
  <si>
    <t>9. Eficiencia Operativa</t>
  </si>
  <si>
    <t>10.1. Capital Regulatorio BAP</t>
  </si>
  <si>
    <t>10.2. Capital Regulatorio BCP</t>
  </si>
  <si>
    <t>10.3. Capital Regulatorio Mb</t>
  </si>
  <si>
    <t>11. Perspectivas Económicas</t>
  </si>
  <si>
    <t>12. Anexos</t>
  </si>
  <si>
    <t>Colocaciones</t>
  </si>
  <si>
    <t>Fondeo</t>
  </si>
  <si>
    <t>ROAE</t>
  </si>
  <si>
    <t>Volver al índice</t>
  </si>
  <si>
    <t>Subsidiaria</t>
  </si>
  <si>
    <t>2T24</t>
  </si>
  <si>
    <t>Mibanco</t>
  </si>
  <si>
    <t>Trimestre</t>
  </si>
  <si>
    <t>Variación %</t>
  </si>
  <si>
    <t xml:space="preserve">Acumulado a </t>
  </si>
  <si>
    <t>TaT</t>
  </si>
  <si>
    <t>AaA</t>
  </si>
  <si>
    <t>Usuarios</t>
  </si>
  <si>
    <t>Usuarios (millones)</t>
  </si>
  <si>
    <t># Transacciones (millones)</t>
  </si>
  <si>
    <t>Experiencia</t>
  </si>
  <si>
    <t>Drivers Monetización</t>
  </si>
  <si>
    <t>Pagos</t>
  </si>
  <si>
    <t># de Transacciones de Pago de Servicios (millones)</t>
  </si>
  <si>
    <t>Financiero</t>
  </si>
  <si>
    <t># Desembolsos de Créditos (miles)</t>
  </si>
  <si>
    <t>Ingreso neto por intereses</t>
  </si>
  <si>
    <t>Gastos Totales</t>
  </si>
  <si>
    <t>(1) Cifras de gestión.</t>
  </si>
  <si>
    <t xml:space="preserve">Credicorp Ltd. </t>
  </si>
  <si>
    <t>Acumulado a</t>
  </si>
  <si>
    <t>S/000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</si>
  <si>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</si>
  <si>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</si>
  <si>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</si>
  <si>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</si>
  <si>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</si>
  <si>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</si>
  <si>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Impuesto a la renta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</si>
  <si>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</si>
  <si>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</si>
  <si>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</si>
  <si>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</si>
  <si>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</si>
  <si>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</si>
  <si>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</si>
  <si>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</si>
  <si>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</si>
  <si>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</si>
  <si>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</si>
  <si>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</si>
  <si>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</si>
  <si>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</si>
  <si>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</si>
  <si>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</si>
  <si>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</si>
  <si>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</si>
  <si>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</si>
  <si>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</si>
  <si>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</si>
  <si>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</si>
  <si>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</si>
  <si>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</si>
  <si>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</si>
  <si>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</si>
  <si>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</si>
  <si>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</si>
  <si>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</si>
  <si>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</si>
  <si>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</si>
  <si>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</si>
  <si>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</si>
  <si>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</si>
  <si>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</si>
  <si>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</si>
  <si>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</si>
  <si>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</si>
  <si>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</si>
  <si>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</si>
  <si>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</si>
  <si>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</si>
  <si>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</si>
  <si>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</si>
  <si>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</si>
  <si>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</si>
  <si>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</si>
  <si>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</si>
  <si>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</si>
  <si>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 Prima</t>
  </si>
  <si>
    <t xml:space="preserve"> Credicorp Capital </t>
  </si>
  <si>
    <t xml:space="preserve"> Atlantic Security Bank </t>
  </si>
  <si>
    <t>Credicorp</t>
  </si>
  <si>
    <t>Saldo a</t>
  </si>
  <si>
    <t>Variación Volumen</t>
  </si>
  <si>
    <t>BCP Individual</t>
  </si>
  <si>
    <t>Banca Mayorista</t>
  </si>
  <si>
    <t xml:space="preserve">   Corporativa</t>
  </si>
  <si>
    <t xml:space="preserve">   Empresa</t>
  </si>
  <si>
    <t xml:space="preserve">   Negocios</t>
  </si>
  <si>
    <t xml:space="preserve">   Pyme </t>
  </si>
  <si>
    <t xml:space="preserve">   Hipotecario</t>
  </si>
  <si>
    <t xml:space="preserve">   Consumo</t>
  </si>
  <si>
    <t xml:space="preserve">   Tarjeta de Crédito</t>
  </si>
  <si>
    <t>Mibanco Colombia</t>
  </si>
  <si>
    <t>Bolivia</t>
  </si>
  <si>
    <t>Mayor contracción en volúmenes</t>
  </si>
  <si>
    <t>Mayor crecimiento en volúmenes</t>
  </si>
  <si>
    <t>Total</t>
  </si>
  <si>
    <t>ASB</t>
  </si>
  <si>
    <t>Calidad de Cartera y Ratios de Morosidad</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</si>
  <si>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</si>
  <si>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</si>
  <si>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</si>
  <si>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</si>
  <si>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</si>
  <si>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</si>
  <si>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</si>
  <si>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</si>
  <si>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</si>
  <si>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</si>
  <si>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</si>
  <si>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</si>
  <si>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</si>
  <si>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</si>
  <si>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</si>
  <si>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</si>
  <si>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</si>
  <si>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</si>
  <si>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</si>
  <si>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</si>
  <si>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</si>
  <si>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</si>
  <si>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</si>
  <si>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</si>
  <si>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</si>
  <si>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</si>
  <si>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</si>
  <si>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Total Fondeo</t>
  </si>
  <si>
    <t>Costo de Fondeo</t>
  </si>
  <si>
    <t xml:space="preserve">Ingreso neto por intereses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</si>
  <si>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</si>
  <si>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</si>
  <si>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</si>
  <si>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</si>
  <si>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</si>
  <si>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</si>
  <si>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</si>
  <si>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</si>
  <si>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</si>
  <si>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</si>
  <si>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</si>
  <si>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</si>
  <si>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Activos promedio que generan intereses</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</si>
  <si>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</si>
  <si>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</si>
  <si>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</si>
  <si>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</si>
  <si>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</si>
  <si>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</si>
  <si>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</si>
  <si>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</si>
  <si>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</si>
  <si>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</si>
  <si>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</si>
  <si>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</si>
  <si>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Ingresos por Intereses / AGI</t>
  </si>
  <si>
    <t>S/ millones</t>
  </si>
  <si>
    <t>Balance</t>
  </si>
  <si>
    <t>Ingresos</t>
  </si>
  <si>
    <t>Promedio</t>
  </si>
  <si>
    <t>Implícitas</t>
  </si>
  <si>
    <t>Disponible y equivalentes</t>
  </si>
  <si>
    <t>Otros AGI</t>
  </si>
  <si>
    <t>Inversiones</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</si>
  <si>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</si>
  <si>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</si>
  <si>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</si>
  <si>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</si>
  <si>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</si>
  <si>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</si>
  <si>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</si>
  <si>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</si>
  <si>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</si>
  <si>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</si>
  <si>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</si>
  <si>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</si>
  <si>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</si>
  <si>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</si>
  <si>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Provisión Bruta de Pérdida Crediticia para Cartera de Colocaciones</t>
  </si>
  <si>
    <t>Recupero de Castigos</t>
  </si>
  <si>
    <t>Provisión de Pérdida Crediticia para Cartera de Colocaciones, Neta de Recuperos</t>
  </si>
  <si>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</si>
  <si>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</si>
  <si>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</si>
  <si>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</si>
  <si>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</si>
  <si>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</si>
  <si>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</si>
  <si>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</si>
  <si>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</si>
  <si>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</si>
  <si>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</si>
  <si>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</si>
  <si>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</si>
  <si>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</si>
  <si>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</si>
  <si>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</si>
  <si>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Ingreso neto por comisiones</t>
  </si>
  <si>
    <t>Ganancia neta en operaciones de cambio</t>
  </si>
  <si>
    <t>Total Otros Ingresos Ordinarios</t>
  </si>
  <si>
    <t>BCP Bolivia</t>
  </si>
  <si>
    <t xml:space="preserve">Pacífico </t>
  </si>
  <si>
    <t>Prima</t>
  </si>
  <si>
    <t>Credicorp Capital</t>
  </si>
  <si>
    <t>Total Otros Ingresos Core</t>
  </si>
  <si>
    <t>Comisiones BCP Individual</t>
  </si>
  <si>
    <t>Carta Fianza</t>
  </si>
  <si>
    <t>Seguros</t>
  </si>
  <si>
    <t>Gestión de Patrimonios y Fincorp.</t>
  </si>
  <si>
    <t>(*) Cifras de gestión</t>
  </si>
  <si>
    <t>Ganancia (Pérdida) neta en valores</t>
  </si>
  <si>
    <t xml:space="preserve">Ganancia (Pérdida) neta por diferencia en cambio </t>
  </si>
  <si>
    <t>Otros ingresos no operativos</t>
  </si>
  <si>
    <t>Total Otros Ingresos No Ordinarios</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</si>
  <si>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</si>
  <si>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</si>
  <si>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</si>
  <si>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</si>
  <si>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</si>
  <si>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</si>
  <si>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</si>
  <si>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</si>
  <si>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</si>
  <si>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</si>
  <si>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r>
      <t>Depreciación y amortización</t>
    </r>
    <r>
      <rPr>
        <vertAlign val="superscript"/>
        <sz val="10"/>
        <rFont val="Calibri"/>
        <family val="2"/>
        <scheme val="minor"/>
      </rPr>
      <t xml:space="preserve"> </t>
    </r>
  </si>
  <si>
    <t>Asociación en participación</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</si>
  <si>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</si>
  <si>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</si>
  <si>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</si>
  <si>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</si>
  <si>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</si>
  <si>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</si>
  <si>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</si>
  <si>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</si>
  <si>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</si>
  <si>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</si>
  <si>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</si>
  <si>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</si>
  <si>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</si>
  <si>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</si>
  <si>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</si>
  <si>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</si>
  <si>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 variación</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</si>
  <si>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</si>
  <si>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</si>
  <si>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</si>
  <si>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</si>
  <si>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</si>
  <si>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 xml:space="preserve">(3) Gastos operativos / Ingresos operativos (bajo normas de IFRS 17)									</t>
  </si>
  <si>
    <t>Mibanco Perú</t>
  </si>
  <si>
    <t>Pacífico</t>
  </si>
  <si>
    <t>Prima AFP</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</si>
  <si>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</si>
  <si>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</si>
  <si>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</si>
  <si>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</si>
  <si>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</si>
  <si>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</si>
  <si>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</si>
  <si>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</si>
  <si>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</si>
  <si>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</si>
  <si>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</si>
  <si>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</si>
  <si>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</si>
  <si>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</si>
  <si>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</si>
  <si>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</si>
  <si>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</si>
  <si>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</si>
  <si>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</si>
  <si>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</si>
  <si>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</si>
  <si>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</si>
  <si>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</si>
  <si>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</si>
  <si>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</si>
  <si>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</si>
  <si>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</si>
  <si>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</si>
  <si>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</si>
  <si>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</si>
  <si>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</si>
  <si>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</si>
  <si>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</si>
  <si>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</si>
  <si>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</si>
  <si>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</si>
  <si>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</si>
  <si>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</si>
  <si>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</si>
  <si>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</si>
  <si>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</si>
  <si>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</si>
  <si>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</si>
  <si>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</si>
  <si>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</si>
  <si>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</si>
  <si>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</si>
  <si>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</si>
  <si>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</si>
  <si>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</si>
  <si>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</si>
  <si>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</si>
  <si>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</si>
  <si>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</si>
  <si>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</si>
  <si>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</si>
  <si>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</si>
  <si>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</si>
  <si>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</si>
  <si>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</si>
  <si>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</si>
  <si>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</si>
  <si>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</si>
  <si>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</si>
  <si>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</si>
  <si>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</si>
  <si>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</si>
  <si>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</si>
  <si>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</si>
  <si>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</si>
  <si>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</si>
  <si>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per cápita (US$)</t>
  </si>
  <si>
    <r>
      <t xml:space="preserve">Inflación, fin de periodo </t>
    </r>
    <r>
      <rPr>
        <vertAlign val="superscript"/>
        <sz val="10"/>
        <rFont val="Calibri"/>
        <family val="2"/>
        <scheme val="minor"/>
      </rPr>
      <t>(2)</t>
    </r>
  </si>
  <si>
    <t>Tasa de Referencia, fin de periodo</t>
  </si>
  <si>
    <t>Tipo de Cambio, fin de periodo</t>
  </si>
  <si>
    <t>Deuda Pública (% del PBI)</t>
  </si>
  <si>
    <t>(% del PBI)</t>
  </si>
  <si>
    <t>Exportaciones</t>
  </si>
  <si>
    <t>Importaciones</t>
  </si>
  <si>
    <t>Balanza en Cuenta Corriente (% del PBI)</t>
  </si>
  <si>
    <t>(Meses de Importaciones)</t>
  </si>
  <si>
    <t>Fuente: INEI, BCRP y SBS.</t>
  </si>
  <si>
    <t>(2) Rango Meta de Inflación: 1% - 3%</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</si>
  <si>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</si>
  <si>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</si>
  <si>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</si>
  <si>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</si>
  <si>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</si>
  <si>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</si>
  <si>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</si>
  <si>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</si>
  <si>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</si>
  <si>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</si>
  <si>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</si>
  <si>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</si>
  <si>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</si>
  <si>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</si>
  <si>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</si>
  <si>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</si>
  <si>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</si>
  <si>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</si>
  <si>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</si>
  <si>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</si>
  <si>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</si>
  <si>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</si>
  <si>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</si>
  <si>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</si>
  <si>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</si>
  <si>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</si>
  <si>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</si>
  <si>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</si>
  <si>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</si>
  <si>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</si>
  <si>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</si>
  <si>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</si>
  <si>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</si>
  <si>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</si>
  <si>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</si>
  <si>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</si>
  <si>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</si>
  <si>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</si>
  <si>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</si>
  <si>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</si>
  <si>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</si>
  <si>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</si>
  <si>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</si>
  <si>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</si>
  <si>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</si>
  <si>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</si>
  <si>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</si>
  <si>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</si>
  <si>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</si>
  <si>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</si>
  <si>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</si>
  <si>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</si>
  <si>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</si>
  <si>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</si>
  <si>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</si>
  <si>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</si>
  <si>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</si>
  <si>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</si>
  <si>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</si>
  <si>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</si>
  <si>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</si>
  <si>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</si>
  <si>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</si>
  <si>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</si>
  <si>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</si>
  <si>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</si>
  <si>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</si>
  <si>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</si>
  <si>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</si>
  <si>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</si>
  <si>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</si>
  <si>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</si>
  <si>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</si>
  <si>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</si>
  <si>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</si>
  <si>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</si>
  <si>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</si>
  <si>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</si>
  <si>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</si>
  <si>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</si>
  <si>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</si>
  <si>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Otros activos</t>
  </si>
  <si>
    <t>Total Activo</t>
  </si>
  <si>
    <t>PASIVOS Y PATRIMONIO</t>
  </si>
  <si>
    <t>Deudas a bancos, corresponsales y otras entidades</t>
  </si>
  <si>
    <t>Bonos y notas emitidas</t>
  </si>
  <si>
    <t xml:space="preserve">Otros pasivos </t>
  </si>
  <si>
    <t>Patrimonio neto</t>
  </si>
  <si>
    <t>Ganancias y pérdidas no realizadas</t>
  </si>
  <si>
    <t>Resultados acumulados</t>
  </si>
  <si>
    <t>Ingresos por intereses y similares</t>
  </si>
  <si>
    <t>Gastos por intereses y similares</t>
  </si>
  <si>
    <t>Otros, neto</t>
  </si>
  <si>
    <t>Banco de Crédito del Perú
Estado Consolidado de Situación Financiera
(S/ miles, NIIF)</t>
  </si>
  <si>
    <t>Banco de Crédito del Perú
Estado Consolidado de Resultados
(S/ miles, NIIF)</t>
  </si>
  <si>
    <t>Banco de Crédito del Perú y Subsidiarias
Ratios Seleccionados</t>
  </si>
  <si>
    <t xml:space="preserve">Ingreso neto por comisiones </t>
  </si>
  <si>
    <t>Ganancia netas en operaciones de cambio</t>
  </si>
  <si>
    <t>Menos - provisión netas para colocaciones</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</si>
  <si>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</si>
  <si>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</si>
  <si>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</si>
  <si>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</si>
  <si>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</si>
  <si>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</si>
  <si>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</si>
  <si>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</si>
  <si>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</si>
  <si>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</si>
  <si>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</si>
  <si>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</si>
  <si>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</si>
  <si>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</si>
  <si>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</si>
  <si>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</si>
  <si>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</si>
  <si>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</si>
  <si>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</si>
  <si>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</si>
  <si>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</si>
  <si>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</si>
  <si>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</si>
  <si>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</si>
  <si>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</si>
  <si>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</si>
  <si>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</si>
  <si>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</si>
  <si>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</si>
  <si>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</si>
  <si>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</si>
  <si>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</si>
  <si>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</si>
  <si>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</si>
  <si>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</si>
  <si>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</si>
  <si>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</si>
  <si>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</si>
  <si>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</si>
  <si>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</si>
  <si>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</si>
  <si>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</si>
  <si>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</si>
  <si>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</si>
  <si>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</si>
  <si>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</si>
  <si>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</si>
  <si>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</si>
  <si>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</si>
  <si>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</si>
  <si>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</si>
  <si>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</si>
  <si>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</si>
  <si>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</si>
  <si>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</si>
  <si>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</si>
  <si>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</si>
  <si>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</si>
  <si>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</si>
  <si>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</si>
  <si>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</si>
  <si>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</si>
  <si>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</si>
  <si>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</si>
  <si>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</si>
  <si>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</si>
  <si>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</si>
  <si>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</si>
  <si>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</si>
  <si>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</si>
  <si>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</si>
  <si>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</si>
  <si>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</si>
  <si>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</si>
  <si>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</si>
  <si>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</si>
  <si>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</si>
  <si>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</si>
  <si>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</si>
  <si>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</si>
  <si>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</si>
  <si>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</si>
  <si>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</si>
  <si>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</si>
  <si>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</si>
  <si>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</si>
  <si>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</si>
  <si>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</si>
  <si>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</si>
  <si>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</si>
  <si>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</si>
  <si>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</si>
  <si>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</si>
  <si>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</si>
  <si>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</si>
  <si>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</si>
  <si>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</si>
  <si>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</si>
  <si>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</si>
  <si>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</si>
  <si>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Ganancia por diferencia en cambio</t>
  </si>
  <si>
    <t>Ganancia en valores y asociadas</t>
  </si>
  <si>
    <t>Otros Ingresos no operativos</t>
  </si>
  <si>
    <t xml:space="preserve">Otros ingresos </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</si>
  <si>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</si>
  <si>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</si>
  <si>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</si>
  <si>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</si>
  <si>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</si>
  <si>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</si>
  <si>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</si>
  <si>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</si>
  <si>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</si>
  <si>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</si>
  <si>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</si>
  <si>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</si>
  <si>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</si>
  <si>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</si>
  <si>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</si>
  <si>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</si>
  <si>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Participación neta de los ingresos por inversiones en 
subsidiarias y asociadas</t>
  </si>
  <si>
    <t>Ganancia neta sobre activos financieros a valor razonable 
con cambios en resultados</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</si>
  <si>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</si>
  <si>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</si>
  <si>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</si>
  <si>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</si>
  <si>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</si>
  <si>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</si>
  <si>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</si>
  <si>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</si>
  <si>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</si>
  <si>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</si>
  <si>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</si>
  <si>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</si>
  <si>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</si>
  <si>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</si>
  <si>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</si>
  <si>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</si>
  <si>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</si>
  <si>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</si>
  <si>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</si>
  <si>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</si>
  <si>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</si>
  <si>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</si>
  <si>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</si>
  <si>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</si>
  <si>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</si>
  <si>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t>Resultados por servicios médicos</t>
  </si>
  <si>
    <t>Total resultados por servicios médicos</t>
  </si>
  <si>
    <t xml:space="preserve">Venta de servicios médicos </t>
  </si>
  <si>
    <t>Costo de ventas de servicios médicos</t>
  </si>
  <si>
    <t xml:space="preserve">Costo de ventas de servicios médicos </t>
  </si>
  <si>
    <t>Banca Personas y Peq. Negocios</t>
  </si>
  <si>
    <t>Intereses y gastos similares (excluyendo Gastos financieros de la actividad de seguros, neto)</t>
  </si>
  <si>
    <r>
      <t xml:space="preserve">Participación de ingresos ajustada por riesgo del portafolio de innovación </t>
    </r>
    <r>
      <rPr>
        <vertAlign val="superscript"/>
        <sz val="10"/>
        <color rgb="FF000000"/>
        <rFont val="Calibri"/>
        <family val="2"/>
        <scheme val="minor"/>
      </rPr>
      <t>(2)</t>
    </r>
  </si>
  <si>
    <r>
      <t xml:space="preserve">Transacciones cashless </t>
    </r>
    <r>
      <rPr>
        <vertAlign val="superscript"/>
        <sz val="10"/>
        <color rgb="FF000000"/>
        <rFont val="Calibri"/>
        <family val="2"/>
        <scheme val="minor"/>
      </rPr>
      <t>(5)</t>
    </r>
  </si>
  <si>
    <t>(5) Monto transado a través de Banca Móvil, Banco por Internet, Yape y POS/Total del monto transado de la Banca Minorista.</t>
  </si>
  <si>
    <t>Total Gastos Operativos</t>
  </si>
  <si>
    <t>Tracción</t>
  </si>
  <si>
    <t>Gastos / MAU (S/)</t>
  </si>
  <si>
    <t>Economía Unitaria</t>
  </si>
  <si>
    <t>Ingresos / MAU (S/)</t>
  </si>
  <si>
    <t>Comercio Electrónico</t>
  </si>
  <si>
    <t>(2) Usuarios Yape que han realizado al menos una transacción de salida en el mes de medición.</t>
  </si>
  <si>
    <t>Gastos Operativos Totales</t>
  </si>
  <si>
    <t>Var. %</t>
  </si>
  <si>
    <t>Ingresos Neto por Comisiones por Subsidiaria</t>
  </si>
  <si>
    <t>(S/000)</t>
  </si>
  <si>
    <t>(S/000,000)</t>
  </si>
  <si>
    <t>(3) Corresponde a comisiones por Mantenimiento de cuenta, transferencias interbancarias, giros nacionales y transferencias internacionales.</t>
  </si>
  <si>
    <t>(4) Corresponde a comisiones por desembolso de Créditos de la banca minorista y mayorista.</t>
  </si>
  <si>
    <t>Utilidad neta / acción (S/)</t>
  </si>
  <si>
    <t>(6)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Resultados por servicios médicos.</t>
  </si>
  <si>
    <r>
      <t xml:space="preserve">ROAA </t>
    </r>
    <r>
      <rPr>
        <vertAlign val="superscript"/>
        <sz val="10"/>
        <rFont val="Calibri"/>
        <family val="2"/>
        <scheme val="minor"/>
      </rPr>
      <t>(1)(2)</t>
    </r>
  </si>
  <si>
    <r>
      <t xml:space="preserve">ROAE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</si>
  <si>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</si>
  <si>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</si>
  <si>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</si>
  <si>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</si>
  <si>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</si>
  <si>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otros de Atlantic Security Holding Corporation y otros de Credicorp Ltd. </t>
  </si>
  <si>
    <t>ASB Bank Corp.</t>
  </si>
  <si>
    <t xml:space="preserve">Operaciones de reporte con clientes y terceros </t>
  </si>
  <si>
    <t>EPS</t>
  </si>
  <si>
    <r>
      <t xml:space="preserve">Margen neto por intereses </t>
    </r>
    <r>
      <rPr>
        <b/>
        <vertAlign val="superscript"/>
        <sz val="10"/>
        <rFont val="Calibri"/>
        <family val="2"/>
      </rPr>
      <t>(1)</t>
    </r>
  </si>
  <si>
    <r>
      <t xml:space="preserve">Margen neto por intereses ajustado por riesgo </t>
    </r>
    <r>
      <rPr>
        <b/>
        <vertAlign val="superscript"/>
        <sz val="10"/>
        <rFont val="Calibri"/>
        <family val="2"/>
      </rPr>
      <t>(1)</t>
    </r>
  </si>
  <si>
    <r>
      <t xml:space="preserve">Provisiones / Ingreso neto por intereses </t>
    </r>
    <r>
      <rPr>
        <b/>
        <vertAlign val="superscript"/>
        <sz val="10"/>
        <rFont val="Calibri"/>
        <family val="2"/>
      </rPr>
      <t>(1)</t>
    </r>
  </si>
  <si>
    <r>
      <t xml:space="preserve">Gastos Operativos </t>
    </r>
    <r>
      <rPr>
        <b/>
        <vertAlign val="superscript"/>
        <sz val="10"/>
        <color theme="0"/>
        <rFont val="Calibri"/>
        <family val="2"/>
      </rPr>
      <t>(1)</t>
    </r>
  </si>
  <si>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 de Servicios Médicos.</t>
  </si>
  <si>
    <t>Gastos Operativos Ex Innovación</t>
  </si>
  <si>
    <t>Asesoría y Gestión de Inversiones
(Expresado en miles de S/, NIIF)</t>
  </si>
  <si>
    <t>Asesoría y Gestión de Inversiones</t>
  </si>
  <si>
    <t>Resultados no realizados</t>
  </si>
  <si>
    <t>Total ingresos</t>
  </si>
  <si>
    <t>Ingreso por intereses</t>
  </si>
  <si>
    <t>Ingreso operativo</t>
  </si>
  <si>
    <t>Resultados por diferencia de cambio</t>
  </si>
  <si>
    <t>Ingreso neto</t>
  </si>
  <si>
    <t>Índice de apalancamiento doble</t>
  </si>
  <si>
    <t>Gastos administrativos y generales</t>
  </si>
  <si>
    <t>Efectivo y equivalente de efectivo</t>
  </si>
  <si>
    <t>Total Pasivo y Patrimonio Neto</t>
  </si>
  <si>
    <t>* Incluye ASB y Credicorp Capital. No incluye Gestión Patrimonial en BCP.</t>
  </si>
  <si>
    <t>(3) Incluye los Otros Ingresos registrado en BCP y de Yape Market.</t>
  </si>
  <si>
    <t>Estrategia - Yape</t>
  </si>
  <si>
    <t>(14) Cifras de gestión . Desde el 1T25, incluye a los empleados de servicios médicos y de EPS.</t>
  </si>
  <si>
    <t>Colocaciones Totales
(S/ millones)</t>
  </si>
  <si>
    <t>Colocaciones Totales BAP</t>
  </si>
  <si>
    <t>Quarter</t>
  </si>
  <si>
    <t>(S/ 000)</t>
  </si>
  <si>
    <t>Total (MN + ME)</t>
  </si>
  <si>
    <t>Otros Ingresos Ordinarios</t>
  </si>
  <si>
    <t>Otros Ingresos No Ordinarios</t>
  </si>
  <si>
    <t>Ganancia neta por inversión en asociadas</t>
  </si>
  <si>
    <r>
      <t xml:space="preserve">Portafolio de Innovación </t>
    </r>
    <r>
      <rPr>
        <vertAlign val="superscript"/>
        <sz val="10"/>
        <color theme="1"/>
        <rFont val="Calibri"/>
        <family val="2"/>
      </rPr>
      <t>(2)</t>
    </r>
  </si>
  <si>
    <t>Saldos a</t>
  </si>
  <si>
    <t xml:space="preserve">Ganancia neta por diferencia en cambio </t>
  </si>
  <si>
    <t>Para efectos de consolidación, las Colocaciones generadas en Moneda Extranjera (ME) son convertidas a moneda Nacional (MN).</t>
  </si>
  <si>
    <t>(1) Para más detalle del cálculo del MNI y Costo de Fondeo, referirse al Anexo 12.8</t>
  </si>
  <si>
    <t>(1) A diferencia del MNI calculado según la formula detallada en el Anexo 12.8, el indicador MNI presentado aquí incorpora en su cálculo a los “Gastos financieros de la actividad de seguros, neto”.</t>
  </si>
  <si>
    <t>Total Otros Ingresos</t>
  </si>
  <si>
    <r>
      <t>Colocaciones Totales (en Saldos Promedios Diarios)</t>
    </r>
    <r>
      <rPr>
        <b/>
        <vertAlign val="superscript"/>
        <sz val="11"/>
        <color theme="1"/>
        <rFont val="Calibri"/>
        <family val="2"/>
        <scheme val="minor"/>
      </rPr>
      <t>(1)(2)</t>
    </r>
  </si>
  <si>
    <t>Part.% en colocaciones totales</t>
  </si>
  <si>
    <t>Corporativa</t>
  </si>
  <si>
    <t>Empresa</t>
  </si>
  <si>
    <t>Negocios</t>
  </si>
  <si>
    <t>Pyme</t>
  </si>
  <si>
    <t>Hipotecario</t>
  </si>
  <si>
    <t>Consumo</t>
  </si>
  <si>
    <t>Tarjeta de Crédito</t>
  </si>
  <si>
    <t xml:space="preserve">Colocaciones totales  </t>
  </si>
  <si>
    <t>Para efectos de consolidación, las Colocaciones generadas en Moneda Extranjera (ME) son convertidas a Moneda Nacional (MN).
(1) Incluye Cuentas especiales y Otros.
(2) Cifras de Gestión, no auditadas.</t>
  </si>
  <si>
    <t>Dividendos pagados a terceros (S/000)</t>
  </si>
  <si>
    <t>Dividendos por acción (S/)</t>
  </si>
  <si>
    <r>
      <t>Margen neto por intereses</t>
    </r>
    <r>
      <rPr>
        <vertAlign val="superscript"/>
        <sz val="10"/>
        <rFont val="Calibri"/>
        <family val="2"/>
        <scheme val="minor"/>
      </rPr>
      <t>(1)</t>
    </r>
  </si>
  <si>
    <r>
      <t>Costo de fondeo</t>
    </r>
    <r>
      <rPr>
        <vertAlign val="superscript"/>
        <sz val="10"/>
        <rFont val="Calibri"/>
        <family val="2"/>
        <scheme val="minor"/>
      </rPr>
      <t>(2)</t>
    </r>
  </si>
  <si>
    <r>
      <t xml:space="preserve">Índice de cartera atrasada </t>
    </r>
    <r>
      <rPr>
        <vertAlign val="superscript"/>
        <sz val="10"/>
        <rFont val="Calibri"/>
        <family val="2"/>
        <scheme val="minor"/>
      </rPr>
      <t>(3)</t>
    </r>
    <r>
      <rPr>
        <sz val="10"/>
        <color theme="1"/>
        <rFont val="Calibri"/>
        <family val="2"/>
        <scheme val="minor"/>
      </rPr>
      <t xml:space="preserve"> </t>
    </r>
  </si>
  <si>
    <r>
      <t xml:space="preserve">Índice de cartera deteriorada </t>
    </r>
    <r>
      <rPr>
        <vertAlign val="superscript"/>
        <sz val="10"/>
        <rFont val="Calibri"/>
        <family val="2"/>
        <scheme val="minor"/>
      </rPr>
      <t>(4)</t>
    </r>
  </si>
  <si>
    <r>
      <t xml:space="preserve">Costo del riesgo </t>
    </r>
    <r>
      <rPr>
        <vertAlign val="superscript"/>
        <sz val="10"/>
        <rFont val="Calibri"/>
        <family val="2"/>
        <scheme val="minor"/>
      </rPr>
      <t>(5)</t>
    </r>
  </si>
  <si>
    <r>
      <t xml:space="preserve">Ingresos operativos </t>
    </r>
    <r>
      <rPr>
        <vertAlign val="superscript"/>
        <sz val="10"/>
        <rFont val="Calibri"/>
        <family val="2"/>
        <scheme val="minor"/>
      </rPr>
      <t>(6)</t>
    </r>
  </si>
  <si>
    <r>
      <t xml:space="preserve">Gastos operativos </t>
    </r>
    <r>
      <rPr>
        <vertAlign val="superscript"/>
        <sz val="10"/>
        <rFont val="Calibri"/>
        <family val="2"/>
        <scheme val="minor"/>
      </rPr>
      <t>(7)</t>
    </r>
  </si>
  <si>
    <r>
      <t xml:space="preserve">Ratio de eficiencia </t>
    </r>
    <r>
      <rPr>
        <vertAlign val="superscript"/>
        <sz val="10"/>
        <rFont val="Calibri"/>
        <family val="2"/>
        <scheme val="minor"/>
      </rPr>
      <t>(8)</t>
    </r>
  </si>
  <si>
    <r>
      <t xml:space="preserve">Ratio de Capital Global </t>
    </r>
    <r>
      <rPr>
        <vertAlign val="superscript"/>
        <sz val="10"/>
        <rFont val="Calibri"/>
        <family val="2"/>
        <scheme val="minor"/>
      </rPr>
      <t>(9)</t>
    </r>
  </si>
  <si>
    <r>
      <t xml:space="preserve">Ratio Tier 1 </t>
    </r>
    <r>
      <rPr>
        <vertAlign val="superscript"/>
        <sz val="10"/>
        <rFont val="Calibri"/>
        <family val="2"/>
        <scheme val="minor"/>
      </rPr>
      <t>(10)</t>
    </r>
  </si>
  <si>
    <r>
      <t xml:space="preserve">Ratio Tier 1 </t>
    </r>
    <r>
      <rPr>
        <vertAlign val="superscript"/>
        <sz val="10"/>
        <rFont val="Calibri"/>
        <family val="2"/>
        <scheme val="minor"/>
      </rPr>
      <t>(11)</t>
    </r>
  </si>
  <si>
    <r>
      <t xml:space="preserve">Indicadores de Gestión </t>
    </r>
    <r>
      <rPr>
        <b/>
        <vertAlign val="superscript"/>
        <sz val="10"/>
        <color theme="0"/>
        <rFont val="Calibri"/>
        <family val="2"/>
        <scheme val="minor"/>
      </rPr>
      <t>(1)</t>
    </r>
  </si>
  <si>
    <r>
      <t>Mibanco</t>
    </r>
    <r>
      <rPr>
        <vertAlign val="superscript"/>
        <sz val="10"/>
        <rFont val="Calibri"/>
        <family val="2"/>
        <scheme val="minor"/>
      </rPr>
      <t xml:space="preserve"> (1)</t>
    </r>
  </si>
  <si>
    <r>
      <t xml:space="preserve">Grupo Pacífico </t>
    </r>
    <r>
      <rPr>
        <vertAlign val="superscript"/>
        <sz val="10"/>
        <rFont val="Calibri"/>
        <family val="2"/>
        <scheme val="minor"/>
      </rPr>
      <t>(2)</t>
    </r>
    <r>
      <rPr>
        <sz val="10"/>
        <color theme="1"/>
        <rFont val="Calibri"/>
        <family val="2"/>
        <scheme val="minor"/>
      </rPr>
      <t xml:space="preserve"> </t>
    </r>
  </si>
  <si>
    <r>
      <t>MNI</t>
    </r>
    <r>
      <rPr>
        <b/>
        <vertAlign val="superscript"/>
        <sz val="10"/>
        <rFont val="Calibri"/>
        <family val="2"/>
        <scheme val="minor"/>
      </rPr>
      <t>(1)</t>
    </r>
  </si>
  <si>
    <r>
      <t xml:space="preserve">Medios de pagos y servicios </t>
    </r>
    <r>
      <rPr>
        <vertAlign val="superscript"/>
        <sz val="10"/>
        <rFont val="Calibri"/>
        <family val="2"/>
        <scheme val="minor"/>
      </rPr>
      <t>(1)</t>
    </r>
  </si>
  <si>
    <r>
      <t xml:space="preserve">Yape </t>
    </r>
    <r>
      <rPr>
        <vertAlign val="superscript"/>
        <sz val="10"/>
        <rFont val="Calibri"/>
        <family val="2"/>
        <scheme val="minor"/>
      </rPr>
      <t>(2)</t>
    </r>
  </si>
  <si>
    <r>
      <t>Cuentas pasivas y transaccionales</t>
    </r>
    <r>
      <rPr>
        <vertAlign val="superscript"/>
        <sz val="10"/>
        <rFont val="Calibri"/>
        <family val="2"/>
        <scheme val="minor"/>
      </rPr>
      <t xml:space="preserve"> (3)</t>
    </r>
  </si>
  <si>
    <r>
      <t xml:space="preserve">Desembolso de Créditos </t>
    </r>
    <r>
      <rPr>
        <vertAlign val="superscript"/>
        <sz val="10"/>
        <rFont val="Calibri"/>
        <family val="2"/>
        <scheme val="minor"/>
      </rPr>
      <t>(4)</t>
    </r>
  </si>
  <si>
    <r>
      <t xml:space="preserve">Otros </t>
    </r>
    <r>
      <rPr>
        <vertAlign val="superscript"/>
        <sz val="10"/>
        <rFont val="Calibri"/>
        <family val="2"/>
        <scheme val="minor"/>
      </rPr>
      <t>(5)</t>
    </r>
  </si>
  <si>
    <t>(1) Cifras de Gestión.
(2) Incluye iniciativas del portafolio de innovación de las subsidiarias y Krealo.</t>
  </si>
  <si>
    <r>
      <t>[1]</t>
    </r>
    <r>
      <rPr>
        <sz val="8"/>
        <rFont val="Calibri"/>
        <family val="2"/>
        <scheme val="minor"/>
      </rPr>
      <t xml:space="preserve"> Hasta el 1.25% de los Activos ponderados por riesgo totales.</t>
    </r>
  </si>
  <si>
    <r>
      <t>[2]</t>
    </r>
    <r>
      <rPr>
        <sz val="8"/>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</si>
  <si>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8"/>
        <rFont val="Calibri"/>
        <family val="2"/>
        <scheme val="minor"/>
      </rPr>
      <t xml:space="preserve"> Patrimonio Efectivo de Nivel 1 =  Capital Ordinario de Nivel 1 + Deuda Subordinada de Nivel 1 (Perpetua).</t>
    </r>
  </si>
  <si>
    <r>
      <t>[4]</t>
    </r>
    <r>
      <rPr>
        <sz val="8"/>
        <rFont val="Calibri"/>
        <family val="2"/>
        <scheme val="minor"/>
      </rPr>
      <t xml:space="preserve"> Patrimonio Efectivo de Nivel 2 = Deuda Subordinada + Provisiones.  </t>
    </r>
  </si>
  <si>
    <r>
      <t>(5) Uso de red de terceros, Otros servicios a terceros y Comisiones en sucursales del exterior</t>
    </r>
    <r>
      <rPr>
        <sz val="8"/>
        <color rgb="FF000000"/>
        <rFont val="Arial"/>
        <family val="2"/>
      </rPr>
      <t>.</t>
    </r>
  </si>
  <si>
    <r>
      <t xml:space="preserve">Total Inversiones </t>
    </r>
    <r>
      <rPr>
        <vertAlign val="superscript"/>
        <sz val="10"/>
        <color theme="1"/>
        <rFont val="Calibri"/>
        <family val="2"/>
        <scheme val="minor"/>
      </rPr>
      <t>(1)</t>
    </r>
  </si>
  <si>
    <r>
      <t xml:space="preserve">Transformación Negocios Principales </t>
    </r>
    <r>
      <rPr>
        <b/>
        <vertAlign val="superscript"/>
        <sz val="10"/>
        <color rgb="FFFFFFFF"/>
        <rFont val="Calibri"/>
        <family val="2"/>
        <scheme val="minor"/>
      </rPr>
      <t>(1)</t>
    </r>
    <r>
      <rPr>
        <b/>
        <sz val="10"/>
        <color rgb="FFFFFFFF"/>
        <rFont val="Calibri"/>
        <family val="2"/>
        <scheme val="minor"/>
      </rPr>
      <t xml:space="preserve"> </t>
    </r>
  </si>
  <si>
    <t>(2) Como porcentaje de los Ingresos totales ajustados por riesgo de Credicorp.</t>
  </si>
  <si>
    <t>MAU que Generan Ingresos (millones)</t>
  </si>
  <si>
    <r>
      <t xml:space="preserve">Usuarios Activos Mensual (MAU) (millones) </t>
    </r>
    <r>
      <rPr>
        <vertAlign val="superscript"/>
        <sz val="10"/>
        <color rgb="FF000000"/>
        <rFont val="Calibri "/>
      </rPr>
      <t>(2)</t>
    </r>
  </si>
  <si>
    <t># Transacciones  / MAU</t>
  </si>
  <si>
    <t># Funcionalidades promedio / MAU</t>
  </si>
  <si>
    <r>
      <t xml:space="preserve">NPS </t>
    </r>
    <r>
      <rPr>
        <vertAlign val="superscript"/>
        <sz val="10"/>
        <color rgb="FF000000"/>
        <rFont val="Calibri "/>
      </rPr>
      <t>(3)</t>
    </r>
  </si>
  <si>
    <r>
      <t xml:space="preserve">Indicadores Mensuales </t>
    </r>
    <r>
      <rPr>
        <b/>
        <vertAlign val="superscript"/>
        <sz val="10"/>
        <color rgb="FF000000"/>
        <rFont val="Calibri "/>
      </rPr>
      <t>(4)</t>
    </r>
  </si>
  <si>
    <r>
      <t xml:space="preserve">Indicadores Trimestrales </t>
    </r>
    <r>
      <rPr>
        <b/>
        <vertAlign val="superscript"/>
        <sz val="10"/>
        <color rgb="FF000000"/>
        <rFont val="Calibri "/>
      </rPr>
      <t>(5)</t>
    </r>
  </si>
  <si>
    <r>
      <t>TPV Total (S/, miles de millones)</t>
    </r>
    <r>
      <rPr>
        <vertAlign val="superscript"/>
        <sz val="10"/>
        <color rgb="FF000000"/>
        <rFont val="Calibri "/>
      </rPr>
      <t xml:space="preserve"> (6) </t>
    </r>
  </si>
  <si>
    <r>
      <t xml:space="preserve">Otros ingresos </t>
    </r>
    <r>
      <rPr>
        <vertAlign val="superscript"/>
        <sz val="10"/>
        <color theme="1"/>
        <rFont val="Calibri"/>
        <family val="2"/>
        <scheme val="minor"/>
      </rPr>
      <t>(3)</t>
    </r>
  </si>
  <si>
    <t>(5) Indicadores trimestrales consideran la suma de los tres meses del periodo para las cuentas del numerador y el promedio del denominador (último mes del trimestre actual y del trimestre anterior).</t>
  </si>
  <si>
    <t>(6) Total Payment Volume (TPV).</t>
  </si>
  <si>
    <t>BCP Bolivia (Ajustado por Revalorización)</t>
  </si>
  <si>
    <t>Colocaciones totales BAP (Ajustado por Revalorización)</t>
  </si>
  <si>
    <t>Variación TaT</t>
  </si>
  <si>
    <t>Volumen</t>
  </si>
  <si>
    <t>%</t>
  </si>
  <si>
    <t>Variación AaA</t>
  </si>
  <si>
    <t>Variación (%)</t>
  </si>
  <si>
    <t>Variación 
(Volumen)</t>
  </si>
  <si>
    <t>Otros Ingresos No Core:</t>
  </si>
  <si>
    <t>Depósitos a la vista</t>
  </si>
  <si>
    <t>Depósitos de ahorro</t>
  </si>
  <si>
    <t>Depósitos a plazo</t>
  </si>
  <si>
    <t>Gastos por pagara de depósitos</t>
  </si>
  <si>
    <t>Depósitos Totales</t>
  </si>
  <si>
    <t>Ajustado por Revalorización de Bolivia:</t>
  </si>
  <si>
    <t>Depósitos de bajo costo</t>
  </si>
  <si>
    <r>
      <t>Depósitos CTS</t>
    </r>
    <r>
      <rPr>
        <vertAlign val="superscript"/>
        <sz val="10"/>
        <rFont val="Calibri"/>
        <family val="2"/>
        <scheme val="minor"/>
      </rPr>
      <t xml:space="preserve"> (1)</t>
    </r>
  </si>
  <si>
    <r>
      <t>Depósitos de bajo costo</t>
    </r>
    <r>
      <rPr>
        <b/>
        <vertAlign val="superscript"/>
        <sz val="10"/>
        <rFont val="Calibri"/>
        <family val="2"/>
        <scheme val="minor"/>
      </rPr>
      <t xml:space="preserve"> (2)</t>
    </r>
  </si>
  <si>
    <t>(1) CTS: Compensación por tiempo de servicios.</t>
  </si>
  <si>
    <t>(2)	 Incluye Depósitos a la Vista y Depósitos de Ahorro.</t>
  </si>
  <si>
    <t>Fed funds rate</t>
  </si>
  <si>
    <r>
      <t xml:space="preserve">Gastos operativos </t>
    </r>
    <r>
      <rPr>
        <b/>
        <vertAlign val="superscript"/>
        <sz val="10"/>
        <rFont val="Calibri"/>
        <family val="2"/>
        <scheme val="minor"/>
      </rPr>
      <t>(1)</t>
    </r>
  </si>
  <si>
    <t>(1) A raíz de la adquisición por parte de Credicorp del 50% de participación de Empresas Banmédica en el joint venture con Pacífico Compañía de Seguros y Reaseguros S.A., Credicorp 
consolida todos los gastos relacionados a esta operación a partir de marzo de 2025. Esto implica que, desde esa fecha, los gastos dejan de registrarse en la cuenta de Asociación en 
Participación, y pasan a consolidarse línea a línea por cada rubro que se presenta en el estado de resultados consolidado</t>
  </si>
  <si>
    <r>
      <t>Otros</t>
    </r>
    <r>
      <rPr>
        <b/>
        <vertAlign val="superscript"/>
        <sz val="10"/>
        <color rgb="FF000000"/>
        <rFont val="Calibri"/>
        <family val="2"/>
        <scheme val="minor"/>
      </rPr>
      <t>(1)</t>
    </r>
  </si>
  <si>
    <r>
      <t xml:space="preserve">Otros </t>
    </r>
    <r>
      <rPr>
        <vertAlign val="superscript"/>
        <sz val="10"/>
        <color rgb="FF000000"/>
        <rFont val="Calibri"/>
        <family val="2"/>
        <scheme val="minor"/>
      </rPr>
      <t>(1)</t>
    </r>
  </si>
  <si>
    <t>Para efectos de consolidación, las Colocaciones generadas en Moneda Extranjera (ME) son convertidas a Moneda Nacional (MN).</t>
  </si>
  <si>
    <t>(1) Incluye eliminaciones por operaciones entre relacionadas.</t>
  </si>
  <si>
    <t xml:space="preserve"> (1) Incluye otros activos y devengos.</t>
  </si>
  <si>
    <t>Menor contracción en volúmenes</t>
  </si>
  <si>
    <t xml:space="preserve">  Para efectos de consolidación, las Colocaciones generadas en Moneda Extranjera (ME) son convertidas a moneda Nacional (MN).</t>
  </si>
  <si>
    <t>TC Neutral USD/PEN
Variación Volumen</t>
  </si>
  <si>
    <t>TC Neutral USD/PEN
Variación %</t>
  </si>
  <si>
    <t>Saldo en TC Neutral USD/PEN a</t>
  </si>
  <si>
    <t>Variación TaT en TC Neutral USD/PEN</t>
  </si>
  <si>
    <t>Variación AaA en TC Neutral USD/PEN</t>
  </si>
  <si>
    <t>Total de activos que generan intereses (Ajustado por Revalorización)</t>
  </si>
  <si>
    <t>Total Fondeo (Ajustado por Revalorización)</t>
  </si>
  <si>
    <t>Sostenibilidad</t>
  </si>
  <si>
    <t>4T25</t>
  </si>
  <si>
    <t># Transacciones que generan ingresos (millones)</t>
  </si>
  <si>
    <t>(7) Gross Merchant Volume (GMV), incluye las siguientes funcionalidades: Yape Promos, Yape tienda, Ticketing, Gaming, Gas, Brand Solutions y Seguros.</t>
  </si>
  <si>
    <r>
      <t xml:space="preserve">GMV (S/, millones) </t>
    </r>
    <r>
      <rPr>
        <vertAlign val="superscript"/>
        <sz val="10"/>
        <color rgb="FF000000"/>
        <rFont val="Calibri "/>
      </rPr>
      <t>(7)</t>
    </r>
  </si>
  <si>
    <t>6.1. Otros Ingresos Ordinarios</t>
  </si>
  <si>
    <t>6.2. Otros Ingresos No Ordinarios</t>
  </si>
  <si>
    <t>Anexos</t>
  </si>
  <si>
    <t>12.5.Canales Físicos</t>
  </si>
  <si>
    <t>12.7.1.Credicorp Consolidado</t>
  </si>
  <si>
    <t>12.7.2. Credicorp Individual</t>
  </si>
  <si>
    <t>12.7.3. BCP Consolidado</t>
  </si>
  <si>
    <t>12.7.4. BCP Individual</t>
  </si>
  <si>
    <t>12.7.5. BCP Bolivia</t>
  </si>
  <si>
    <t>12.7.6. Mibanco</t>
  </si>
  <si>
    <t>12.7.7. Prima AFP</t>
  </si>
  <si>
    <t>12.7.7 Grupo Pacífico</t>
  </si>
  <si>
    <t>12.7.9. IB &amp; WM</t>
  </si>
  <si>
    <t>12.1. Colocaciones en SPD</t>
  </si>
  <si>
    <t>Volver a los anexos</t>
  </si>
  <si>
    <t>(1)  Fin de Periodo.</t>
  </si>
  <si>
    <t>(3) Variación % negativa indica depreciación.</t>
  </si>
  <si>
    <t>1T25</t>
  </si>
  <si>
    <t>1T26</t>
  </si>
  <si>
    <t>(1)  El ROAE de MiBanco incluyendo el goodwill en BCP por la adquisición de Edyficar
(aproximadamente US$ 50.7 millones) fue 13.9% para 1T25, 19.0% para el 4T25 y 20.7% para el 1T26. A nivel acumulado, fue 13.9% a marzo 2025 y 20.7% a marzo 2026.
(2)  Los cálculos incluyen el resultado no realizado que se contabiliza en el Patrimonio de Pacifico, relacionadas a las inversiones de Pacífico Vida. El ROAE excluyendo la Ganancia no Realizada se sitúa en 24.2% para el 1T25, 26.0% para el 4T25 y 27.1% para el 1T26."  A nivel acumulado, fue 24.2% a marzo 2025 y 27.1% a marzo 2026.</t>
  </si>
  <si>
    <t>Mar 26</t>
  </si>
  <si>
    <t>(1) Incluye oficinas con Banco de la Nación</t>
  </si>
  <si>
    <r>
      <t xml:space="preserve">ROAE </t>
    </r>
    <r>
      <rPr>
        <vertAlign val="superscript"/>
        <sz val="10"/>
        <color theme="1"/>
        <rFont val="Calibri"/>
        <family val="2"/>
      </rPr>
      <t>(1)(2)</t>
    </r>
  </si>
  <si>
    <r>
      <t xml:space="preserve">Margen neto por intereses </t>
    </r>
    <r>
      <rPr>
        <vertAlign val="superscript"/>
        <sz val="10"/>
        <color theme="1"/>
        <rFont val="Calibri"/>
        <family val="2"/>
      </rPr>
      <t>(1)(2)</t>
    </r>
  </si>
  <si>
    <r>
      <t xml:space="preserve">Margen neto por intereses ajustado por riesgo </t>
    </r>
    <r>
      <rPr>
        <vertAlign val="superscript"/>
        <sz val="10"/>
        <color theme="1"/>
        <rFont val="Calibri"/>
        <family val="2"/>
      </rPr>
      <t>(1)(2)</t>
    </r>
  </si>
  <si>
    <r>
      <t xml:space="preserve">Costo de fondeo </t>
    </r>
    <r>
      <rPr>
        <vertAlign val="superscript"/>
        <sz val="10"/>
        <color theme="1"/>
        <rFont val="Calibri"/>
        <family val="2"/>
      </rPr>
      <t>(1)(2)(3)</t>
    </r>
  </si>
  <si>
    <r>
      <t xml:space="preserve">Costo del riesgo </t>
    </r>
    <r>
      <rPr>
        <vertAlign val="superscript"/>
        <sz val="10"/>
        <color theme="1"/>
        <rFont val="Calibri"/>
        <family val="2"/>
      </rPr>
      <t>(4)</t>
    </r>
  </si>
  <si>
    <r>
      <t xml:space="preserve">Gastos operativos / ingresos totales </t>
    </r>
    <r>
      <rPr>
        <vertAlign val="superscript"/>
        <sz val="10"/>
        <color theme="1"/>
        <rFont val="Calibri"/>
        <family val="2"/>
      </rPr>
      <t>(5)</t>
    </r>
  </si>
  <si>
    <r>
      <t xml:space="preserve">Gastos operativos / activo promedio </t>
    </r>
    <r>
      <rPr>
        <vertAlign val="superscript"/>
        <sz val="10"/>
        <color theme="1"/>
        <rFont val="Calibri"/>
        <family val="2"/>
      </rPr>
      <t>(1)(2)(5)</t>
    </r>
  </si>
  <si>
    <r>
      <t xml:space="preserve">Colocaciones Totales
</t>
    </r>
    <r>
      <rPr>
        <sz val="10"/>
        <color theme="0"/>
        <rFont val="Calibri"/>
        <family val="2"/>
        <scheme val="minor"/>
      </rPr>
      <t>(S/ millones)</t>
    </r>
  </si>
  <si>
    <r>
      <t xml:space="preserve">Personas incluidas financieramente </t>
    </r>
    <r>
      <rPr>
        <vertAlign val="superscript"/>
        <sz val="10"/>
        <color rgb="FF000000"/>
        <rFont val="Calibri"/>
        <family val="2"/>
        <scheme val="minor"/>
      </rPr>
      <t>(3)</t>
    </r>
  </si>
  <si>
    <t>Monto total de desembolsos de créditos para MIPYMES (S/ millones)</t>
  </si>
  <si>
    <t>Financiamientos sostenibles desembolsados (USD millones)</t>
  </si>
  <si>
    <r>
      <t>Clientes facilitados con un crédito</t>
    </r>
    <r>
      <rPr>
        <vertAlign val="superscript"/>
        <sz val="10"/>
        <color rgb="FF000000"/>
        <rFont val="Calibri"/>
        <family val="2"/>
        <scheme val="minor"/>
      </rPr>
      <t>(4)</t>
    </r>
  </si>
  <si>
    <t>NPS Consumo</t>
  </si>
  <si>
    <t>(3)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</si>
  <si>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t>(4) Clientes con un crédito activo.</t>
  </si>
  <si>
    <r>
      <t>TPV que Generan Ingresos (S/, miles de millones)</t>
    </r>
    <r>
      <rPr>
        <vertAlign val="superscript"/>
        <sz val="10"/>
        <color rgb="FF000000"/>
        <rFont val="Calibri "/>
      </rPr>
      <t xml:space="preserve"> (6) </t>
    </r>
  </si>
  <si>
    <t xml:space="preserve">(1) Cifras de gestión. </t>
  </si>
  <si>
    <t xml:space="preserve">(3) Net Promoter Score. </t>
  </si>
  <si>
    <t>Variación TC Neutral USD PEN
(Volumen)</t>
  </si>
  <si>
    <t>TC Neutral USD PEN
Variación %</t>
  </si>
  <si>
    <t>Total de activos que generan intereses (Ajustado por Revalorización, TC Neutral USD/PEN)</t>
  </si>
  <si>
    <t>Total Fondeo (Ajustado por Revalorización, TC Neutral USD/PEN)</t>
  </si>
  <si>
    <t xml:space="preserve">Otros Ingresos Ordinarios </t>
  </si>
  <si>
    <r>
      <t xml:space="preserve">Eliminaciones y Otros </t>
    </r>
    <r>
      <rPr>
        <vertAlign val="superscript"/>
        <sz val="10"/>
        <color theme="1"/>
        <rFont val="Calibri"/>
        <family val="2"/>
        <scheme val="minor"/>
      </rPr>
      <t>(1)</t>
    </r>
  </si>
  <si>
    <t xml:space="preserve">(2)  No incluye las comisiones correspondientes al negocio de Comercio Electrónico. Tampoco incluye Tipo de Cambio ni Remesas. </t>
  </si>
  <si>
    <t>(1) Corresponde a comisiones por Tarjeta de Crédito, Tarjeta de Débito, Recaudación y pagos de servicios, Cobranzas, Culqi y Uso de red y otros servicios a terceros.</t>
  </si>
  <si>
    <t>Ganancia (Pérdida) neta en derivados especulativos</t>
  </si>
  <si>
    <t>(2) Incluye oficinas con Banco de la Nación</t>
  </si>
  <si>
    <r>
      <t xml:space="preserve">Participación Depósitos de Ahorro / Total Fondeo </t>
    </r>
    <r>
      <rPr>
        <vertAlign val="superscript"/>
        <sz val="10"/>
        <color rgb="FF000000"/>
        <rFont val="Calibri"/>
        <family val="2"/>
        <scheme val="minor"/>
      </rPr>
      <t>(6)</t>
    </r>
  </si>
  <si>
    <r>
      <t xml:space="preserve">Clientes Asegurados </t>
    </r>
    <r>
      <rPr>
        <vertAlign val="superscript"/>
        <sz val="10"/>
        <rFont val="Calibri"/>
        <family val="2"/>
        <scheme val="minor"/>
      </rPr>
      <t>(7)</t>
    </r>
  </si>
  <si>
    <t>(7) Incluye personas naturales y jurídicas.</t>
  </si>
  <si>
    <t>Participación Otros Ingresos / Total Ingresos ajustado por riesgo</t>
  </si>
  <si>
    <r>
      <t xml:space="preserve">Pólizas Digitales (miles) </t>
    </r>
    <r>
      <rPr>
        <vertAlign val="superscript"/>
        <sz val="10"/>
        <color rgb="FF000000"/>
        <rFont val="Calibri"/>
        <family val="2"/>
        <scheme val="minor"/>
      </rPr>
      <t>(8)</t>
    </r>
  </si>
  <si>
    <t>(6) Incluye los productos de fondeo de bajo costo (Ahorro Negocio, Ahorro, Cuenta Premio y Cuentas Vista) sobre el fondeo total.</t>
  </si>
  <si>
    <t>(8) Número de pólizas de seguros emitidas a través de canales digitales.</t>
  </si>
  <si>
    <t xml:space="preserve">(4) Indicadores mensuales consideran el resultado del último mes del trimestre para el numerador y denominador. </t>
  </si>
  <si>
    <t>(2) Incluye el ingreso por intereses, gastos por intereses y provisiones netas.</t>
  </si>
  <si>
    <t>Costo del riesgo</t>
  </si>
  <si>
    <t>(1) Corresponden principalmente a eliminaciones de bancaseguros entre Pacífico, BCP y Mibanco.</t>
  </si>
  <si>
    <t>PBI (US$ mil millones)</t>
  </si>
  <si>
    <t>PBI Real (var. % AaA)</t>
  </si>
  <si>
    <t>Demanda Interna (var. % AaA)</t>
  </si>
  <si>
    <r>
      <t xml:space="preserve">Crédito del sistema financiero, excl. Reactiva (var. % AaA) </t>
    </r>
    <r>
      <rPr>
        <vertAlign val="superscript"/>
        <sz val="10"/>
        <rFont val="Calibri"/>
        <family val="2"/>
        <scheme val="minor"/>
      </rPr>
      <t>(1)</t>
    </r>
  </si>
  <si>
    <r>
      <t xml:space="preserve">Crédito del sistema financiero, excl. Reactiva, TC constante (var. % AaA) </t>
    </r>
    <r>
      <rPr>
        <vertAlign val="superscript"/>
        <sz val="10"/>
        <rFont val="Calibri"/>
        <family val="2"/>
        <scheme val="minor"/>
      </rPr>
      <t>(1)</t>
    </r>
  </si>
  <si>
    <r>
      <t xml:space="preserve">Tipo de Cambio (var. % a/a) </t>
    </r>
    <r>
      <rPr>
        <vertAlign val="superscript"/>
        <sz val="10"/>
        <rFont val="Calibri"/>
        <family val="2"/>
        <scheme val="minor"/>
      </rPr>
      <t>(3)</t>
    </r>
  </si>
  <si>
    <t>Balance fiscal (% del PBI)</t>
  </si>
  <si>
    <t>Balanza Comercial (US$ mil millones)</t>
  </si>
  <si>
    <t>Reservas Internacionales Netas (US$ mil millones)</t>
  </si>
  <si>
    <t>Credicorp Ltd. Cifras Financieras 2T26</t>
  </si>
  <si>
    <t>Jun 25</t>
  </si>
  <si>
    <t>Jun 26</t>
  </si>
  <si>
    <t>% change</t>
  </si>
  <si>
    <t>2T25</t>
  </si>
  <si>
    <t>2T26</t>
  </si>
  <si>
    <t>Año</t>
  </si>
  <si>
    <t>Jun 26 /Jun 25</t>
  </si>
  <si>
    <t>Variaciación %</t>
  </si>
  <si>
    <t>|</t>
  </si>
  <si>
    <t>Jun 26 / Jun 25</t>
  </si>
  <si>
    <t>Gastos operativos</t>
  </si>
  <si>
    <r>
      <t xml:space="preserve">Ratio common equity tier 1 </t>
    </r>
    <r>
      <rPr>
        <vertAlign val="superscript"/>
        <sz val="10"/>
        <rFont val="Calibri"/>
        <family val="2"/>
        <scheme val="minor"/>
      </rPr>
      <t>(11) (12)</t>
    </r>
  </si>
  <si>
    <r>
      <t xml:space="preserve">Empleados </t>
    </r>
    <r>
      <rPr>
        <b/>
        <vertAlign val="superscript"/>
        <sz val="10"/>
        <rFont val="Calibri"/>
        <family val="2"/>
        <scheme val="minor"/>
      </rPr>
      <t>(13)</t>
    </r>
  </si>
  <si>
    <r>
      <t xml:space="preserve">Acciones de Tesorería </t>
    </r>
    <r>
      <rPr>
        <vertAlign val="superscript"/>
        <sz val="10"/>
        <rFont val="Calibri"/>
        <family val="2"/>
        <scheme val="minor"/>
      </rPr>
      <t>(14)</t>
    </r>
  </si>
  <si>
    <r>
      <t xml:space="preserve">2026 </t>
    </r>
    <r>
      <rPr>
        <b/>
        <vertAlign val="superscript"/>
        <sz val="10"/>
        <color rgb="FFFFFFFF"/>
        <rFont val="Calibri"/>
        <family val="2"/>
        <scheme val="minor"/>
      </rPr>
      <t>(4)</t>
    </r>
  </si>
  <si>
    <t>Perú</t>
  </si>
  <si>
    <t>(4) Área gris indica estimaciones por BCP - Estudios Económicos a Agosto 2026</t>
  </si>
  <si>
    <t>Principales KPIs de la Estrategia Credicorp</t>
  </si>
  <si>
    <t>n.a.</t>
  </si>
  <si>
    <t>(1) Cifras de Gestión, pueden variar frente a previamente reportadas. Números a junio 2025, marzo 2025 y junio 2026.</t>
  </si>
  <si>
    <t>Yape - Principales indicadores de gestión</t>
  </si>
  <si>
    <r>
      <t>Indicadores de Gestión</t>
    </r>
    <r>
      <rPr>
        <b/>
        <vertAlign val="superscript"/>
        <sz val="10"/>
        <color theme="0"/>
        <rFont val="Calibri "/>
      </rPr>
      <t xml:space="preserve"> (1)</t>
    </r>
  </si>
  <si>
    <t>3 p</t>
  </si>
  <si>
    <t>13 p</t>
  </si>
  <si>
    <t>10 p</t>
  </si>
  <si>
    <t>Yape Bolivia - Principales indicadores de gestión</t>
  </si>
  <si>
    <t>1 p</t>
  </si>
  <si>
    <t>8 bps</t>
  </si>
  <si>
    <t>-30 bps</t>
  </si>
  <si>
    <t>31 bps</t>
  </si>
  <si>
    <t>33 bps</t>
  </si>
  <si>
    <t>-200 bps</t>
  </si>
  <si>
    <t>25 bps</t>
  </si>
  <si>
    <t>n.a</t>
  </si>
  <si>
    <t xml:space="preserve">   </t>
  </si>
  <si>
    <t>26 bps</t>
  </si>
  <si>
    <t>-35 bps</t>
  </si>
  <si>
    <t>-24 bps</t>
  </si>
  <si>
    <t>13 bps</t>
  </si>
  <si>
    <t>-117 bps</t>
  </si>
  <si>
    <t>-82 bps</t>
  </si>
  <si>
    <t>133 bps</t>
  </si>
  <si>
    <t>14 bps</t>
  </si>
  <si>
    <t>17 bps</t>
  </si>
  <si>
    <t>24 bps</t>
  </si>
  <si>
    <t>-29 bps</t>
  </si>
  <si>
    <t>3 bps</t>
  </si>
  <si>
    <t>1 bps</t>
  </si>
  <si>
    <t>-33 bps</t>
  </si>
  <si>
    <t>-12 bps</t>
  </si>
  <si>
    <t>-78 bps</t>
  </si>
  <si>
    <t>-97 bps</t>
  </si>
  <si>
    <t>265 bps</t>
  </si>
  <si>
    <t>1739 bps</t>
  </si>
  <si>
    <t>380 bps</t>
  </si>
  <si>
    <t>904 bps</t>
  </si>
  <si>
    <t>65 bps</t>
  </si>
  <si>
    <t>23 bps</t>
  </si>
  <si>
    <t>-11 bps</t>
  </si>
  <si>
    <t>-39 bps</t>
  </si>
  <si>
    <t>-49 bps</t>
  </si>
  <si>
    <t>-8 bps</t>
  </si>
  <si>
    <t>6 bps</t>
  </si>
  <si>
    <t>15 bps</t>
  </si>
  <si>
    <t>-37 bps</t>
  </si>
  <si>
    <t>-26 bps</t>
  </si>
  <si>
    <t>-108 bps</t>
  </si>
  <si>
    <t>-80 bps</t>
  </si>
  <si>
    <t>131 bps</t>
  </si>
  <si>
    <t>12 bps</t>
  </si>
  <si>
    <t>-31 bps</t>
  </si>
  <si>
    <t>-3 bps</t>
  </si>
  <si>
    <t>-72 bps</t>
  </si>
  <si>
    <t>-25 bps</t>
  </si>
  <si>
    <t>-93 bps</t>
  </si>
  <si>
    <t>149 bps</t>
  </si>
  <si>
    <t>1304 bps</t>
  </si>
  <si>
    <t>353 bps</t>
  </si>
  <si>
    <t>641 bps</t>
  </si>
  <si>
    <t>67 bps</t>
  </si>
  <si>
    <t>-7 bps</t>
  </si>
  <si>
    <t>20 bps</t>
  </si>
  <si>
    <t>56 bps</t>
  </si>
  <si>
    <t>9 bps</t>
  </si>
  <si>
    <t>Colocaciones (saldos fin de periodo)</t>
  </si>
  <si>
    <r>
      <t xml:space="preserve">Yape - Principales métricas financieros </t>
    </r>
    <r>
      <rPr>
        <b/>
        <vertAlign val="superscript"/>
        <sz val="10"/>
        <color rgb="FF000000"/>
        <rFont val="Calibri"/>
        <family val="2"/>
        <scheme val="minor"/>
      </rPr>
      <t>(1)</t>
    </r>
  </si>
  <si>
    <r>
      <t>Ingreso neto por intereses ajustado por riesgo</t>
    </r>
    <r>
      <rPr>
        <vertAlign val="superscript"/>
        <sz val="10"/>
        <color rgb="FF000000"/>
        <rFont val="Calibri "/>
      </rPr>
      <t xml:space="preserve"> (2)</t>
    </r>
  </si>
  <si>
    <t>Ingresos ajustado por riesgo totales</t>
  </si>
  <si>
    <r>
      <t xml:space="preserve">Métricas Financieras </t>
    </r>
    <r>
      <rPr>
        <b/>
        <vertAlign val="superscript"/>
        <sz val="10"/>
        <color theme="0"/>
        <rFont val="Calibri "/>
      </rPr>
      <t>(1)</t>
    </r>
    <r>
      <rPr>
        <b/>
        <sz val="10"/>
        <color theme="0"/>
        <rFont val="Calibri "/>
      </rPr>
      <t xml:space="preserve">
S/ millones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</si>
</sst>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1">
    <numFmt numFmtId="41" formatCode="_-* #,##0_-;\-* #,##0_-;_-* &quot;-&quot;_-;_-@_-"/>
    <numFmt numFmtId="44" formatCode="_-&quot;$&quot;\ * #,##0.00_-;\-&quot;$&quot;\ * #,##0.00_-;_-&quot;$&quot;\ * &quot;-&quot;??_-;_-@_-"/>
    <numFmt numFmtId="43" formatCode="_-* #,##0.00_-;\-* #,##0.00_-;_-* &quot;-&quot;??_-;_-@_-"/>
    <numFmt numFmtId="164" formatCode="&quot;$&quot;#,##0;\-&quot;$&quot;#,##0"/>
    <numFmt numFmtId="165" formatCode="_-&quot;$&quot;* #,##0.00_-;\-&quot;$&quot;* #,##0.00_-;_-&quot;$&quot;* &quot;-&quot;??_-;_-@_-"/>
    <numFmt numFmtId="166" formatCode="&quot;S/&quot;#,##0;[Red]\-&quot;S/&quot;#,##0"/>
    <numFmt numFmtId="167" formatCode="_(* #,##0_);_(* \(#,##0\);_(* &quot;-&quot;_);_(@_)"/>
    <numFmt numFmtId="168" formatCode="_(* #,##0.00_);_(* \(#,##0.00\);_(*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0;\(#,##0\)"/>
    <numFmt numFmtId="221" formatCode="#,##0.0;\(#,##0.0\)"/>
    <numFmt numFmtId="222" formatCode="#,##0\ ;\(#,##0\)\ ;&quot;-&quot;??_ "/>
    <numFmt numFmtId="223" formatCode="#,##0;\(#,##0\);&quot; - &quot;"/>
    <numFmt numFmtId="224" formatCode="#,##0;\(#,##0\);_(* &quot;-&quot;??_);_(@_)"/>
    <numFmt numFmtId="225" formatCode="#,##0;\ \(#,##0\)"/>
    <numFmt numFmtId="226" formatCode="#,##0;\(#,##0\);\-\ "/>
    <numFmt numFmtId="227" formatCode="#,##0;\(#,##0\);\-"/>
    <numFmt numFmtId="228" formatCode="#,##0&quot; pp&quot;;\(#,##0\);\-\ "/>
    <numFmt numFmtId="229" formatCode="#,##0_ ;\-#,##0\ "/>
    <numFmt numFmtId="230" formatCode="#,##0_);\(#,##0\)"/>
    <numFmt numFmtId="231" formatCode="0.0,;\(0.0,\)"/>
  </numFmts>
  <fonts count="286">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1"/>
      <name val="Calibri"/>
      <family val="2"/>
      <scheme val="minor"/>
    </font>
    <font>
      <sz val="8"/>
      <name val="Calibri"/>
      <family val="2"/>
      <scheme val="minor"/>
    </font>
    <font>
      <sz val="11"/>
      <name val="Calibri   "/>
    </font>
    <font>
      <b/>
      <sz val="10"/>
      <color rgb="FFFFFFFF"/>
      <name val="Calibri"/>
      <family val="2"/>
    </font>
    <font>
      <b/>
      <sz val="10"/>
      <name val="Calibri"/>
      <family val="2"/>
    </font>
    <font>
      <sz val="10"/>
      <name val="Calibri"/>
      <family val="2"/>
    </font>
    <font>
      <sz val="7"/>
      <color rgb="FF000000"/>
      <name val="Calibri"/>
      <family val="2"/>
      <scheme val="minor"/>
    </font>
    <font>
      <sz val="10"/>
      <color theme="1"/>
      <name val="Calibri"/>
      <family val="2"/>
    </font>
    <font>
      <b/>
      <sz val="10"/>
      <color theme="1"/>
      <name val="Calibri"/>
      <family val="2"/>
    </font>
    <font>
      <b/>
      <vertAlign val="superscript"/>
      <sz val="10"/>
      <color rgb="FF000000"/>
      <name val="Calibri"/>
      <family val="2"/>
      <scheme val="minor"/>
    </font>
    <font>
      <i/>
      <sz val="10"/>
      <color theme="1"/>
      <name val="Calibri"/>
      <family val="2"/>
      <scheme val="minor"/>
    </font>
    <font>
      <vertAlign val="superscript"/>
      <sz val="10"/>
      <color theme="1"/>
      <name val="Calibri"/>
      <family val="2"/>
    </font>
    <font>
      <b/>
      <sz val="10"/>
      <color theme="0"/>
      <name val="Calibri"/>
      <family val="2"/>
    </font>
    <font>
      <b/>
      <vertAlign val="superscript"/>
      <sz val="10"/>
      <name val="Calibri"/>
      <family val="2"/>
    </font>
    <font>
      <b/>
      <vertAlign val="superscript"/>
      <sz val="10"/>
      <color theme="0"/>
      <name val="Calibri"/>
      <family val="2"/>
    </font>
    <font>
      <sz val="8"/>
      <color theme="1"/>
      <name val="Calibri"/>
      <family val="2"/>
      <scheme val="minor"/>
    </font>
    <font>
      <u/>
      <sz val="10"/>
      <color rgb="FF0070C0"/>
      <name val="Calibri"/>
      <family val="2"/>
      <scheme val="minor"/>
    </font>
    <font>
      <sz val="8"/>
      <color rgb="FF000000"/>
      <name val="Calibri"/>
      <family val="2"/>
      <scheme val="minor"/>
    </font>
    <font>
      <b/>
      <sz val="8"/>
      <name val="Calibri"/>
      <family val="2"/>
      <scheme val="minor"/>
    </font>
    <font>
      <b/>
      <sz val="8"/>
      <color rgb="FF000000"/>
      <name val="Calibri"/>
      <family val="2"/>
      <scheme val="minor"/>
    </font>
    <font>
      <i/>
      <sz val="8"/>
      <name val="Calibri"/>
      <family val="2"/>
      <scheme val="minor"/>
    </font>
    <font>
      <b/>
      <vertAlign val="superscript"/>
      <sz val="11"/>
      <color theme="1"/>
      <name val="Calibri"/>
      <family val="2"/>
      <scheme val="minor"/>
    </font>
    <font>
      <b/>
      <sz val="10"/>
      <color theme="1"/>
      <name val="Calibri   "/>
    </font>
    <font>
      <b/>
      <sz val="6.5"/>
      <name val="Calibri"/>
      <family val="2"/>
      <scheme val="minor"/>
    </font>
    <font>
      <b/>
      <sz val="6.5"/>
      <color theme="1"/>
      <name val="Calibri"/>
      <family val="2"/>
      <scheme val="minor"/>
    </font>
    <font>
      <vertAlign val="superscript"/>
      <sz val="8"/>
      <name val="Calibri"/>
      <family val="2"/>
      <scheme val="minor"/>
    </font>
    <font>
      <sz val="8"/>
      <color theme="1"/>
      <name val="Calibri   "/>
    </font>
    <font>
      <sz val="8"/>
      <color rgb="FF000000"/>
      <name val="Arial"/>
      <family val="2"/>
    </font>
    <font>
      <u/>
      <sz val="8"/>
      <color theme="10"/>
      <name val="Calibri"/>
      <family val="2"/>
      <scheme val="minor"/>
    </font>
    <font>
      <b/>
      <sz val="8"/>
      <color theme="1"/>
      <name val="Calibri   "/>
    </font>
    <font>
      <b/>
      <i/>
      <sz val="10"/>
      <name val="Calibri"/>
      <family val="2"/>
      <scheme val="minor"/>
    </font>
    <font>
      <sz val="10"/>
      <color rgb="FF000000"/>
      <name val="Calibri "/>
    </font>
    <font>
      <vertAlign val="superscript"/>
      <sz val="10"/>
      <color rgb="FF000000"/>
      <name val="Calibri "/>
    </font>
    <font>
      <b/>
      <sz val="10"/>
      <color rgb="FF000000"/>
      <name val="Calibri "/>
    </font>
    <font>
      <b/>
      <vertAlign val="superscript"/>
      <sz val="10"/>
      <color rgb="FF000000"/>
      <name val="Calibri "/>
    </font>
    <font>
      <b/>
      <sz val="10"/>
      <color theme="0" tint="-4.9989318521683403E-2"/>
      <name val="Calibri"/>
      <family val="2"/>
      <scheme val="minor"/>
    </font>
    <font>
      <sz val="11"/>
      <name val="Calibri"/>
      <family val="2"/>
    </font>
    <font>
      <b/>
      <sz val="9"/>
      <color theme="0"/>
      <name val="Calibri "/>
    </font>
    <font>
      <b/>
      <sz val="18"/>
      <color theme="0"/>
      <name val="Calibri "/>
    </font>
    <font>
      <b/>
      <sz val="11"/>
      <color rgb="FFFFFFFF"/>
      <name val="Calibri"/>
      <family val="2"/>
      <scheme val="minor"/>
    </font>
    <font>
      <b/>
      <sz val="10"/>
      <color rgb="FFFFFFFF"/>
      <name val="Aptos Narrow"/>
      <family val="2"/>
    </font>
    <font>
      <sz val="10"/>
      <name val="Aptos Narrow"/>
      <family val="2"/>
    </font>
    <font>
      <b/>
      <sz val="10"/>
      <name val="Aptos Narrow"/>
      <family val="2"/>
    </font>
    <font>
      <b/>
      <sz val="8"/>
      <color theme="0"/>
      <name val="Arial"/>
      <family val="2"/>
    </font>
    <font>
      <sz val="8"/>
      <color rgb="FF404040"/>
      <name val="Calibri"/>
      <family val="2"/>
    </font>
    <font>
      <sz val="8"/>
      <name val="Calibri"/>
      <family val="2"/>
    </font>
    <font>
      <b/>
      <sz val="8"/>
      <color rgb="FF404040"/>
      <name val="Calibri"/>
      <family val="2"/>
    </font>
    <font>
      <b/>
      <sz val="8"/>
      <name val="Calibri"/>
      <family val="2"/>
    </font>
    <font>
      <sz val="10"/>
      <color rgb="FF000000"/>
      <name val="Calibri"/>
      <family val="2"/>
    </font>
    <font>
      <sz val="8"/>
      <color theme="1"/>
      <name val="Arial"/>
      <family val="2"/>
    </font>
    <font>
      <b/>
      <vertAlign val="superscript"/>
      <sz val="10"/>
      <color theme="0"/>
      <name val="Calibri "/>
    </font>
    <font>
      <u/>
      <sz val="10"/>
      <color theme="10"/>
      <name val="Calibri "/>
    </font>
  </fonts>
  <fills count="12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30D0C8"/>
        <bgColor indexed="64"/>
      </patternFill>
    </fill>
    <fill>
      <patternFill patternType="solid">
        <fgColor rgb="FF26D07C"/>
        <bgColor indexed="64"/>
      </patternFill>
    </fill>
    <fill>
      <patternFill patternType="solid">
        <fgColor rgb="FFCC3399"/>
        <bgColor indexed="64"/>
      </patternFill>
    </fill>
    <fill>
      <patternFill patternType="solid">
        <fgColor rgb="FF1DD5CC"/>
        <bgColor indexed="64"/>
      </patternFill>
    </fill>
    <fill>
      <patternFill patternType="solid">
        <fgColor theme="0" tint="-0.14999847407452621"/>
        <bgColor indexed="64"/>
      </patternFill>
    </fill>
  </fills>
  <borders count="95">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auto="1"/>
      </top>
      <bottom/>
      <diagonal/>
    </border>
    <border>
      <left/>
      <right style="medium">
        <color indexed="64"/>
      </right>
      <top style="medium">
        <color rgb="FF000000"/>
      </top>
      <bottom/>
      <diagonal/>
    </border>
    <border>
      <left/>
      <right/>
      <top/>
      <bottom style="medium">
        <color auto="1"/>
      </bottom>
      <diagonal/>
    </border>
    <border>
      <left/>
      <right style="medium">
        <color auto="1"/>
      </right>
      <top/>
      <bottom style="medium">
        <color auto="1"/>
      </bottom>
      <diagonal/>
    </border>
    <border>
      <left/>
      <right/>
      <top/>
      <bottom style="medium">
        <color theme="1"/>
      </bottom>
      <diagonal/>
    </border>
    <border>
      <left style="medium">
        <color indexed="64"/>
      </left>
      <right style="medium">
        <color theme="1"/>
      </right>
      <top/>
      <bottom/>
      <diagonal/>
    </border>
    <border>
      <left/>
      <right style="medium">
        <color theme="1"/>
      </right>
      <top/>
      <bottom/>
      <diagonal/>
    </border>
    <border>
      <left style="medium">
        <color indexed="64"/>
      </left>
      <right style="medium">
        <color theme="1"/>
      </right>
      <top/>
      <bottom style="medium">
        <color theme="1"/>
      </bottom>
      <diagonal/>
    </border>
    <border>
      <left style="medium">
        <color theme="1"/>
      </left>
      <right style="medium">
        <color theme="1"/>
      </right>
      <top style="medium">
        <color theme="1"/>
      </top>
      <bottom/>
      <diagonal/>
    </border>
    <border>
      <left/>
      <right/>
      <top style="medium">
        <color theme="1"/>
      </top>
      <bottom/>
      <diagonal/>
    </border>
    <border>
      <left/>
      <right style="medium">
        <color indexed="64"/>
      </right>
      <top style="medium">
        <color theme="1"/>
      </top>
      <bottom/>
      <diagonal/>
    </border>
    <border>
      <left style="medium">
        <color theme="1"/>
      </left>
      <right style="medium">
        <color theme="1"/>
      </right>
      <top/>
      <bottom style="medium">
        <color theme="1"/>
      </bottom>
      <diagonal/>
    </border>
    <border>
      <left/>
      <right style="medium">
        <color theme="1"/>
      </right>
      <top/>
      <bottom style="medium">
        <color theme="1"/>
      </bottom>
      <diagonal/>
    </border>
    <border>
      <left/>
      <right/>
      <top style="thin">
        <color rgb="FF2AD2C9"/>
      </top>
      <bottom/>
      <diagonal/>
    </border>
    <border>
      <left/>
      <right/>
      <top style="thin">
        <color rgb="FF2AD2C9"/>
      </top>
      <bottom style="thin">
        <color rgb="FF2AD2C9"/>
      </bottom>
      <diagonal/>
    </border>
    <border>
      <left/>
      <right/>
      <top/>
      <bottom style="thin">
        <color rgb="FF2AD2C9"/>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medium">
        <color auto="1"/>
      </bottom>
      <diagonal/>
    </border>
    <border>
      <left style="medium">
        <color indexed="64"/>
      </left>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top/>
      <bottom style="medium">
        <color rgb="FF2AD2C9"/>
      </bottom>
      <diagonal/>
    </border>
    <border>
      <left style="thin">
        <color theme="0"/>
      </left>
      <right style="thin">
        <color theme="0"/>
      </right>
      <top/>
      <bottom style="medium">
        <color rgb="FF2AD2C9"/>
      </bottom>
      <diagonal/>
    </border>
    <border>
      <left/>
      <right/>
      <top/>
      <bottom style="medium">
        <color rgb="FF2AD2C9"/>
      </bottom>
      <diagonal/>
    </border>
  </borders>
  <cellStyleXfs count="53525">
    <xf numFmtId="0" fontId="0" fillId="0" borderId="0"/>
    <xf numFmtId="0" fontId="3" fillId="0" borderId="0" applyNumberForma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applyFont="0" applyFill="0" applyBorder="0" applyAlignment="0" applyProtection="0"/>
    <xf numFmtId="9" fontId="6" fillId="0" borderId="0" applyFont="0" applyFill="0" applyBorder="0" applyAlignment="0" applyProtection="0"/>
    <xf numFmtId="0" fontId="6" fillId="0" borderId="0"/>
    <xf numFmtId="170" fontId="6"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0" fontId="5" fillId="0" borderId="0"/>
    <xf numFmtId="9" fontId="5" fillId="0" borderId="0" applyFont="0" applyFill="0" applyBorder="0" applyAlignment="0" applyProtection="0"/>
    <xf numFmtId="0" fontId="6" fillId="0" borderId="0"/>
    <xf numFmtId="174" fontId="6" fillId="0" borderId="0" applyFont="0" applyFill="0" applyBorder="0" applyAlignment="0" applyProtection="0"/>
    <xf numFmtId="0" fontId="6" fillId="0" borderId="0"/>
    <xf numFmtId="9" fontId="5" fillId="0" borderId="0" applyFont="0" applyFill="0" applyBorder="0" applyAlignment="0" applyProtection="0"/>
    <xf numFmtId="174" fontId="6" fillId="0" borderId="0" applyFont="0" applyFill="0" applyBorder="0" applyAlignment="0" applyProtection="0"/>
    <xf numFmtId="0" fontId="6" fillId="0" borderId="0"/>
    <xf numFmtId="0" fontId="6" fillId="0" borderId="0"/>
    <xf numFmtId="0" fontId="6" fillId="0" borderId="0"/>
    <xf numFmtId="0" fontId="8" fillId="0" borderId="0"/>
    <xf numFmtId="170" fontId="5" fillId="0" borderId="0" applyFont="0" applyFill="0" applyBorder="0" applyAlignment="0" applyProtection="0"/>
    <xf numFmtId="170" fontId="8" fillId="0" borderId="0" applyFont="0" applyFill="0" applyBorder="0" applyAlignment="0" applyProtection="0"/>
    <xf numFmtId="170" fontId="5" fillId="0" borderId="0" applyFont="0" applyFill="0" applyBorder="0" applyAlignment="0" applyProtection="0"/>
    <xf numFmtId="9" fontId="21"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70" fontId="25" fillId="0" borderId="0" applyFont="0" applyFill="0" applyBorder="0" applyAlignment="0" applyProtection="0"/>
    <xf numFmtId="9" fontId="25" fillId="0" borderId="0" applyFont="0" applyFill="0" applyBorder="0" applyAlignment="0" applyProtection="0"/>
    <xf numFmtId="0" fontId="21" fillId="0" borderId="0"/>
    <xf numFmtId="0" fontId="21" fillId="0" borderId="0"/>
    <xf numFmtId="168" fontId="21"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6" fillId="0" borderId="0"/>
    <xf numFmtId="0" fontId="21" fillId="0" borderId="0"/>
    <xf numFmtId="0" fontId="5" fillId="0" borderId="0"/>
    <xf numFmtId="9" fontId="5" fillId="0" borderId="0" applyFont="0" applyFill="0" applyBorder="0" applyAlignment="0" applyProtection="0"/>
    <xf numFmtId="0" fontId="28" fillId="0" borderId="0"/>
    <xf numFmtId="170" fontId="21" fillId="0" borderId="0" applyFont="0" applyFill="0" applyBorder="0" applyAlignment="0" applyProtection="0"/>
    <xf numFmtId="0" fontId="6" fillId="0" borderId="0"/>
    <xf numFmtId="0" fontId="5" fillId="0" borderId="0"/>
    <xf numFmtId="168" fontId="5" fillId="0" borderId="0" applyFont="0" applyFill="0" applyBorder="0" applyAlignment="0" applyProtection="0"/>
    <xf numFmtId="43" fontId="29" fillId="0" borderId="0" applyFont="0" applyFill="0" applyBorder="0" applyAlignment="0" applyProtection="0"/>
    <xf numFmtId="0" fontId="6" fillId="0" borderId="0"/>
    <xf numFmtId="174" fontId="6" fillId="0" borderId="0" applyFont="0" applyFill="0" applyBorder="0" applyAlignment="0" applyProtection="0"/>
    <xf numFmtId="0" fontId="5" fillId="0" borderId="0"/>
    <xf numFmtId="168" fontId="5" fillId="0" borderId="0" applyFont="0" applyFill="0" applyBorder="0" applyAlignment="0" applyProtection="0"/>
    <xf numFmtId="174" fontId="6" fillId="0" borderId="0" applyFont="0" applyFill="0" applyBorder="0" applyAlignment="0" applyProtection="0"/>
    <xf numFmtId="9" fontId="28"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184" fontId="51" fillId="0" borderId="0" applyNumberFormat="0" applyFill="0" applyBorder="0" applyAlignment="0" applyProtection="0"/>
    <xf numFmtId="185" fontId="51"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5" fontId="6"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4" fontId="28" fillId="0" borderId="0" applyNumberFormat="0" applyFill="0" applyBorder="0" applyAlignment="0" applyProtection="0"/>
    <xf numFmtId="184" fontId="5" fillId="0" borderId="0" applyNumberFormat="0" applyFill="0" applyBorder="0" applyAlignment="0" applyProtection="0"/>
    <xf numFmtId="185" fontId="6"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6" fillId="0" borderId="0" applyNumberFormat="0" applyFill="0" applyBorder="0" applyAlignment="0" applyProtection="0"/>
    <xf numFmtId="184" fontId="6"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0" fontId="28"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28" fillId="0" borderId="0" applyNumberFormat="0" applyFill="0" applyBorder="0" applyAlignment="0" applyProtection="0"/>
    <xf numFmtId="185" fontId="28"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0" fontId="6" fillId="0" borderId="0" applyNumberFormat="0" applyFill="0" applyBorder="0" applyAlignment="0" applyProtection="0"/>
    <xf numFmtId="184" fontId="28" fillId="0" borderId="0" applyNumberFormat="0" applyFill="0" applyBorder="0" applyAlignment="0" applyProtection="0"/>
    <xf numFmtId="185" fontId="28"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5" fillId="0" borderId="0"/>
    <xf numFmtId="184" fontId="5" fillId="0" borderId="0"/>
    <xf numFmtId="184" fontId="28" fillId="0" borderId="0" applyNumberFormat="0" applyFill="0" applyBorder="0" applyAlignment="0" applyProtection="0"/>
    <xf numFmtId="185" fontId="28" fillId="0" borderId="0" applyNumberFormat="0" applyFill="0" applyBorder="0" applyAlignment="0" applyProtection="0"/>
    <xf numFmtId="184" fontId="28" fillId="0" borderId="0" applyNumberFormat="0" applyFill="0" applyBorder="0" applyAlignment="0" applyProtection="0"/>
    <xf numFmtId="185" fontId="28" fillId="0" borderId="0" applyNumberFormat="0" applyFill="0" applyBorder="0" applyAlignment="0" applyProtection="0"/>
    <xf numFmtId="184" fontId="28" fillId="0" borderId="0" applyNumberFormat="0" applyFill="0" applyBorder="0" applyAlignment="0" applyProtection="0"/>
    <xf numFmtId="185" fontId="28" fillId="0" borderId="0" applyNumberFormat="0" applyFill="0" applyBorder="0" applyAlignment="0" applyProtection="0"/>
    <xf numFmtId="184" fontId="28" fillId="0" borderId="0" applyNumberFormat="0" applyFill="0" applyBorder="0" applyAlignment="0" applyProtection="0"/>
    <xf numFmtId="185" fontId="28" fillId="0" borderId="0" applyNumberFormat="0" applyFill="0" applyBorder="0" applyAlignment="0" applyProtection="0"/>
    <xf numFmtId="184" fontId="28" fillId="0" borderId="0" applyNumberFormat="0" applyFill="0" applyBorder="0" applyAlignment="0" applyProtection="0"/>
    <xf numFmtId="185" fontId="28"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52" fillId="0" borderId="0" applyNumberFormat="0" applyFill="0" applyBorder="0" applyAlignment="0" applyProtection="0"/>
    <xf numFmtId="185" fontId="52"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184" fontId="6" fillId="0" borderId="0" applyNumberFormat="0" applyFill="0" applyBorder="0" applyAlignment="0" applyProtection="0"/>
    <xf numFmtId="185" fontId="6" fillId="0" borderId="0" applyNumberFormat="0" applyFill="0" applyBorder="0" applyAlignment="0" applyProtection="0"/>
    <xf numFmtId="0" fontId="53" fillId="40" borderId="0" applyNumberFormat="0" applyBorder="0" applyAlignment="0" applyProtection="0"/>
    <xf numFmtId="184" fontId="54" fillId="41" borderId="0" applyNumberFormat="0" applyBorder="0" applyAlignment="0" applyProtection="0"/>
    <xf numFmtId="0" fontId="5" fillId="17" borderId="0" applyNumberFormat="0" applyBorder="0" applyAlignment="0" applyProtection="0"/>
    <xf numFmtId="185" fontId="53" fillId="40" borderId="0" applyNumberFormat="0" applyBorder="0" applyAlignment="0" applyProtection="0"/>
    <xf numFmtId="0" fontId="53" fillId="42" borderId="0" applyNumberFormat="0" applyBorder="0" applyAlignment="0" applyProtection="0"/>
    <xf numFmtId="184" fontId="54" fillId="43" borderId="0" applyNumberFormat="0" applyBorder="0" applyAlignment="0" applyProtection="0"/>
    <xf numFmtId="0" fontId="5" fillId="21" borderId="0" applyNumberFormat="0" applyBorder="0" applyAlignment="0" applyProtection="0"/>
    <xf numFmtId="185" fontId="53" fillId="42" borderId="0" applyNumberFormat="0" applyBorder="0" applyAlignment="0" applyProtection="0"/>
    <xf numFmtId="0" fontId="53" fillId="44" borderId="0" applyNumberFormat="0" applyBorder="0" applyAlignment="0" applyProtection="0"/>
    <xf numFmtId="184" fontId="54" fillId="45" borderId="0" applyNumberFormat="0" applyBorder="0" applyAlignment="0" applyProtection="0"/>
    <xf numFmtId="0" fontId="5" fillId="25" borderId="0" applyNumberFormat="0" applyBorder="0" applyAlignment="0" applyProtection="0"/>
    <xf numFmtId="185" fontId="53" fillId="44" borderId="0" applyNumberFormat="0" applyBorder="0" applyAlignment="0" applyProtection="0"/>
    <xf numFmtId="0" fontId="53" fillId="46" borderId="0" applyNumberFormat="0" applyBorder="0" applyAlignment="0" applyProtection="0"/>
    <xf numFmtId="184" fontId="54" fillId="47" borderId="0" applyNumberFormat="0" applyBorder="0" applyAlignment="0" applyProtection="0"/>
    <xf numFmtId="0" fontId="5" fillId="29" borderId="0" applyNumberFormat="0" applyBorder="0" applyAlignment="0" applyProtection="0"/>
    <xf numFmtId="185" fontId="53" fillId="46" borderId="0" applyNumberFormat="0" applyBorder="0" applyAlignment="0" applyProtection="0"/>
    <xf numFmtId="0" fontId="53" fillId="48" borderId="0" applyNumberFormat="0" applyBorder="0" applyAlignment="0" applyProtection="0"/>
    <xf numFmtId="184" fontId="54" fillId="49" borderId="0" applyNumberFormat="0" applyBorder="0" applyAlignment="0" applyProtection="0"/>
    <xf numFmtId="0" fontId="5" fillId="33" borderId="0" applyNumberFormat="0" applyBorder="0" applyAlignment="0" applyProtection="0"/>
    <xf numFmtId="185" fontId="53" fillId="48" borderId="0" applyNumberFormat="0" applyBorder="0" applyAlignment="0" applyProtection="0"/>
    <xf numFmtId="0" fontId="53" fillId="43" borderId="0" applyNumberFormat="0" applyBorder="0" applyAlignment="0" applyProtection="0"/>
    <xf numFmtId="184" fontId="54" fillId="50" borderId="0" applyNumberFormat="0" applyBorder="0" applyAlignment="0" applyProtection="0"/>
    <xf numFmtId="0" fontId="5" fillId="37" borderId="0" applyNumberFormat="0" applyBorder="0" applyAlignment="0" applyProtection="0"/>
    <xf numFmtId="185" fontId="53" fillId="43" borderId="0" applyNumberFormat="0" applyBorder="0" applyAlignment="0" applyProtection="0"/>
    <xf numFmtId="184" fontId="5" fillId="41" borderId="0" applyNumberFormat="0" applyBorder="0" applyAlignment="0" applyProtection="0"/>
    <xf numFmtId="184" fontId="8"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5" fillId="41"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17"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0" borderId="0" applyNumberFormat="0" applyBorder="0" applyAlignment="0" applyProtection="0"/>
    <xf numFmtId="186" fontId="5" fillId="0"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0" fontId="28" fillId="41" borderId="0" applyNumberFormat="0" applyBorder="0" applyAlignment="0" applyProtection="0"/>
    <xf numFmtId="184" fontId="8"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4" fontId="8"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4" fontId="8"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4" fontId="8"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4" fontId="8"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1" borderId="0" applyNumberFormat="0" applyBorder="0" applyAlignment="0" applyProtection="0"/>
    <xf numFmtId="186" fontId="5" fillId="41" borderId="0" applyNumberFormat="0" applyBorder="0" applyAlignment="0" applyProtection="0"/>
    <xf numFmtId="184" fontId="5" fillId="43" borderId="0" applyNumberFormat="0" applyBorder="0" applyAlignment="0" applyProtection="0"/>
    <xf numFmtId="184" fontId="8"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5" fillId="43"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21"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0" fontId="28" fillId="43" borderId="0" applyNumberFormat="0" applyBorder="0" applyAlignment="0" applyProtection="0"/>
    <xf numFmtId="184" fontId="8"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4" fontId="8"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51" borderId="0" applyNumberFormat="0" applyBorder="0" applyAlignment="0" applyProtection="0"/>
    <xf numFmtId="186" fontId="5" fillId="51"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4" fontId="8"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4" fontId="8"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4" fontId="8"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3" borderId="0" applyNumberFormat="0" applyBorder="0" applyAlignment="0" applyProtection="0"/>
    <xf numFmtId="186" fontId="5" fillId="43" borderId="0" applyNumberFormat="0" applyBorder="0" applyAlignment="0" applyProtection="0"/>
    <xf numFmtId="184" fontId="5" fillId="45" borderId="0" applyNumberFormat="0" applyBorder="0" applyAlignment="0" applyProtection="0"/>
    <xf numFmtId="184" fontId="8"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5" fillId="45"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2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8" fillId="34" borderId="12" applyNumberFormat="0" applyFont="0" applyAlignment="0" applyProtection="0"/>
    <xf numFmtId="184" fontId="8" fillId="34" borderId="12" applyNumberFormat="0" applyFont="0" applyAlignment="0" applyProtection="0"/>
    <xf numFmtId="186" fontId="8" fillId="34" borderId="12" applyNumberFormat="0" applyFont="0" applyAlignment="0" applyProtection="0"/>
    <xf numFmtId="186" fontId="8" fillId="34" borderId="12" applyNumberFormat="0" applyFont="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0" fontId="28" fillId="45" borderId="0" applyNumberFormat="0" applyBorder="0" applyAlignment="0" applyProtection="0"/>
    <xf numFmtId="184" fontId="8"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20" borderId="0" applyNumberFormat="0" applyBorder="0" applyAlignment="0" applyProtection="0"/>
    <xf numFmtId="186" fontId="5" fillId="20"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4" fontId="8"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4" fontId="8"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4" fontId="8"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4" fontId="8"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5" borderId="0" applyNumberFormat="0" applyBorder="0" applyAlignment="0" applyProtection="0"/>
    <xf numFmtId="186" fontId="5" fillId="45" borderId="0" applyNumberFormat="0" applyBorder="0" applyAlignment="0" applyProtection="0"/>
    <xf numFmtId="184" fontId="5" fillId="47" borderId="0" applyNumberFormat="0" applyBorder="0" applyAlignment="0" applyProtection="0"/>
    <xf numFmtId="184" fontId="8"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0" borderId="0" applyNumberFormat="0" applyBorder="0" applyAlignment="0" applyProtection="0"/>
    <xf numFmtId="186" fontId="5" fillId="0"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5" fillId="47"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29"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8" fillId="34" borderId="12" applyNumberFormat="0" applyFont="0" applyAlignment="0" applyProtection="0"/>
    <xf numFmtId="184" fontId="8" fillId="34" borderId="12" applyNumberFormat="0" applyFont="0" applyAlignment="0" applyProtection="0"/>
    <xf numFmtId="186" fontId="8" fillId="34" borderId="12" applyNumberFormat="0" applyFont="0" applyAlignment="0" applyProtection="0"/>
    <xf numFmtId="186" fontId="8" fillId="34" borderId="12" applyNumberFormat="0" applyFont="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0" fontId="28" fillId="47" borderId="0" applyNumberFormat="0" applyBorder="0" applyAlignment="0" applyProtection="0"/>
    <xf numFmtId="184" fontId="8"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4" fontId="8"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4" fontId="8"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4" fontId="8"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4" fontId="8"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47" borderId="0" applyNumberFormat="0" applyBorder="0" applyAlignment="0" applyProtection="0"/>
    <xf numFmtId="186" fontId="5" fillId="47" borderId="0" applyNumberFormat="0" applyBorder="0" applyAlignment="0" applyProtection="0"/>
    <xf numFmtId="184" fontId="5" fillId="33" borderId="0" applyNumberFormat="0" applyBorder="0" applyAlignment="0" applyProtection="0"/>
    <xf numFmtId="184" fontId="8" fillId="49"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0" borderId="0" applyNumberFormat="0" applyBorder="0" applyAlignment="0" applyProtection="0"/>
    <xf numFmtId="186" fontId="5" fillId="0"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33"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0" fontId="28" fillId="49" borderId="0" applyNumberFormat="0" applyBorder="0" applyAlignment="0" applyProtection="0"/>
    <xf numFmtId="184" fontId="8" fillId="49"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4" fontId="8" fillId="49"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4" fontId="8" fillId="49"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4" fontId="8" fillId="49"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4" fontId="8" fillId="49"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3" borderId="0" applyNumberFormat="0" applyBorder="0" applyAlignment="0" applyProtection="0"/>
    <xf numFmtId="186" fontId="5" fillId="33" borderId="0" applyNumberFormat="0" applyBorder="0" applyAlignment="0" applyProtection="0"/>
    <xf numFmtId="184" fontId="5" fillId="37"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0" fontId="25" fillId="43" borderId="0" applyNumberFormat="0" applyBorder="0" applyAlignment="0" applyProtection="0"/>
    <xf numFmtId="0" fontId="2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8" fillId="50" borderId="0" applyNumberFormat="0" applyBorder="0" applyAlignment="0" applyProtection="0"/>
    <xf numFmtId="0" fontId="5" fillId="37" borderId="0" applyNumberFormat="0" applyBorder="0" applyAlignment="0" applyProtection="0"/>
    <xf numFmtId="0" fontId="28" fillId="50"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0" borderId="0"/>
    <xf numFmtId="186" fontId="5" fillId="0" borderId="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0" fontId="28" fillId="50"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4" fontId="8" fillId="50"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184" fontId="5" fillId="37" borderId="0" applyNumberFormat="0" applyBorder="0" applyAlignment="0" applyProtection="0"/>
    <xf numFmtId="186" fontId="5" fillId="37" borderId="0" applyNumberFormat="0" applyBorder="0" applyAlignment="0" applyProtection="0"/>
    <xf numFmtId="0" fontId="53" fillId="52" borderId="0" applyNumberFormat="0" applyBorder="0" applyAlignment="0" applyProtection="0"/>
    <xf numFmtId="184" fontId="54" fillId="48" borderId="0" applyNumberFormat="0" applyBorder="0" applyAlignment="0" applyProtection="0"/>
    <xf numFmtId="0" fontId="5" fillId="18" borderId="0" applyNumberFormat="0" applyBorder="0" applyAlignment="0" applyProtection="0"/>
    <xf numFmtId="185" fontId="53" fillId="52" borderId="0" applyNumberFormat="0" applyBorder="0" applyAlignment="0" applyProtection="0"/>
    <xf numFmtId="0" fontId="53" fillId="42" borderId="0" applyNumberFormat="0" applyBorder="0" applyAlignment="0" applyProtection="0"/>
    <xf numFmtId="184" fontId="54" fillId="42" borderId="0" applyNumberFormat="0" applyBorder="0" applyAlignment="0" applyProtection="0"/>
    <xf numFmtId="185" fontId="53" fillId="42" borderId="0" applyNumberFormat="0" applyBorder="0" applyAlignment="0" applyProtection="0"/>
    <xf numFmtId="0" fontId="53" fillId="53" borderId="0" applyNumberFormat="0" applyBorder="0" applyAlignment="0" applyProtection="0"/>
    <xf numFmtId="184" fontId="54" fillId="54" borderId="0" applyNumberFormat="0" applyBorder="0" applyAlignment="0" applyProtection="0"/>
    <xf numFmtId="0" fontId="5" fillId="26" borderId="0" applyNumberFormat="0" applyBorder="0" applyAlignment="0" applyProtection="0"/>
    <xf numFmtId="185" fontId="53" fillId="53" borderId="0" applyNumberFormat="0" applyBorder="0" applyAlignment="0" applyProtection="0"/>
    <xf numFmtId="0" fontId="53" fillId="55" borderId="0" applyNumberFormat="0" applyBorder="0" applyAlignment="0" applyProtection="0"/>
    <xf numFmtId="184" fontId="54" fillId="47" borderId="0" applyNumberFormat="0" applyBorder="0" applyAlignment="0" applyProtection="0"/>
    <xf numFmtId="0" fontId="5" fillId="30" borderId="0" applyNumberFormat="0" applyBorder="0" applyAlignment="0" applyProtection="0"/>
    <xf numFmtId="185" fontId="53" fillId="55" borderId="0" applyNumberFormat="0" applyBorder="0" applyAlignment="0" applyProtection="0"/>
    <xf numFmtId="0" fontId="53" fillId="52" borderId="0" applyNumberFormat="0" applyBorder="0" applyAlignment="0" applyProtection="0"/>
    <xf numFmtId="184" fontId="54" fillId="48" borderId="0" applyNumberFormat="0" applyBorder="0" applyAlignment="0" applyProtection="0"/>
    <xf numFmtId="0" fontId="5" fillId="34" borderId="0" applyNumberFormat="0" applyBorder="0" applyAlignment="0" applyProtection="0"/>
    <xf numFmtId="185" fontId="53" fillId="52" borderId="0" applyNumberFormat="0" applyBorder="0" applyAlignment="0" applyProtection="0"/>
    <xf numFmtId="0" fontId="53" fillId="50" borderId="0" applyNumberFormat="0" applyBorder="0" applyAlignment="0" applyProtection="0"/>
    <xf numFmtId="184" fontId="54" fillId="56" borderId="0" applyNumberFormat="0" applyBorder="0" applyAlignment="0" applyProtection="0"/>
    <xf numFmtId="0" fontId="5" fillId="38" borderId="0" applyNumberFormat="0" applyBorder="0" applyAlignment="0" applyProtection="0"/>
    <xf numFmtId="185" fontId="53" fillId="50" borderId="0" applyNumberFormat="0" applyBorder="0" applyAlignment="0" applyProtection="0"/>
    <xf numFmtId="184" fontId="5" fillId="18" borderId="0" applyNumberFormat="0" applyBorder="0" applyAlignment="0" applyProtection="0"/>
    <xf numFmtId="184" fontId="8" fillId="4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1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4" fontId="8" fillId="34" borderId="12" applyNumberFormat="0" applyFont="0" applyAlignment="0" applyProtection="0"/>
    <xf numFmtId="186" fontId="8" fillId="34" borderId="12" applyNumberFormat="0" applyFont="0" applyAlignment="0" applyProtection="0"/>
    <xf numFmtId="186" fontId="8" fillId="34" borderId="12" applyNumberFormat="0" applyFont="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0" fontId="28" fillId="48" borderId="0" applyNumberFormat="0" applyBorder="0" applyAlignment="0" applyProtection="0"/>
    <xf numFmtId="184" fontId="8" fillId="4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4" fontId="8" fillId="4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4" fontId="8" fillId="4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4" fontId="8" fillId="4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4" fontId="8" fillId="4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18" borderId="0" applyNumberFormat="0" applyBorder="0" applyAlignment="0" applyProtection="0"/>
    <xf numFmtId="186" fontId="5" fillId="18" borderId="0" applyNumberFormat="0" applyBorder="0" applyAlignment="0" applyProtection="0"/>
    <xf numFmtId="184" fontId="5" fillId="22" borderId="0" applyNumberFormat="0" applyBorder="0" applyAlignment="0" applyProtection="0"/>
    <xf numFmtId="184" fontId="8" fillId="4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5" fillId="2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0" fontId="28" fillId="42" borderId="0" applyNumberFormat="0" applyBorder="0" applyAlignment="0" applyProtection="0"/>
    <xf numFmtId="184" fontId="8" fillId="4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0" borderId="0" applyNumberFormat="0" applyBorder="0" applyAlignment="0" applyProtection="0"/>
    <xf numFmtId="186" fontId="5" fillId="0" borderId="0" applyNumberFormat="0" applyBorder="0" applyAlignment="0" applyProtection="0"/>
    <xf numFmtId="184" fontId="8" fillId="4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4" fontId="8" fillId="4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4" fontId="8" fillId="4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4" fontId="8" fillId="4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22" borderId="0" applyNumberFormat="0" applyBorder="0" applyAlignment="0" applyProtection="0"/>
    <xf numFmtId="186" fontId="5" fillId="22" borderId="0" applyNumberFormat="0" applyBorder="0" applyAlignment="0" applyProtection="0"/>
    <xf numFmtId="184" fontId="5" fillId="54" borderId="0" applyNumberFormat="0" applyBorder="0" applyAlignment="0" applyProtection="0"/>
    <xf numFmtId="184" fontId="8"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5" fillId="54"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26"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32" borderId="0" applyNumberFormat="0" applyBorder="0" applyAlignment="0" applyProtection="0"/>
    <xf numFmtId="186" fontId="5" fillId="32"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10" borderId="0" applyNumberFormat="0" applyBorder="0" applyAlignment="0" applyProtection="0"/>
    <xf numFmtId="186" fontId="5" fillId="10"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36" borderId="0" applyNumberFormat="0" applyBorder="0" applyAlignment="0" applyProtection="0"/>
    <xf numFmtId="186" fontId="5" fillId="36"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0" fontId="28" fillId="54" borderId="0" applyNumberFormat="0" applyBorder="0" applyAlignment="0" applyProtection="0"/>
    <xf numFmtId="184" fontId="8"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8"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8"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8"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4" fontId="8"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54" borderId="0" applyNumberFormat="0" applyBorder="0" applyAlignment="0" applyProtection="0"/>
    <xf numFmtId="186" fontId="5" fillId="54" borderId="0" applyNumberFormat="0" applyBorder="0" applyAlignment="0" applyProtection="0"/>
    <xf numFmtId="184" fontId="5" fillId="30" borderId="0" applyNumberFormat="0" applyBorder="0" applyAlignment="0" applyProtection="0"/>
    <xf numFmtId="184" fontId="8" fillId="47"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0" fontId="25" fillId="30"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0" fontId="28" fillId="47" borderId="0" applyNumberFormat="0" applyBorder="0" applyAlignment="0" applyProtection="0"/>
    <xf numFmtId="184" fontId="8" fillId="47"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4" fontId="8" fillId="47"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4" fontId="8" fillId="47"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4" fontId="8" fillId="47"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4" fontId="8" fillId="47"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0" borderId="0" applyNumberFormat="0" applyBorder="0" applyAlignment="0" applyProtection="0"/>
    <xf numFmtId="186" fontId="5" fillId="30" borderId="0" applyNumberFormat="0" applyBorder="0" applyAlignment="0" applyProtection="0"/>
    <xf numFmtId="184" fontId="5" fillId="34"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34"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0" borderId="0" applyNumberFormat="0" applyBorder="0" applyAlignment="0" applyProtection="0"/>
    <xf numFmtId="186" fontId="5" fillId="0"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2" borderId="0" applyNumberFormat="0" applyBorder="0" applyAlignment="0" applyProtection="0"/>
    <xf numFmtId="186" fontId="5" fillId="32"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0" fontId="28" fillId="48" borderId="0" applyNumberFormat="0" applyBorder="0" applyAlignment="0" applyProtection="0"/>
    <xf numFmtId="184" fontId="5" fillId="57" borderId="0" applyNumberFormat="0" applyBorder="0" applyAlignment="0" applyProtection="0"/>
    <xf numFmtId="186" fontId="5" fillId="57"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4" fontId="8" fillId="48"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4" borderId="0" applyNumberFormat="0" applyBorder="0" applyAlignment="0" applyProtection="0"/>
    <xf numFmtId="186" fontId="5" fillId="34" borderId="0" applyNumberFormat="0" applyBorder="0" applyAlignment="0" applyProtection="0"/>
    <xf numFmtId="184" fontId="5" fillId="38" borderId="0" applyNumberFormat="0" applyBorder="0" applyAlignment="0" applyProtection="0"/>
    <xf numFmtId="184" fontId="8" fillId="5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38"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20" borderId="0" applyNumberFormat="0" applyBorder="0" applyAlignment="0" applyProtection="0"/>
    <xf numFmtId="186" fontId="5" fillId="20"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0" fontId="28" fillId="56"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0" borderId="0" applyNumberFormat="0" applyBorder="0" applyAlignment="0" applyProtection="0"/>
    <xf numFmtId="186" fontId="5" fillId="0"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0" fontId="28" fillId="56" borderId="0" applyNumberFormat="0" applyBorder="0" applyAlignment="0" applyProtection="0"/>
    <xf numFmtId="184" fontId="8" fillId="5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6" borderId="0" applyNumberFormat="0" applyBorder="0" applyAlignment="0" applyProtection="0"/>
    <xf numFmtId="186" fontId="5" fillId="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8" fillId="5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8" fillId="5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8" fillId="5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4" fontId="8" fillId="56"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184" fontId="5" fillId="38" borderId="0" applyNumberFormat="0" applyBorder="0" applyAlignment="0" applyProtection="0"/>
    <xf numFmtId="186" fontId="5" fillId="38" borderId="0" applyNumberFormat="0" applyBorder="0" applyAlignment="0" applyProtection="0"/>
    <xf numFmtId="0" fontId="55" fillId="52" borderId="0" applyNumberFormat="0" applyBorder="0" applyAlignment="0" applyProtection="0"/>
    <xf numFmtId="184" fontId="56" fillId="58" borderId="0" applyNumberFormat="0" applyBorder="0" applyAlignment="0" applyProtection="0"/>
    <xf numFmtId="0" fontId="34" fillId="19" borderId="0" applyNumberFormat="0" applyBorder="0" applyAlignment="0" applyProtection="0"/>
    <xf numFmtId="185" fontId="55" fillId="52" borderId="0" applyNumberFormat="0" applyBorder="0" applyAlignment="0" applyProtection="0"/>
    <xf numFmtId="0" fontId="55" fillId="42" borderId="0" applyNumberFormat="0" applyBorder="0" applyAlignment="0" applyProtection="0"/>
    <xf numFmtId="184" fontId="56" fillId="42" borderId="0" applyNumberFormat="0" applyBorder="0" applyAlignment="0" applyProtection="0"/>
    <xf numFmtId="185" fontId="55" fillId="42" borderId="0" applyNumberFormat="0" applyBorder="0" applyAlignment="0" applyProtection="0"/>
    <xf numFmtId="0" fontId="55" fillId="53" borderId="0" applyNumberFormat="0" applyBorder="0" applyAlignment="0" applyProtection="0"/>
    <xf numFmtId="184" fontId="56" fillId="54" borderId="0" applyNumberFormat="0" applyBorder="0" applyAlignment="0" applyProtection="0"/>
    <xf numFmtId="0" fontId="34" fillId="27" borderId="0" applyNumberFormat="0" applyBorder="0" applyAlignment="0" applyProtection="0"/>
    <xf numFmtId="185" fontId="55" fillId="53" borderId="0" applyNumberFormat="0" applyBorder="0" applyAlignment="0" applyProtection="0"/>
    <xf numFmtId="0" fontId="55" fillId="55" borderId="0" applyNumberFormat="0" applyBorder="0" applyAlignment="0" applyProtection="0"/>
    <xf numFmtId="184" fontId="56" fillId="59" borderId="0" applyNumberFormat="0" applyBorder="0" applyAlignment="0" applyProtection="0"/>
    <xf numFmtId="0" fontId="34" fillId="31" borderId="0" applyNumberFormat="0" applyBorder="0" applyAlignment="0" applyProtection="0"/>
    <xf numFmtId="185" fontId="55" fillId="55" borderId="0" applyNumberFormat="0" applyBorder="0" applyAlignment="0" applyProtection="0"/>
    <xf numFmtId="0" fontId="55" fillId="52" borderId="0" applyNumberFormat="0" applyBorder="0" applyAlignment="0" applyProtection="0"/>
    <xf numFmtId="184" fontId="56" fillId="60" borderId="0" applyNumberFormat="0" applyBorder="0" applyAlignment="0" applyProtection="0"/>
    <xf numFmtId="0" fontId="34" fillId="35" borderId="0" applyNumberFormat="0" applyBorder="0" applyAlignment="0" applyProtection="0"/>
    <xf numFmtId="185" fontId="55" fillId="52" borderId="0" applyNumberFormat="0" applyBorder="0" applyAlignment="0" applyProtection="0"/>
    <xf numFmtId="0" fontId="55" fillId="50" borderId="0" applyNumberFormat="0" applyBorder="0" applyAlignment="0" applyProtection="0"/>
    <xf numFmtId="184" fontId="56" fillId="61" borderId="0" applyNumberFormat="0" applyBorder="0" applyAlignment="0" applyProtection="0"/>
    <xf numFmtId="0" fontId="34" fillId="39" borderId="0" applyNumberFormat="0" applyBorder="0" applyAlignment="0" applyProtection="0"/>
    <xf numFmtId="185" fontId="55" fillId="50" borderId="0" applyNumberFormat="0" applyBorder="0" applyAlignment="0" applyProtection="0"/>
    <xf numFmtId="184" fontId="57" fillId="58" borderId="0" applyNumberFormat="0" applyBorder="0" applyAlignment="0" applyProtection="0"/>
    <xf numFmtId="0" fontId="28" fillId="58" borderId="0" applyNumberFormat="0" applyBorder="0" applyAlignment="0" applyProtection="0"/>
    <xf numFmtId="184" fontId="57" fillId="58"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19" borderId="0" applyNumberFormat="0" applyBorder="0" applyAlignment="0" applyProtection="0"/>
    <xf numFmtId="184" fontId="57" fillId="58" borderId="0" applyNumberFormat="0" applyBorder="0" applyAlignment="0" applyProtection="0"/>
    <xf numFmtId="184" fontId="57" fillId="58" borderId="0" applyNumberFormat="0" applyBorder="0" applyAlignment="0" applyProtection="0"/>
    <xf numFmtId="186" fontId="34" fillId="19" borderId="0" applyNumberFormat="0" applyBorder="0" applyAlignment="0" applyProtection="0"/>
    <xf numFmtId="0" fontId="28" fillId="58" borderId="0" applyNumberFormat="0" applyBorder="0" applyAlignment="0" applyProtection="0"/>
    <xf numFmtId="184" fontId="57" fillId="58" borderId="0" applyNumberFormat="0" applyBorder="0" applyAlignment="0" applyProtection="0"/>
    <xf numFmtId="186" fontId="34" fillId="19"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184" fontId="57" fillId="58" borderId="0" applyNumberFormat="0" applyBorder="0" applyAlignment="0" applyProtection="0"/>
    <xf numFmtId="184" fontId="57" fillId="58" borderId="0" applyNumberFormat="0" applyBorder="0" applyAlignment="0" applyProtection="0"/>
    <xf numFmtId="184" fontId="57" fillId="58" borderId="0" applyNumberFormat="0" applyBorder="0" applyAlignment="0" applyProtection="0"/>
    <xf numFmtId="184" fontId="57" fillId="58" borderId="0" applyNumberFormat="0" applyBorder="0" applyAlignment="0" applyProtection="0"/>
    <xf numFmtId="184" fontId="57" fillId="42" borderId="0" applyNumberFormat="0" applyBorder="0" applyAlignment="0" applyProtection="0"/>
    <xf numFmtId="0" fontId="28" fillId="42" borderId="0" applyNumberFormat="0" applyBorder="0" applyAlignment="0" applyProtection="0"/>
    <xf numFmtId="184" fontId="57" fillId="42" borderId="0" applyNumberFormat="0" applyBorder="0" applyAlignment="0" applyProtection="0"/>
    <xf numFmtId="184" fontId="57" fillId="42" borderId="0" applyNumberFormat="0" applyBorder="0" applyAlignment="0" applyProtection="0"/>
    <xf numFmtId="184" fontId="57" fillId="42" borderId="0" applyNumberFormat="0" applyBorder="0" applyAlignment="0" applyProtection="0"/>
    <xf numFmtId="186" fontId="34" fillId="23" borderId="0" applyNumberFormat="0" applyBorder="0" applyAlignment="0" applyProtection="0"/>
    <xf numFmtId="0" fontId="28" fillId="42" borderId="0" applyNumberFormat="0" applyBorder="0" applyAlignment="0" applyProtection="0"/>
    <xf numFmtId="184" fontId="57" fillId="42" borderId="0" applyNumberFormat="0" applyBorder="0" applyAlignment="0" applyProtection="0"/>
    <xf numFmtId="186" fontId="34" fillId="23"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184" fontId="57" fillId="42" borderId="0" applyNumberFormat="0" applyBorder="0" applyAlignment="0" applyProtection="0"/>
    <xf numFmtId="184" fontId="57" fillId="42" borderId="0" applyNumberFormat="0" applyBorder="0" applyAlignment="0" applyProtection="0"/>
    <xf numFmtId="184" fontId="57" fillId="42" borderId="0" applyNumberFormat="0" applyBorder="0" applyAlignment="0" applyProtection="0"/>
    <xf numFmtId="184" fontId="57" fillId="42" borderId="0" applyNumberFormat="0" applyBorder="0" applyAlignment="0" applyProtection="0"/>
    <xf numFmtId="184" fontId="57" fillId="54" borderId="0" applyNumberFormat="0" applyBorder="0" applyAlignment="0" applyProtection="0"/>
    <xf numFmtId="0" fontId="28" fillId="54" borderId="0" applyNumberFormat="0" applyBorder="0" applyAlignment="0" applyProtection="0"/>
    <xf numFmtId="184" fontId="57" fillId="54" borderId="0" applyNumberFormat="0" applyBorder="0" applyAlignment="0" applyProtection="0"/>
    <xf numFmtId="0" fontId="34" fillId="54" borderId="0" applyNumberFormat="0" applyBorder="0" applyAlignment="0" applyProtection="0"/>
    <xf numFmtId="0" fontId="58" fillId="53" borderId="0" applyNumberFormat="0" applyBorder="0" applyAlignment="0" applyProtection="0"/>
    <xf numFmtId="0" fontId="58" fillId="53" borderId="0" applyNumberFormat="0" applyBorder="0" applyAlignment="0" applyProtection="0"/>
    <xf numFmtId="0" fontId="58" fillId="27" borderId="0" applyNumberFormat="0" applyBorder="0" applyAlignment="0" applyProtection="0"/>
    <xf numFmtId="184" fontId="57" fillId="54" borderId="0" applyNumberFormat="0" applyBorder="0" applyAlignment="0" applyProtection="0"/>
    <xf numFmtId="184" fontId="57" fillId="54" borderId="0" applyNumberFormat="0" applyBorder="0" applyAlignment="0" applyProtection="0"/>
    <xf numFmtId="186" fontId="34" fillId="54" borderId="0" applyNumberFormat="0" applyBorder="0" applyAlignment="0" applyProtection="0"/>
    <xf numFmtId="0" fontId="28" fillId="54" borderId="0" applyNumberFormat="0" applyBorder="0" applyAlignment="0" applyProtection="0"/>
    <xf numFmtId="184" fontId="57" fillId="54" borderId="0" applyNumberFormat="0" applyBorder="0" applyAlignment="0" applyProtection="0"/>
    <xf numFmtId="186" fontId="34"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184" fontId="57" fillId="54" borderId="0" applyNumberFormat="0" applyBorder="0" applyAlignment="0" applyProtection="0"/>
    <xf numFmtId="184" fontId="57" fillId="54" borderId="0" applyNumberFormat="0" applyBorder="0" applyAlignment="0" applyProtection="0"/>
    <xf numFmtId="184" fontId="57" fillId="54" borderId="0" applyNumberFormat="0" applyBorder="0" applyAlignment="0" applyProtection="0"/>
    <xf numFmtId="184" fontId="57" fillId="54" borderId="0" applyNumberFormat="0" applyBorder="0" applyAlignment="0" applyProtection="0"/>
    <xf numFmtId="184" fontId="57" fillId="59" borderId="0" applyNumberFormat="0" applyBorder="0" applyAlignment="0" applyProtection="0"/>
    <xf numFmtId="0" fontId="28" fillId="59" borderId="0" applyNumberFormat="0" applyBorder="0" applyAlignment="0" applyProtection="0"/>
    <xf numFmtId="184" fontId="57" fillId="59" borderId="0" applyNumberFormat="0" applyBorder="0" applyAlignment="0" applyProtection="0"/>
    <xf numFmtId="0" fontId="34" fillId="59" borderId="0" applyNumberFormat="0" applyBorder="0" applyAlignment="0" applyProtection="0"/>
    <xf numFmtId="0" fontId="58" fillId="55" borderId="0" applyNumberFormat="0" applyBorder="0" applyAlignment="0" applyProtection="0"/>
    <xf numFmtId="0" fontId="58" fillId="55" borderId="0" applyNumberFormat="0" applyBorder="0" applyAlignment="0" applyProtection="0"/>
    <xf numFmtId="0" fontId="58" fillId="31" borderId="0" applyNumberFormat="0" applyBorder="0" applyAlignment="0" applyProtection="0"/>
    <xf numFmtId="184" fontId="57" fillId="59" borderId="0" applyNumberFormat="0" applyBorder="0" applyAlignment="0" applyProtection="0"/>
    <xf numFmtId="184" fontId="57" fillId="59" borderId="0" applyNumberFormat="0" applyBorder="0" applyAlignment="0" applyProtection="0"/>
    <xf numFmtId="186" fontId="34" fillId="59" borderId="0" applyNumberFormat="0" applyBorder="0" applyAlignment="0" applyProtection="0"/>
    <xf numFmtId="0" fontId="28" fillId="59" borderId="0" applyNumberFormat="0" applyBorder="0" applyAlignment="0" applyProtection="0"/>
    <xf numFmtId="184" fontId="57" fillId="59" borderId="0" applyNumberFormat="0" applyBorder="0" applyAlignment="0" applyProtection="0"/>
    <xf numFmtId="186" fontId="34"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184" fontId="57" fillId="59" borderId="0" applyNumberFormat="0" applyBorder="0" applyAlignment="0" applyProtection="0"/>
    <xf numFmtId="184" fontId="57" fillId="59" borderId="0" applyNumberFormat="0" applyBorder="0" applyAlignment="0" applyProtection="0"/>
    <xf numFmtId="184" fontId="57" fillId="59" borderId="0" applyNumberFormat="0" applyBorder="0" applyAlignment="0" applyProtection="0"/>
    <xf numFmtId="184" fontId="57" fillId="59" borderId="0" applyNumberFormat="0" applyBorder="0" applyAlignment="0" applyProtection="0"/>
    <xf numFmtId="184" fontId="57" fillId="60" borderId="0" applyNumberFormat="0" applyBorder="0" applyAlignment="0" applyProtection="0"/>
    <xf numFmtId="0" fontId="28" fillId="60" borderId="0" applyNumberFormat="0" applyBorder="0" applyAlignment="0" applyProtection="0"/>
    <xf numFmtId="184" fontId="57" fillId="60"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35" borderId="0" applyNumberFormat="0" applyBorder="0" applyAlignment="0" applyProtection="0"/>
    <xf numFmtId="184" fontId="57" fillId="60" borderId="0" applyNumberFormat="0" applyBorder="0" applyAlignment="0" applyProtection="0"/>
    <xf numFmtId="184" fontId="57" fillId="60" borderId="0" applyNumberFormat="0" applyBorder="0" applyAlignment="0" applyProtection="0"/>
    <xf numFmtId="185" fontId="34" fillId="35" borderId="0" applyNumberFormat="0" applyBorder="0" applyAlignment="0" applyProtection="0"/>
    <xf numFmtId="0" fontId="28" fillId="60" borderId="0" applyNumberFormat="0" applyBorder="0" applyAlignment="0" applyProtection="0"/>
    <xf numFmtId="184" fontId="57" fillId="60" borderId="0" applyNumberFormat="0" applyBorder="0" applyAlignment="0" applyProtection="0"/>
    <xf numFmtId="186" fontId="34" fillId="35"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184" fontId="57" fillId="60" borderId="0" applyNumberFormat="0" applyBorder="0" applyAlignment="0" applyProtection="0"/>
    <xf numFmtId="184" fontId="57" fillId="60" borderId="0" applyNumberFormat="0" applyBorder="0" applyAlignment="0" applyProtection="0"/>
    <xf numFmtId="184" fontId="57" fillId="60" borderId="0" applyNumberFormat="0" applyBorder="0" applyAlignment="0" applyProtection="0"/>
    <xf numFmtId="184" fontId="57" fillId="60" borderId="0" applyNumberFormat="0" applyBorder="0" applyAlignment="0" applyProtection="0"/>
    <xf numFmtId="184" fontId="57" fillId="61" borderId="0" applyNumberFormat="0" applyBorder="0" applyAlignment="0" applyProtection="0"/>
    <xf numFmtId="0" fontId="28" fillId="61" borderId="0" applyNumberFormat="0" applyBorder="0" applyAlignment="0" applyProtection="0"/>
    <xf numFmtId="184" fontId="57" fillId="61" borderId="0" applyNumberFormat="0" applyBorder="0" applyAlignment="0" applyProtection="0"/>
    <xf numFmtId="0" fontId="34" fillId="61"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39" borderId="0" applyNumberFormat="0" applyBorder="0" applyAlignment="0" applyProtection="0"/>
    <xf numFmtId="184" fontId="57" fillId="61" borderId="0" applyNumberFormat="0" applyBorder="0" applyAlignment="0" applyProtection="0"/>
    <xf numFmtId="184" fontId="57" fillId="61" borderId="0" applyNumberFormat="0" applyBorder="0" applyAlignment="0" applyProtection="0"/>
    <xf numFmtId="186" fontId="34" fillId="61" borderId="0" applyNumberFormat="0" applyBorder="0" applyAlignment="0" applyProtection="0"/>
    <xf numFmtId="0" fontId="28" fillId="61" borderId="0" applyNumberFormat="0" applyBorder="0" applyAlignment="0" applyProtection="0"/>
    <xf numFmtId="184" fontId="57" fillId="61" borderId="0" applyNumberFormat="0" applyBorder="0" applyAlignment="0" applyProtection="0"/>
    <xf numFmtId="186" fontId="34"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184" fontId="57" fillId="61" borderId="0" applyNumberFormat="0" applyBorder="0" applyAlignment="0" applyProtection="0"/>
    <xf numFmtId="184" fontId="57" fillId="61" borderId="0" applyNumberFormat="0" applyBorder="0" applyAlignment="0" applyProtection="0"/>
    <xf numFmtId="184" fontId="57" fillId="61" borderId="0" applyNumberFormat="0" applyBorder="0" applyAlignment="0" applyProtection="0"/>
    <xf numFmtId="184" fontId="57" fillId="61" borderId="0" applyNumberFormat="0" applyBorder="0" applyAlignment="0" applyProtection="0"/>
    <xf numFmtId="0" fontId="57" fillId="62"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5"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4" fontId="56" fillId="69" borderId="0" applyNumberFormat="0" applyBorder="0" applyAlignment="0" applyProtection="0"/>
    <xf numFmtId="0" fontId="34" fillId="16" borderId="0" applyNumberFormat="0" applyBorder="0" applyAlignment="0" applyProtection="0"/>
    <xf numFmtId="184" fontId="56" fillId="69"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5" fontId="57" fillId="62" borderId="0" applyNumberFormat="0" applyBorder="0" applyAlignment="0" applyProtection="0"/>
    <xf numFmtId="184" fontId="57" fillId="69" borderId="0" applyNumberFormat="0" applyBorder="0" applyAlignment="0" applyProtection="0"/>
    <xf numFmtId="0" fontId="57" fillId="70"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3"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57" fillId="75"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4" fontId="56" fillId="76" borderId="0" applyNumberFormat="0" applyBorder="0" applyAlignment="0" applyProtection="0"/>
    <xf numFmtId="184" fontId="56" fillId="76"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5" fontId="57" fillId="70" borderId="0" applyNumberFormat="0" applyBorder="0" applyAlignment="0" applyProtection="0"/>
    <xf numFmtId="184" fontId="57" fillId="76" borderId="0" applyNumberFormat="0" applyBorder="0" applyAlignment="0" applyProtection="0"/>
    <xf numFmtId="0" fontId="57" fillId="75" borderId="0" applyNumberFormat="0" applyBorder="0" applyAlignment="0" applyProtection="0"/>
    <xf numFmtId="0" fontId="8" fillId="77"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8" borderId="0" applyNumberFormat="0" applyBorder="0" applyAlignment="0" applyProtection="0"/>
    <xf numFmtId="0" fontId="8" fillId="74"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57" fillId="66"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0" fontId="57" fillId="80"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4" fontId="56" fillId="53" borderId="0" applyNumberFormat="0" applyBorder="0" applyAlignment="0" applyProtection="0"/>
    <xf numFmtId="184" fontId="56" fillId="53"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185" fontId="57" fillId="75" borderId="0" applyNumberFormat="0" applyBorder="0" applyAlignment="0" applyProtection="0"/>
    <xf numFmtId="0" fontId="57" fillId="81" borderId="0" applyNumberFormat="0" applyBorder="0" applyAlignment="0" applyProtection="0"/>
    <xf numFmtId="0" fontId="57" fillId="82" borderId="0" applyNumberFormat="0" applyBorder="0" applyAlignment="0" applyProtection="0"/>
    <xf numFmtId="0" fontId="8" fillId="74"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66"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57" fillId="66"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4" fontId="56" fillId="59" borderId="0" applyNumberFormat="0" applyBorder="0" applyAlignment="0" applyProtection="0"/>
    <xf numFmtId="0" fontId="34" fillId="28" borderId="0" applyNumberFormat="0" applyBorder="0" applyAlignment="0" applyProtection="0"/>
    <xf numFmtId="184" fontId="56" fillId="59"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185" fontId="57" fillId="82" borderId="0" applyNumberFormat="0" applyBorder="0" applyAlignment="0" applyProtection="0"/>
    <xf numFmtId="0" fontId="57" fillId="83" borderId="0" applyNumberFormat="0" applyBorder="0" applyAlignment="0" applyProtection="0"/>
    <xf numFmtId="0" fontId="57" fillId="84" borderId="0" applyNumberFormat="0" applyBorder="0" applyAlignment="0" applyProtection="0"/>
    <xf numFmtId="0" fontId="8" fillId="63"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65" borderId="0" applyNumberFormat="0" applyBorder="0" applyAlignment="0" applyProtection="0"/>
    <xf numFmtId="185" fontId="8" fillId="65" borderId="0" applyNumberFormat="0" applyBorder="0" applyAlignment="0" applyProtection="0"/>
    <xf numFmtId="0" fontId="57" fillId="65"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4" fontId="56" fillId="60" borderId="0" applyNumberFormat="0" applyBorder="0" applyAlignment="0" applyProtection="0"/>
    <xf numFmtId="184" fontId="56" fillId="60"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185" fontId="57" fillId="84" borderId="0" applyNumberFormat="0" applyBorder="0" applyAlignment="0" applyProtection="0"/>
    <xf numFmtId="0" fontId="57" fillId="68" borderId="0" applyNumberFormat="0" applyBorder="0" applyAlignment="0" applyProtection="0"/>
    <xf numFmtId="0" fontId="57" fillId="85" borderId="0" applyNumberFormat="0" applyBorder="0" applyAlignment="0" applyProtection="0"/>
    <xf numFmtId="0" fontId="8" fillId="86" borderId="0" applyNumberFormat="0" applyBorder="0" applyAlignment="0" applyProtection="0"/>
    <xf numFmtId="185" fontId="8" fillId="86" borderId="0" applyNumberFormat="0" applyBorder="0" applyAlignment="0" applyProtection="0"/>
    <xf numFmtId="0" fontId="8" fillId="73"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8" fillId="87" borderId="0" applyNumberFormat="0" applyBorder="0" applyAlignment="0" applyProtection="0"/>
    <xf numFmtId="0" fontId="57" fillId="87"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4" fontId="56" fillId="89" borderId="0" applyNumberFormat="0" applyBorder="0" applyAlignment="0" applyProtection="0"/>
    <xf numFmtId="0" fontId="34" fillId="36" borderId="0" applyNumberFormat="0" applyBorder="0" applyAlignment="0" applyProtection="0"/>
    <xf numFmtId="184" fontId="56" fillId="89"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185" fontId="57" fillId="85" borderId="0" applyNumberFormat="0" applyBorder="0" applyAlignment="0" applyProtection="0"/>
    <xf numFmtId="0" fontId="57" fillId="90" borderId="0" applyNumberFormat="0" applyBorder="0" applyAlignment="0" applyProtection="0"/>
    <xf numFmtId="0" fontId="59" fillId="0" borderId="0">
      <alignment horizontal="center" wrapText="1"/>
      <protection locked="0"/>
    </xf>
    <xf numFmtId="0" fontId="28" fillId="0" borderId="0">
      <alignment horizontal="center" wrapText="1"/>
      <protection locked="0"/>
    </xf>
    <xf numFmtId="0" fontId="60" fillId="73" borderId="0" applyNumberFormat="0" applyBorder="0" applyAlignment="0" applyProtection="0"/>
    <xf numFmtId="184" fontId="61" fillId="43" borderId="0" applyNumberFormat="0" applyBorder="0" applyAlignment="0" applyProtection="0"/>
    <xf numFmtId="0" fontId="40" fillId="10" borderId="0" applyNumberFormat="0" applyBorder="0" applyAlignment="0" applyProtection="0"/>
    <xf numFmtId="185" fontId="60" fillId="73" borderId="0" applyNumberFormat="0" applyBorder="0" applyAlignment="0" applyProtection="0"/>
    <xf numFmtId="0" fontId="28" fillId="0" borderId="0" applyNumberFormat="0" applyFill="0" applyBorder="0" applyAlignment="0" applyProtection="0"/>
    <xf numFmtId="0" fontId="8" fillId="79" borderId="0" applyNumberFormat="0" applyBorder="0" applyAlignment="0" applyProtection="0"/>
    <xf numFmtId="0" fontId="28" fillId="45" borderId="0" applyNumberFormat="0" applyBorder="0" applyAlignment="0" applyProtection="0"/>
    <xf numFmtId="0" fontId="8" fillId="79" borderId="0" applyNumberFormat="0" applyBorder="0" applyAlignment="0" applyProtection="0"/>
    <xf numFmtId="0" fontId="28" fillId="45" borderId="0" applyNumberFormat="0" applyBorder="0" applyAlignment="0" applyProtection="0"/>
    <xf numFmtId="184" fontId="62" fillId="45" borderId="0" applyNumberFormat="0" applyBorder="0" applyAlignment="0" applyProtection="0"/>
    <xf numFmtId="184" fontId="62" fillId="45" borderId="0" applyNumberFormat="0" applyBorder="0" applyAlignment="0" applyProtection="0"/>
    <xf numFmtId="186" fontId="39" fillId="9" borderId="0" applyNumberFormat="0" applyBorder="0" applyAlignment="0" applyProtection="0"/>
    <xf numFmtId="0" fontId="8" fillId="79" borderId="0" applyNumberFormat="0" applyBorder="0" applyAlignment="0" applyProtection="0"/>
    <xf numFmtId="0" fontId="28" fillId="45" borderId="0" applyNumberFormat="0" applyBorder="0" applyAlignment="0" applyProtection="0"/>
    <xf numFmtId="0" fontId="63" fillId="91" borderId="0" applyNumberFormat="0" applyBorder="0" applyAlignment="0" applyProtection="0"/>
    <xf numFmtId="0" fontId="63" fillId="91" borderId="0" applyNumberFormat="0" applyBorder="0" applyAlignment="0" applyProtection="0"/>
    <xf numFmtId="0" fontId="63" fillId="9" borderId="0" applyNumberFormat="0" applyBorder="0" applyAlignment="0" applyProtection="0"/>
    <xf numFmtId="186" fontId="39" fillId="9" borderId="0" applyNumberFormat="0" applyBorder="0" applyAlignment="0" applyProtection="0"/>
    <xf numFmtId="0" fontId="8" fillId="79" borderId="0" applyNumberFormat="0" applyBorder="0" applyAlignment="0" applyProtection="0"/>
    <xf numFmtId="0" fontId="28" fillId="45"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28" fillId="45"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0" fontId="8" fillId="79" borderId="0" applyNumberFormat="0" applyBorder="0" applyAlignment="0" applyProtection="0"/>
    <xf numFmtId="187" fontId="15" fillId="0" borderId="0" applyFill="0"/>
    <xf numFmtId="187" fontId="15" fillId="0" borderId="0">
      <alignment horizontal="center"/>
    </xf>
    <xf numFmtId="184" fontId="15" fillId="0" borderId="0" applyFill="0">
      <alignment horizontal="center"/>
    </xf>
    <xf numFmtId="185" fontId="15" fillId="0" borderId="0" applyFill="0">
      <alignment horizontal="center"/>
    </xf>
    <xf numFmtId="187" fontId="64" fillId="0" borderId="26" applyFill="0"/>
    <xf numFmtId="184" fontId="6" fillId="0" borderId="0" applyFont="0" applyAlignment="0"/>
    <xf numFmtId="185" fontId="6" fillId="0" borderId="0" applyFont="0" applyAlignment="0"/>
    <xf numFmtId="184" fontId="65" fillId="0" borderId="0" applyFill="0">
      <alignment vertical="top"/>
    </xf>
    <xf numFmtId="185" fontId="65" fillId="0" borderId="0" applyFill="0">
      <alignment vertical="top"/>
    </xf>
    <xf numFmtId="184" fontId="64" fillId="0" borderId="0" applyFill="0">
      <alignment horizontal="left" vertical="top"/>
    </xf>
    <xf numFmtId="185" fontId="64" fillId="0" borderId="0" applyFill="0">
      <alignment horizontal="left" vertical="top"/>
    </xf>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7" fontId="66" fillId="0" borderId="13" applyFill="0"/>
    <xf numFmtId="184" fontId="6" fillId="0" borderId="0" applyNumberFormat="0" applyFont="0" applyAlignment="0"/>
    <xf numFmtId="185" fontId="6" fillId="0" borderId="0" applyNumberFormat="0" applyFont="0" applyAlignment="0"/>
    <xf numFmtId="184" fontId="65" fillId="0" borderId="0" applyFill="0">
      <alignment wrapText="1"/>
    </xf>
    <xf numFmtId="185" fontId="65" fillId="0" borderId="0" applyFill="0">
      <alignment wrapText="1"/>
    </xf>
    <xf numFmtId="184" fontId="64" fillId="0" borderId="0" applyFill="0">
      <alignment horizontal="left" vertical="top" wrapText="1"/>
    </xf>
    <xf numFmtId="185" fontId="64" fillId="0" borderId="0" applyFill="0">
      <alignment horizontal="left" vertical="top" wrapText="1"/>
    </xf>
    <xf numFmtId="187" fontId="24" fillId="0" borderId="0" applyFill="0"/>
    <xf numFmtId="184" fontId="67" fillId="0" borderId="0" applyNumberFormat="0" applyFont="0" applyAlignment="0">
      <alignment horizontal="center"/>
    </xf>
    <xf numFmtId="185" fontId="67" fillId="0" borderId="0" applyNumberFormat="0" applyFont="0" applyAlignment="0">
      <alignment horizontal="center"/>
    </xf>
    <xf numFmtId="184" fontId="68" fillId="0" borderId="0" applyFill="0">
      <alignment vertical="top" wrapText="1"/>
    </xf>
    <xf numFmtId="185" fontId="68" fillId="0" borderId="0" applyFill="0">
      <alignment vertical="top" wrapText="1"/>
    </xf>
    <xf numFmtId="184" fontId="66" fillId="0" borderId="0" applyFill="0">
      <alignment horizontal="left" vertical="top" wrapText="1"/>
    </xf>
    <xf numFmtId="185" fontId="66" fillId="0" borderId="0" applyFill="0">
      <alignment horizontal="left" vertical="top" wrapText="1"/>
    </xf>
    <xf numFmtId="187" fontId="6" fillId="0" borderId="0" applyFill="0"/>
    <xf numFmtId="184" fontId="67" fillId="0" borderId="0" applyNumberFormat="0" applyFont="0" applyAlignment="0">
      <alignment horizontal="center"/>
    </xf>
    <xf numFmtId="185" fontId="67" fillId="0" borderId="0" applyNumberFormat="0" applyFont="0" applyAlignment="0">
      <alignment horizontal="center"/>
    </xf>
    <xf numFmtId="184" fontId="69" fillId="0" borderId="0" applyFill="0">
      <alignment vertical="center" wrapText="1"/>
    </xf>
    <xf numFmtId="185" fontId="69" fillId="0" borderId="0" applyFill="0">
      <alignment vertical="center" wrapText="1"/>
    </xf>
    <xf numFmtId="184" fontId="70" fillId="0" borderId="0">
      <alignment horizontal="left" vertical="center" wrapText="1"/>
    </xf>
    <xf numFmtId="185" fontId="70" fillId="0" borderId="0">
      <alignment horizontal="left" vertical="center" wrapText="1"/>
    </xf>
    <xf numFmtId="187" fontId="49" fillId="0" borderId="0" applyFill="0"/>
    <xf numFmtId="184" fontId="67" fillId="0" borderId="0" applyNumberFormat="0" applyFont="0" applyAlignment="0">
      <alignment horizontal="center"/>
    </xf>
    <xf numFmtId="185" fontId="67" fillId="0" borderId="0" applyNumberFormat="0" applyFont="0" applyAlignment="0">
      <alignment horizontal="center"/>
    </xf>
    <xf numFmtId="184" fontId="71" fillId="0" borderId="0" applyFill="0">
      <alignment horizontal="center" vertical="center" wrapText="1"/>
    </xf>
    <xf numFmtId="185" fontId="71" fillId="0" borderId="0" applyFill="0">
      <alignment horizontal="center" vertical="center" wrapText="1"/>
    </xf>
    <xf numFmtId="184" fontId="6" fillId="0" borderId="0" applyFill="0">
      <alignment horizontal="center" vertical="center" wrapText="1"/>
    </xf>
    <xf numFmtId="185" fontId="6" fillId="0" borderId="0" applyFill="0">
      <alignment horizontal="center" vertical="center" wrapText="1"/>
    </xf>
    <xf numFmtId="187" fontId="72" fillId="0" borderId="0" applyFill="0"/>
    <xf numFmtId="184" fontId="67" fillId="0" borderId="0" applyNumberFormat="0" applyFont="0" applyAlignment="0">
      <alignment horizontal="center"/>
    </xf>
    <xf numFmtId="185" fontId="67" fillId="0" borderId="0" applyNumberFormat="0" applyFont="0" applyAlignment="0">
      <alignment horizontal="center"/>
    </xf>
    <xf numFmtId="184" fontId="73" fillId="0" borderId="0" applyFill="0">
      <alignment horizontal="center" vertical="center" wrapText="1"/>
    </xf>
    <xf numFmtId="185" fontId="73" fillId="0" borderId="0" applyFill="0">
      <alignment horizontal="center" vertical="center" wrapText="1"/>
    </xf>
    <xf numFmtId="184" fontId="74" fillId="0" borderId="0" applyFill="0">
      <alignment horizontal="center" vertical="center" wrapText="1"/>
    </xf>
    <xf numFmtId="185" fontId="74" fillId="0" borderId="0" applyFill="0">
      <alignment horizontal="center" vertical="center" wrapText="1"/>
    </xf>
    <xf numFmtId="187" fontId="75" fillId="0" borderId="0" applyFill="0"/>
    <xf numFmtId="184" fontId="67" fillId="0" borderId="0" applyNumberFormat="0" applyFont="0" applyAlignment="0">
      <alignment horizontal="center"/>
    </xf>
    <xf numFmtId="185" fontId="67" fillId="0" borderId="0" applyNumberFormat="0" applyFont="0" applyAlignment="0">
      <alignment horizontal="center"/>
    </xf>
    <xf numFmtId="184" fontId="76" fillId="0" borderId="0">
      <alignment horizontal="center" wrapText="1"/>
    </xf>
    <xf numFmtId="185" fontId="76" fillId="0" borderId="0">
      <alignment horizontal="center" wrapText="1"/>
    </xf>
    <xf numFmtId="184" fontId="72" fillId="0" borderId="0" applyFill="0">
      <alignment horizontal="center" wrapText="1"/>
    </xf>
    <xf numFmtId="185" fontId="72" fillId="0" borderId="0" applyFill="0">
      <alignment horizontal="center" wrapText="1"/>
    </xf>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9" fontId="6" fillId="0" borderId="0" applyFill="0" applyBorder="0" applyAlignment="0"/>
    <xf numFmtId="189"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28" fillId="0" borderId="0" applyFill="0" applyBorder="0" applyAlignment="0"/>
    <xf numFmtId="188" fontId="6" fillId="0" borderId="0" applyFill="0" applyBorder="0" applyAlignment="0"/>
    <xf numFmtId="189"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9"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9"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28"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188" fontId="6" fillId="0" borderId="0" applyFill="0" applyBorder="0" applyAlignment="0"/>
    <xf numFmtId="0" fontId="77" fillId="92" borderId="27" applyNumberFormat="0" applyAlignment="0" applyProtection="0"/>
    <xf numFmtId="184" fontId="78" fillId="55" borderId="27" applyNumberFormat="0" applyAlignment="0" applyProtection="0"/>
    <xf numFmtId="0" fontId="43" fillId="13" borderId="19" applyNumberFormat="0" applyAlignment="0" applyProtection="0"/>
    <xf numFmtId="184" fontId="78" fillId="55" borderId="27" applyNumberFormat="0" applyAlignment="0" applyProtection="0"/>
    <xf numFmtId="185" fontId="77" fillId="92" borderId="27" applyNumberFormat="0" applyAlignment="0" applyProtection="0"/>
    <xf numFmtId="0" fontId="79" fillId="93" borderId="28" applyNumberFormat="0" applyAlignment="0" applyProtection="0"/>
    <xf numFmtId="0" fontId="28" fillId="55" borderId="27" applyNumberFormat="0" applyAlignment="0" applyProtection="0"/>
    <xf numFmtId="0" fontId="79" fillId="93" borderId="28" applyNumberFormat="0" applyAlignment="0" applyProtection="0"/>
    <xf numFmtId="0" fontId="28" fillId="55" borderId="27" applyNumberFormat="0" applyAlignment="0" applyProtection="0"/>
    <xf numFmtId="184" fontId="80" fillId="55" borderId="27" applyNumberFormat="0" applyAlignment="0" applyProtection="0"/>
    <xf numFmtId="184" fontId="80" fillId="55" borderId="27" applyNumberFormat="0" applyAlignment="0" applyProtection="0"/>
    <xf numFmtId="186" fontId="43" fillId="13" borderId="19" applyNumberFormat="0" applyAlignment="0" applyProtection="0"/>
    <xf numFmtId="0" fontId="79" fillId="93" borderId="28" applyNumberFormat="0" applyAlignment="0" applyProtection="0"/>
    <xf numFmtId="0" fontId="28" fillId="55" borderId="27" applyNumberFormat="0" applyAlignment="0" applyProtection="0"/>
    <xf numFmtId="0" fontId="81" fillId="46" borderId="19" applyNumberFormat="0" applyAlignment="0" applyProtection="0"/>
    <xf numFmtId="0" fontId="81" fillId="46" borderId="19" applyNumberFormat="0" applyAlignment="0" applyProtection="0"/>
    <xf numFmtId="0" fontId="82" fillId="13" borderId="19" applyNumberFormat="0" applyAlignment="0" applyProtection="0"/>
    <xf numFmtId="186" fontId="43" fillId="13" borderId="19" applyNumberFormat="0" applyAlignment="0" applyProtection="0"/>
    <xf numFmtId="0" fontId="79" fillId="93" borderId="28" applyNumberFormat="0" applyAlignment="0" applyProtection="0"/>
    <xf numFmtId="0" fontId="28" fillId="55" borderId="27" applyNumberFormat="0" applyAlignment="0" applyProtection="0"/>
    <xf numFmtId="0" fontId="79" fillId="93" borderId="28" applyNumberFormat="0" applyAlignment="0" applyProtection="0"/>
    <xf numFmtId="0" fontId="79" fillId="93" borderId="28" applyNumberFormat="0" applyAlignment="0" applyProtection="0"/>
    <xf numFmtId="0" fontId="28" fillId="55" borderId="27" applyNumberFormat="0" applyAlignment="0" applyProtection="0"/>
    <xf numFmtId="0" fontId="79" fillId="93" borderId="28" applyNumberFormat="0" applyAlignment="0" applyProtection="0"/>
    <xf numFmtId="0" fontId="79" fillId="93" borderId="28" applyNumberFormat="0" applyAlignment="0" applyProtection="0"/>
    <xf numFmtId="0" fontId="79" fillId="93" borderId="28" applyNumberFormat="0" applyAlignment="0" applyProtection="0"/>
    <xf numFmtId="0" fontId="79" fillId="93" borderId="28" applyNumberFormat="0" applyAlignment="0" applyProtection="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6" fillId="0" borderId="0"/>
    <xf numFmtId="184" fontId="6" fillId="0" borderId="0"/>
    <xf numFmtId="184" fontId="6" fillId="0" borderId="0"/>
    <xf numFmtId="184" fontId="83" fillId="0" borderId="0"/>
    <xf numFmtId="184" fontId="83" fillId="0" borderId="0"/>
    <xf numFmtId="184" fontId="83" fillId="0" borderId="0"/>
    <xf numFmtId="184" fontId="83"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3"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3"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3" fillId="0" borderId="0"/>
    <xf numFmtId="184" fontId="83" fillId="0" borderId="0"/>
    <xf numFmtId="184" fontId="83" fillId="0" borderId="0"/>
    <xf numFmtId="184" fontId="83" fillId="0" borderId="0"/>
    <xf numFmtId="184" fontId="83" fillId="0" borderId="0"/>
    <xf numFmtId="184" fontId="6" fillId="0" borderId="0"/>
    <xf numFmtId="186" fontId="83" fillId="0" borderId="0"/>
    <xf numFmtId="184" fontId="83" fillId="0" borderId="0"/>
    <xf numFmtId="184" fontId="83" fillId="0" borderId="0"/>
    <xf numFmtId="184" fontId="83" fillId="0" borderId="0"/>
    <xf numFmtId="184" fontId="83" fillId="0" borderId="0"/>
    <xf numFmtId="184" fontId="83" fillId="0" borderId="0"/>
    <xf numFmtId="184" fontId="83" fillId="0" borderId="0"/>
    <xf numFmtId="0" fontId="84" fillId="83" borderId="29" applyNumberFormat="0" applyAlignment="0" applyProtection="0"/>
    <xf numFmtId="0" fontId="28" fillId="94" borderId="29" applyNumberFormat="0" applyAlignment="0" applyProtection="0"/>
    <xf numFmtId="0" fontId="84" fillId="83" borderId="29" applyNumberFormat="0" applyAlignment="0" applyProtection="0"/>
    <xf numFmtId="0" fontId="28" fillId="94" borderId="29" applyNumberFormat="0" applyAlignment="0" applyProtection="0"/>
    <xf numFmtId="184" fontId="84" fillId="94" borderId="29" applyNumberFormat="0" applyAlignment="0" applyProtection="0"/>
    <xf numFmtId="184" fontId="84" fillId="94" borderId="29" applyNumberFormat="0" applyAlignment="0" applyProtection="0"/>
    <xf numFmtId="186" fontId="1" fillId="14" borderId="22" applyNumberFormat="0" applyAlignment="0" applyProtection="0"/>
    <xf numFmtId="0" fontId="84" fillId="83" borderId="29" applyNumberFormat="0" applyAlignment="0" applyProtection="0"/>
    <xf numFmtId="0" fontId="28" fillId="94" borderId="29" applyNumberFormat="0" applyAlignment="0" applyProtection="0"/>
    <xf numFmtId="186" fontId="1" fillId="14" borderId="22" applyNumberFormat="0" applyAlignment="0" applyProtection="0"/>
    <xf numFmtId="0" fontId="84" fillId="83" borderId="29" applyNumberFormat="0" applyAlignment="0" applyProtection="0"/>
    <xf numFmtId="0" fontId="28" fillId="94" borderId="29" applyNumberFormat="0" applyAlignment="0" applyProtection="0"/>
    <xf numFmtId="0" fontId="84" fillId="83" borderId="29" applyNumberFormat="0" applyAlignment="0" applyProtection="0"/>
    <xf numFmtId="0" fontId="28" fillId="94" borderId="29" applyNumberFormat="0" applyAlignment="0" applyProtection="0"/>
    <xf numFmtId="0" fontId="84" fillId="83" borderId="29" applyNumberFormat="0" applyAlignment="0" applyProtection="0"/>
    <xf numFmtId="0" fontId="84" fillId="83" borderId="29" applyNumberFormat="0" applyAlignment="0" applyProtection="0"/>
    <xf numFmtId="0" fontId="84" fillId="83" borderId="29" applyNumberFormat="0" applyAlignment="0" applyProtection="0"/>
    <xf numFmtId="0" fontId="84" fillId="83" borderId="29" applyNumberFormat="0" applyAlignment="0" applyProtection="0"/>
    <xf numFmtId="0" fontId="62" fillId="0" borderId="30" applyNumberFormat="0" applyFill="0" applyAlignment="0" applyProtection="0"/>
    <xf numFmtId="0" fontId="28" fillId="0" borderId="31" applyNumberFormat="0" applyFill="0" applyAlignment="0" applyProtection="0"/>
    <xf numFmtId="0" fontId="62" fillId="0" borderId="30" applyNumberFormat="0" applyFill="0" applyAlignment="0" applyProtection="0"/>
    <xf numFmtId="0" fontId="28" fillId="0" borderId="31" applyNumberFormat="0" applyFill="0" applyAlignment="0" applyProtection="0"/>
    <xf numFmtId="184" fontId="85" fillId="0" borderId="31" applyNumberFormat="0" applyFill="0" applyAlignment="0" applyProtection="0"/>
    <xf numFmtId="184" fontId="85" fillId="0" borderId="31" applyNumberFormat="0" applyFill="0" applyAlignment="0" applyProtection="0"/>
    <xf numFmtId="186" fontId="44" fillId="0" borderId="21" applyNumberFormat="0" applyFill="0" applyAlignment="0" applyProtection="0"/>
    <xf numFmtId="0" fontId="62" fillId="0" borderId="30" applyNumberFormat="0" applyFill="0" applyAlignment="0" applyProtection="0"/>
    <xf numFmtId="0" fontId="28" fillId="0" borderId="31" applyNumberFormat="0" applyFill="0" applyAlignment="0" applyProtection="0"/>
    <xf numFmtId="0" fontId="86" fillId="0" borderId="32" applyNumberFormat="0" applyFill="0" applyAlignment="0" applyProtection="0"/>
    <xf numFmtId="0" fontId="86" fillId="0" borderId="32" applyNumberFormat="0" applyFill="0" applyAlignment="0" applyProtection="0"/>
    <xf numFmtId="0" fontId="87" fillId="0" borderId="21" applyNumberFormat="0" applyFill="0" applyAlignment="0" applyProtection="0"/>
    <xf numFmtId="186" fontId="44" fillId="0" borderId="21" applyNumberFormat="0" applyFill="0" applyAlignment="0" applyProtection="0"/>
    <xf numFmtId="0" fontId="62" fillId="0" borderId="30" applyNumberFormat="0" applyFill="0" applyAlignment="0" applyProtection="0"/>
    <xf numFmtId="0" fontId="28" fillId="0" borderId="31"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44" fillId="0" borderId="21"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28" fillId="0" borderId="31"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84" fillId="75" borderId="29" applyNumberFormat="0" applyAlignment="0" applyProtection="0"/>
    <xf numFmtId="184" fontId="89" fillId="94" borderId="29" applyNumberFormat="0" applyAlignment="0" applyProtection="0"/>
    <xf numFmtId="185" fontId="84" fillId="75" borderId="29" applyNumberFormat="0" applyAlignment="0" applyProtection="0"/>
    <xf numFmtId="43" fontId="8" fillId="0" borderId="0" applyFont="0" applyFill="0" applyBorder="0" applyAlignment="0" applyProtection="0"/>
    <xf numFmtId="184" fontId="90" fillId="0" borderId="0"/>
    <xf numFmtId="185" fontId="90" fillId="0" borderId="0"/>
    <xf numFmtId="0" fontId="91" fillId="0" borderId="0"/>
    <xf numFmtId="0" fontId="28" fillId="0" borderId="0"/>
    <xf numFmtId="0" fontId="90" fillId="0" borderId="0"/>
    <xf numFmtId="0" fontId="28" fillId="0" borderId="0"/>
    <xf numFmtId="184" fontId="90" fillId="0" borderId="0"/>
    <xf numFmtId="185" fontId="90" fillId="0" borderId="0"/>
    <xf numFmtId="0" fontId="90" fillId="0" borderId="0"/>
    <xf numFmtId="0" fontId="28" fillId="0" borderId="0"/>
    <xf numFmtId="0" fontId="92" fillId="0" borderId="0"/>
    <xf numFmtId="0" fontId="93" fillId="0" borderId="0"/>
    <xf numFmtId="0" fontId="94" fillId="0" borderId="0" applyNumberFormat="0" applyAlignment="0">
      <alignment horizontal="left"/>
    </xf>
    <xf numFmtId="0" fontId="95" fillId="0" borderId="0" applyNumberFormat="0" applyAlignment="0">
      <alignment horizontal="left"/>
    </xf>
    <xf numFmtId="0" fontId="96" fillId="0" borderId="0" applyNumberFormat="0" applyAlignment="0">
      <alignment horizontal="left"/>
    </xf>
    <xf numFmtId="0" fontId="7" fillId="0" borderId="0" applyNumberFormat="0" applyAlignment="0"/>
    <xf numFmtId="0" fontId="97" fillId="0" borderId="0" applyNumberFormat="0" applyAlignment="0"/>
    <xf numFmtId="179" fontId="98" fillId="0" borderId="0"/>
    <xf numFmtId="179" fontId="99" fillId="0" borderId="0"/>
    <xf numFmtId="165" fontId="8" fillId="0" borderId="0" applyFont="0" applyFill="0" applyBorder="0" applyAlignment="0" applyProtection="0"/>
    <xf numFmtId="44" fontId="6" fillId="0" borderId="0" applyFont="0" applyFill="0" applyBorder="0" applyAlignment="0" applyProtection="0"/>
    <xf numFmtId="0" fontId="100" fillId="0" borderId="0">
      <protection locked="0"/>
    </xf>
    <xf numFmtId="0" fontId="28" fillId="0" borderId="0">
      <protection locked="0"/>
    </xf>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101" fillId="95"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6" borderId="0" applyNumberFormat="0" applyBorder="0" applyAlignment="0" applyProtection="0"/>
    <xf numFmtId="0" fontId="101" fillId="97"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8" borderId="0" applyNumberFormat="0" applyBorder="0" applyAlignment="0" applyProtection="0"/>
    <xf numFmtId="0" fontId="101" fillId="99" borderId="0" applyNumberFormat="0" applyBorder="0" applyAlignment="0" applyProtection="0"/>
    <xf numFmtId="185" fontId="101" fillId="99" borderId="0" applyNumberFormat="0" applyBorder="0" applyAlignment="0" applyProtection="0"/>
    <xf numFmtId="192" fontId="102" fillId="0" borderId="0">
      <protection locked="0"/>
    </xf>
    <xf numFmtId="192" fontId="28" fillId="0" borderId="0">
      <protection locked="0"/>
    </xf>
    <xf numFmtId="192" fontId="102" fillId="0" borderId="0">
      <protection locked="0"/>
    </xf>
    <xf numFmtId="192" fontId="28" fillId="0" borderId="0">
      <protection locked="0"/>
    </xf>
    <xf numFmtId="0" fontId="103" fillId="0" borderId="0" applyNumberFormat="0" applyFill="0" applyBorder="0" applyAlignment="0" applyProtection="0"/>
    <xf numFmtId="0" fontId="28" fillId="0" borderId="0" applyNumberFormat="0" applyFill="0" applyBorder="0" applyAlignment="0" applyProtection="0"/>
    <xf numFmtId="0" fontId="103" fillId="0" borderId="0" applyNumberFormat="0" applyFill="0" applyBorder="0" applyAlignment="0" applyProtection="0"/>
    <xf numFmtId="0" fontId="28" fillId="0" borderId="0" applyNumberFormat="0" applyFill="0" applyBorder="0" applyAlignment="0" applyProtection="0"/>
    <xf numFmtId="184" fontId="104" fillId="0" borderId="0" applyNumberFormat="0" applyFill="0" applyBorder="0" applyAlignment="0" applyProtection="0"/>
    <xf numFmtId="184" fontId="104" fillId="0" borderId="0" applyNumberFormat="0" applyFill="0" applyBorder="0" applyAlignment="0" applyProtection="0"/>
    <xf numFmtId="186" fontId="38" fillId="0" borderId="0" applyNumberFormat="0" applyFill="0" applyBorder="0" applyAlignment="0" applyProtection="0"/>
    <xf numFmtId="0" fontId="103" fillId="0" borderId="0" applyNumberFormat="0" applyFill="0" applyBorder="0" applyAlignment="0" applyProtection="0"/>
    <xf numFmtId="0" fontId="28"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186" fontId="38" fillId="0" borderId="0" applyNumberFormat="0" applyFill="0" applyBorder="0" applyAlignment="0" applyProtection="0"/>
    <xf numFmtId="0" fontId="103" fillId="0" borderId="0" applyNumberFormat="0" applyFill="0" applyBorder="0" applyAlignment="0" applyProtection="0"/>
    <xf numFmtId="0" fontId="2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8" fillId="0" borderId="0" applyNumberFormat="0" applyFill="0" applyBorder="0" applyAlignment="0" applyProtection="0"/>
    <xf numFmtId="0" fontId="103" fillId="0" borderId="0" applyNumberFormat="0" applyFill="0" applyBorder="0" applyAlignment="0" applyProtection="0"/>
    <xf numFmtId="0" fontId="2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57" fillId="62" borderId="0" applyNumberFormat="0" applyBorder="0" applyAlignment="0" applyProtection="0"/>
    <xf numFmtId="0" fontId="28" fillId="69" borderId="0" applyNumberFormat="0" applyBorder="0" applyAlignment="0" applyProtection="0"/>
    <xf numFmtId="0" fontId="57" fillId="62" borderId="0" applyNumberFormat="0" applyBorder="0" applyAlignment="0" applyProtection="0"/>
    <xf numFmtId="0" fontId="28" fillId="69" borderId="0" applyNumberFormat="0" applyBorder="0" applyAlignment="0" applyProtection="0"/>
    <xf numFmtId="184" fontId="57" fillId="69" borderId="0" applyNumberFormat="0" applyBorder="0" applyAlignment="0" applyProtection="0"/>
    <xf numFmtId="184" fontId="57" fillId="69" borderId="0" applyNumberFormat="0" applyBorder="0" applyAlignment="0" applyProtection="0"/>
    <xf numFmtId="186" fontId="34" fillId="16" borderId="0" applyNumberFormat="0" applyBorder="0" applyAlignment="0" applyProtection="0"/>
    <xf numFmtId="0" fontId="57" fillId="62" borderId="0" applyNumberFormat="0" applyBorder="0" applyAlignment="0" applyProtection="0"/>
    <xf numFmtId="0" fontId="28" fillId="69" borderId="0" applyNumberFormat="0" applyBorder="0" applyAlignment="0" applyProtection="0"/>
    <xf numFmtId="0" fontId="58" fillId="60" borderId="0" applyNumberFormat="0" applyBorder="0" applyAlignment="0" applyProtection="0"/>
    <xf numFmtId="0" fontId="58" fillId="60" borderId="0" applyNumberFormat="0" applyBorder="0" applyAlignment="0" applyProtection="0"/>
    <xf numFmtId="0" fontId="58" fillId="16" borderId="0" applyNumberFormat="0" applyBorder="0" applyAlignment="0" applyProtection="0"/>
    <xf numFmtId="186" fontId="34" fillId="16" borderId="0" applyNumberFormat="0" applyBorder="0" applyAlignment="0" applyProtection="0"/>
    <xf numFmtId="0" fontId="57" fillId="62" borderId="0" applyNumberFormat="0" applyBorder="0" applyAlignment="0" applyProtection="0"/>
    <xf numFmtId="0" fontId="28" fillId="69"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28" fillId="69"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70" borderId="0" applyNumberFormat="0" applyBorder="0" applyAlignment="0" applyProtection="0"/>
    <xf numFmtId="0" fontId="28" fillId="76" borderId="0" applyNumberFormat="0" applyBorder="0" applyAlignment="0" applyProtection="0"/>
    <xf numFmtId="0" fontId="57" fillId="70" borderId="0" applyNumberFormat="0" applyBorder="0" applyAlignment="0" applyProtection="0"/>
    <xf numFmtId="0" fontId="28" fillId="76" borderId="0" applyNumberFormat="0" applyBorder="0" applyAlignment="0" applyProtection="0"/>
    <xf numFmtId="184" fontId="57" fillId="76" borderId="0" applyNumberFormat="0" applyBorder="0" applyAlignment="0" applyProtection="0"/>
    <xf numFmtId="184" fontId="57" fillId="76" borderId="0" applyNumberFormat="0" applyBorder="0" applyAlignment="0" applyProtection="0"/>
    <xf numFmtId="186" fontId="34" fillId="20" borderId="0" applyNumberFormat="0" applyBorder="0" applyAlignment="0" applyProtection="0"/>
    <xf numFmtId="0" fontId="57" fillId="70" borderId="0" applyNumberFormat="0" applyBorder="0" applyAlignment="0" applyProtection="0"/>
    <xf numFmtId="0" fontId="28" fillId="76" borderId="0" applyNumberFormat="0" applyBorder="0" applyAlignment="0" applyProtection="0"/>
    <xf numFmtId="186" fontId="34" fillId="20" borderId="0" applyNumberFormat="0" applyBorder="0" applyAlignment="0" applyProtection="0"/>
    <xf numFmtId="0" fontId="57" fillId="70" borderId="0" applyNumberFormat="0" applyBorder="0" applyAlignment="0" applyProtection="0"/>
    <xf numFmtId="0" fontId="28" fillId="76" borderId="0" applyNumberFormat="0" applyBorder="0" applyAlignment="0" applyProtection="0"/>
    <xf numFmtId="0" fontId="57" fillId="70" borderId="0" applyNumberFormat="0" applyBorder="0" applyAlignment="0" applyProtection="0"/>
    <xf numFmtId="0" fontId="28" fillId="76" borderId="0" applyNumberFormat="0" applyBorder="0" applyAlignment="0" applyProtection="0"/>
    <xf numFmtId="0" fontId="57" fillId="70" borderId="0" applyNumberFormat="0" applyBorder="0" applyAlignment="0" applyProtection="0"/>
    <xf numFmtId="0" fontId="57" fillId="70" borderId="0" applyNumberFormat="0" applyBorder="0" applyAlignment="0" applyProtection="0"/>
    <xf numFmtId="0" fontId="57" fillId="70" borderId="0" applyNumberFormat="0" applyBorder="0" applyAlignment="0" applyProtection="0"/>
    <xf numFmtId="0" fontId="57" fillId="70" borderId="0" applyNumberFormat="0" applyBorder="0" applyAlignment="0" applyProtection="0"/>
    <xf numFmtId="0" fontId="57" fillId="81" borderId="0" applyNumberFormat="0" applyBorder="0" applyAlignment="0" applyProtection="0"/>
    <xf numFmtId="0" fontId="28" fillId="53" borderId="0" applyNumberFormat="0" applyBorder="0" applyAlignment="0" applyProtection="0"/>
    <xf numFmtId="0" fontId="57" fillId="81" borderId="0" applyNumberFormat="0" applyBorder="0" applyAlignment="0" applyProtection="0"/>
    <xf numFmtId="0" fontId="28" fillId="53" borderId="0" applyNumberFormat="0" applyBorder="0" applyAlignment="0" applyProtection="0"/>
    <xf numFmtId="184" fontId="57" fillId="53" borderId="0" applyNumberFormat="0" applyBorder="0" applyAlignment="0" applyProtection="0"/>
    <xf numFmtId="184" fontId="57" fillId="53" borderId="0" applyNumberFormat="0" applyBorder="0" applyAlignment="0" applyProtection="0"/>
    <xf numFmtId="186" fontId="34" fillId="24" borderId="0" applyNumberFormat="0" applyBorder="0" applyAlignment="0" applyProtection="0"/>
    <xf numFmtId="0" fontId="57" fillId="81" borderId="0" applyNumberFormat="0" applyBorder="0" applyAlignment="0" applyProtection="0"/>
    <xf numFmtId="0" fontId="28" fillId="53" borderId="0" applyNumberFormat="0" applyBorder="0" applyAlignment="0" applyProtection="0"/>
    <xf numFmtId="186" fontId="34" fillId="24" borderId="0" applyNumberFormat="0" applyBorder="0" applyAlignment="0" applyProtection="0"/>
    <xf numFmtId="0" fontId="57" fillId="81" borderId="0" applyNumberFormat="0" applyBorder="0" applyAlignment="0" applyProtection="0"/>
    <xf numFmtId="0" fontId="28" fillId="53" borderId="0" applyNumberFormat="0" applyBorder="0" applyAlignment="0" applyProtection="0"/>
    <xf numFmtId="0" fontId="57" fillId="81" borderId="0" applyNumberFormat="0" applyBorder="0" applyAlignment="0" applyProtection="0"/>
    <xf numFmtId="0" fontId="28" fillId="53" borderId="0" applyNumberFormat="0" applyBorder="0" applyAlignment="0" applyProtection="0"/>
    <xf numFmtId="0" fontId="57" fillId="81" borderId="0" applyNumberFormat="0" applyBorder="0" applyAlignment="0" applyProtection="0"/>
    <xf numFmtId="0" fontId="57" fillId="81" borderId="0" applyNumberFormat="0" applyBorder="0" applyAlignment="0" applyProtection="0"/>
    <xf numFmtId="0" fontId="57" fillId="81" borderId="0" applyNumberFormat="0" applyBorder="0" applyAlignment="0" applyProtection="0"/>
    <xf numFmtId="0" fontId="57" fillId="81" borderId="0" applyNumberFormat="0" applyBorder="0" applyAlignment="0" applyProtection="0"/>
    <xf numFmtId="0" fontId="57" fillId="83" borderId="0" applyNumberFormat="0" applyBorder="0" applyAlignment="0" applyProtection="0"/>
    <xf numFmtId="0" fontId="28" fillId="59" borderId="0" applyNumberFormat="0" applyBorder="0" applyAlignment="0" applyProtection="0"/>
    <xf numFmtId="0" fontId="57" fillId="83" borderId="0" applyNumberFormat="0" applyBorder="0" applyAlignment="0" applyProtection="0"/>
    <xf numFmtId="0" fontId="28" fillId="59" borderId="0" applyNumberFormat="0" applyBorder="0" applyAlignment="0" applyProtection="0"/>
    <xf numFmtId="184" fontId="57" fillId="59" borderId="0" applyNumberFormat="0" applyBorder="0" applyAlignment="0" applyProtection="0"/>
    <xf numFmtId="184" fontId="57" fillId="59" borderId="0" applyNumberFormat="0" applyBorder="0" applyAlignment="0" applyProtection="0"/>
    <xf numFmtId="186" fontId="34" fillId="28" borderId="0" applyNumberFormat="0" applyBorder="0" applyAlignment="0" applyProtection="0"/>
    <xf numFmtId="0" fontId="57" fillId="83" borderId="0" applyNumberFormat="0" applyBorder="0" applyAlignment="0" applyProtection="0"/>
    <xf numFmtId="0" fontId="28" fillId="59" borderId="0" applyNumberFormat="0" applyBorder="0" applyAlignment="0" applyProtection="0"/>
    <xf numFmtId="0" fontId="58" fillId="100" borderId="0" applyNumberFormat="0" applyBorder="0" applyAlignment="0" applyProtection="0"/>
    <xf numFmtId="0" fontId="58" fillId="100" borderId="0" applyNumberFormat="0" applyBorder="0" applyAlignment="0" applyProtection="0"/>
    <xf numFmtId="0" fontId="58" fillId="28" borderId="0" applyNumberFormat="0" applyBorder="0" applyAlignment="0" applyProtection="0"/>
    <xf numFmtId="186" fontId="34" fillId="28" borderId="0" applyNumberFormat="0" applyBorder="0" applyAlignment="0" applyProtection="0"/>
    <xf numFmtId="0" fontId="57" fillId="83" borderId="0" applyNumberFormat="0" applyBorder="0" applyAlignment="0" applyProtection="0"/>
    <xf numFmtId="0" fontId="28" fillId="59"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28" fillId="59"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83" borderId="0" applyNumberFormat="0" applyBorder="0" applyAlignment="0" applyProtection="0"/>
    <xf numFmtId="0" fontId="57" fillId="68" borderId="0" applyNumberFormat="0" applyBorder="0" applyAlignment="0" applyProtection="0"/>
    <xf numFmtId="0" fontId="28" fillId="60" borderId="0" applyNumberFormat="0" applyBorder="0" applyAlignment="0" applyProtection="0"/>
    <xf numFmtId="0" fontId="57" fillId="68" borderId="0" applyNumberFormat="0" applyBorder="0" applyAlignment="0" applyProtection="0"/>
    <xf numFmtId="0" fontId="28" fillId="60" borderId="0" applyNumberFormat="0" applyBorder="0" applyAlignment="0" applyProtection="0"/>
    <xf numFmtId="184" fontId="57" fillId="60" borderId="0" applyNumberFormat="0" applyBorder="0" applyAlignment="0" applyProtection="0"/>
    <xf numFmtId="184" fontId="57" fillId="60" borderId="0" applyNumberFormat="0" applyBorder="0" applyAlignment="0" applyProtection="0"/>
    <xf numFmtId="186" fontId="34" fillId="32" borderId="0" applyNumberFormat="0" applyBorder="0" applyAlignment="0" applyProtection="0"/>
    <xf numFmtId="0" fontId="57" fillId="68" borderId="0" applyNumberFormat="0" applyBorder="0" applyAlignment="0" applyProtection="0"/>
    <xf numFmtId="0" fontId="28" fillId="60" borderId="0" applyNumberFormat="0" applyBorder="0" applyAlignment="0" applyProtection="0"/>
    <xf numFmtId="186" fontId="34" fillId="32" borderId="0" applyNumberFormat="0" applyBorder="0" applyAlignment="0" applyProtection="0"/>
    <xf numFmtId="0" fontId="57" fillId="68" borderId="0" applyNumberFormat="0" applyBorder="0" applyAlignment="0" applyProtection="0"/>
    <xf numFmtId="0" fontId="28" fillId="60" borderId="0" applyNumberFormat="0" applyBorder="0" applyAlignment="0" applyProtection="0"/>
    <xf numFmtId="0" fontId="57" fillId="68" borderId="0" applyNumberFormat="0" applyBorder="0" applyAlignment="0" applyProtection="0"/>
    <xf numFmtId="0" fontId="28" fillId="60"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90" borderId="0" applyNumberFormat="0" applyBorder="0" applyAlignment="0" applyProtection="0"/>
    <xf numFmtId="0" fontId="28" fillId="89" borderId="0" applyNumberFormat="0" applyBorder="0" applyAlignment="0" applyProtection="0"/>
    <xf numFmtId="0" fontId="57" fillId="90" borderId="0" applyNumberFormat="0" applyBorder="0" applyAlignment="0" applyProtection="0"/>
    <xf numFmtId="0" fontId="28" fillId="89" borderId="0" applyNumberFormat="0" applyBorder="0" applyAlignment="0" applyProtection="0"/>
    <xf numFmtId="184" fontId="57" fillId="89" borderId="0" applyNumberFormat="0" applyBorder="0" applyAlignment="0" applyProtection="0"/>
    <xf numFmtId="184" fontId="57" fillId="89" borderId="0" applyNumberFormat="0" applyBorder="0" applyAlignment="0" applyProtection="0"/>
    <xf numFmtId="186" fontId="34" fillId="36" borderId="0" applyNumberFormat="0" applyBorder="0" applyAlignment="0" applyProtection="0"/>
    <xf numFmtId="0" fontId="57" fillId="90" borderId="0" applyNumberFormat="0" applyBorder="0" applyAlignment="0" applyProtection="0"/>
    <xf numFmtId="0" fontId="28" fillId="89" borderId="0" applyNumberFormat="0" applyBorder="0" applyAlignment="0" applyProtection="0"/>
    <xf numFmtId="0" fontId="58" fillId="56" borderId="0" applyNumberFormat="0" applyBorder="0" applyAlignment="0" applyProtection="0"/>
    <xf numFmtId="0" fontId="58" fillId="56" borderId="0" applyNumberFormat="0" applyBorder="0" applyAlignment="0" applyProtection="0"/>
    <xf numFmtId="0" fontId="58" fillId="36" borderId="0" applyNumberFormat="0" applyBorder="0" applyAlignment="0" applyProtection="0"/>
    <xf numFmtId="186" fontId="34" fillId="36" borderId="0" applyNumberFormat="0" applyBorder="0" applyAlignment="0" applyProtection="0"/>
    <xf numFmtId="0" fontId="57" fillId="90" borderId="0" applyNumberFormat="0" applyBorder="0" applyAlignment="0" applyProtection="0"/>
    <xf numFmtId="0" fontId="28" fillId="89" borderId="0" applyNumberFormat="0" applyBorder="0" applyAlignment="0" applyProtection="0"/>
    <xf numFmtId="0" fontId="57" fillId="90" borderId="0" applyNumberFormat="0" applyBorder="0" applyAlignment="0" applyProtection="0"/>
    <xf numFmtId="0" fontId="57" fillId="90" borderId="0" applyNumberFormat="0" applyBorder="0" applyAlignment="0" applyProtection="0"/>
    <xf numFmtId="0" fontId="28" fillId="89" borderId="0" applyNumberFormat="0" applyBorder="0" applyAlignment="0" applyProtection="0"/>
    <xf numFmtId="0" fontId="57" fillId="90" borderId="0" applyNumberFormat="0" applyBorder="0" applyAlignment="0" applyProtection="0"/>
    <xf numFmtId="0" fontId="57" fillId="90" borderId="0" applyNumberFormat="0" applyBorder="0" applyAlignment="0" applyProtection="0"/>
    <xf numFmtId="0" fontId="57" fillId="90" borderId="0" applyNumberFormat="0" applyBorder="0" applyAlignment="0" applyProtection="0"/>
    <xf numFmtId="0" fontId="57" fillId="90" borderId="0" applyNumberFormat="0" applyBorder="0" applyAlignment="0" applyProtection="0"/>
    <xf numFmtId="0" fontId="107" fillId="0" borderId="0" applyNumberFormat="0" applyAlignment="0">
      <alignment horizontal="left"/>
    </xf>
    <xf numFmtId="0" fontId="28" fillId="0" borderId="0" applyNumberFormat="0" applyAlignment="0">
      <alignment horizontal="left"/>
    </xf>
    <xf numFmtId="0" fontId="108" fillId="87" borderId="28" applyNumberFormat="0" applyAlignment="0" applyProtection="0"/>
    <xf numFmtId="0" fontId="28" fillId="50" borderId="27" applyNumberFormat="0" applyAlignment="0" applyProtection="0"/>
    <xf numFmtId="0" fontId="108" fillId="87" borderId="28" applyNumberFormat="0" applyAlignment="0" applyProtection="0"/>
    <xf numFmtId="0" fontId="28" fillId="50" borderId="27" applyNumberFormat="0" applyAlignment="0" applyProtection="0"/>
    <xf numFmtId="184" fontId="109" fillId="50" borderId="27" applyNumberFormat="0" applyAlignment="0" applyProtection="0"/>
    <xf numFmtId="184" fontId="109" fillId="50" borderId="27" applyNumberFormat="0" applyAlignment="0" applyProtection="0"/>
    <xf numFmtId="185" fontId="41" fillId="12" borderId="19" applyNumberFormat="0" applyAlignment="0" applyProtection="0"/>
    <xf numFmtId="0" fontId="108" fillId="87" borderId="28" applyNumberFormat="0" applyAlignment="0" applyProtection="0"/>
    <xf numFmtId="0" fontId="28" fillId="50" borderId="27" applyNumberFormat="0" applyAlignment="0" applyProtection="0"/>
    <xf numFmtId="186" fontId="41" fillId="12" borderId="19" applyNumberFormat="0" applyAlignment="0" applyProtection="0"/>
    <xf numFmtId="0" fontId="108" fillId="87" borderId="28" applyNumberFormat="0" applyAlignment="0" applyProtection="0"/>
    <xf numFmtId="0" fontId="28" fillId="50" borderId="27" applyNumberFormat="0" applyAlignment="0" applyProtection="0"/>
    <xf numFmtId="0" fontId="108" fillId="87" borderId="28" applyNumberFormat="0" applyAlignment="0" applyProtection="0"/>
    <xf numFmtId="0" fontId="28" fillId="50" borderId="27" applyNumberFormat="0" applyAlignment="0" applyProtection="0"/>
    <xf numFmtId="0" fontId="108" fillId="87" borderId="28" applyNumberFormat="0" applyAlignment="0" applyProtection="0"/>
    <xf numFmtId="0" fontId="108" fillId="87" borderId="28" applyNumberFormat="0" applyAlignment="0" applyProtection="0"/>
    <xf numFmtId="0" fontId="108" fillId="87" borderId="28" applyNumberFormat="0" applyAlignment="0" applyProtection="0"/>
    <xf numFmtId="0" fontId="108" fillId="87" borderId="28" applyNumberFormat="0" applyAlignment="0" applyProtection="0"/>
    <xf numFmtId="184" fontId="110" fillId="0" borderId="0"/>
    <xf numFmtId="185" fontId="110" fillId="0" borderId="0"/>
    <xf numFmtId="193" fontId="6"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9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3"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93"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93"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93"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6"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84" fontId="83"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4" fontId="28"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4" fontId="28" fillId="0" borderId="0" applyFont="0" applyFill="0" applyBorder="0" applyAlignment="0" applyProtection="0"/>
    <xf numFmtId="194" fontId="59"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93"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6" fillId="0" borderId="0" applyFont="0" applyFill="0" applyBorder="0" applyAlignment="0" applyProtection="0"/>
    <xf numFmtId="184" fontId="8" fillId="0" borderId="0"/>
    <xf numFmtId="185" fontId="8" fillId="0" borderId="0"/>
    <xf numFmtId="0" fontId="111" fillId="0" borderId="0" applyNumberFormat="0" applyFill="0" applyBorder="0" applyAlignment="0" applyProtection="0"/>
    <xf numFmtId="184" fontId="112" fillId="0" borderId="0" applyNumberFormat="0" applyFill="0" applyBorder="0" applyAlignment="0" applyProtection="0"/>
    <xf numFmtId="185" fontId="111" fillId="0" borderId="0" applyNumberFormat="0" applyFill="0" applyBorder="0" applyAlignment="0" applyProtection="0"/>
    <xf numFmtId="1" fontId="100" fillId="0" borderId="0">
      <protection locked="0"/>
    </xf>
    <xf numFmtId="1" fontId="100" fillId="0" borderId="0">
      <protection locked="0"/>
    </xf>
    <xf numFmtId="1" fontId="113" fillId="0" borderId="0">
      <protection locked="0"/>
    </xf>
    <xf numFmtId="1" fontId="100" fillId="0" borderId="0">
      <protection locked="0"/>
    </xf>
    <xf numFmtId="1" fontId="100" fillId="0" borderId="0">
      <protection locked="0"/>
    </xf>
    <xf numFmtId="1" fontId="100" fillId="0" borderId="0">
      <protection locked="0"/>
    </xf>
    <xf numFmtId="1" fontId="113" fillId="0" borderId="0">
      <protection locked="0"/>
    </xf>
    <xf numFmtId="195" fontId="100" fillId="0" borderId="0">
      <protection locked="0"/>
    </xf>
    <xf numFmtId="195" fontId="28" fillId="0" borderId="0">
      <protection locked="0"/>
    </xf>
    <xf numFmtId="196" fontId="100" fillId="0" borderId="0">
      <protection locked="0"/>
    </xf>
    <xf numFmtId="196" fontId="28" fillId="0" borderId="0">
      <protection locked="0"/>
    </xf>
    <xf numFmtId="0" fontId="62" fillId="101" borderId="0" applyNumberFormat="0" applyBorder="0" applyAlignment="0" applyProtection="0"/>
    <xf numFmtId="184" fontId="114" fillId="45" borderId="0" applyNumberFormat="0" applyBorder="0" applyAlignment="0" applyProtection="0"/>
    <xf numFmtId="0" fontId="39" fillId="9" borderId="0" applyNumberFormat="0" applyBorder="0" applyAlignment="0" applyProtection="0"/>
    <xf numFmtId="185" fontId="62" fillId="101"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28"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28"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38" fontId="15" fillId="102" borderId="0" applyNumberFormat="0" applyBorder="0" applyAlignment="0" applyProtection="0"/>
    <xf numFmtId="0" fontId="66" fillId="0" borderId="7" applyNumberFormat="0" applyAlignment="0" applyProtection="0">
      <alignment horizontal="left" vertical="center"/>
    </xf>
    <xf numFmtId="0" fontId="28" fillId="0" borderId="7" applyNumberFormat="0" applyAlignment="0" applyProtection="0">
      <alignment horizontal="left" vertical="center"/>
    </xf>
    <xf numFmtId="0"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5" fontId="66" fillId="0" borderId="10">
      <alignment horizontal="left" vertical="center"/>
    </xf>
    <xf numFmtId="0" fontId="28"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184" fontId="66" fillId="0" borderId="10">
      <alignment horizontal="left" vertical="center"/>
    </xf>
    <xf numFmtId="186" fontId="66" fillId="0" borderId="10">
      <alignment horizontal="left" vertical="center"/>
    </xf>
    <xf numFmtId="0" fontId="115" fillId="0" borderId="33" applyNumberFormat="0" applyFill="0" applyAlignment="0" applyProtection="0"/>
    <xf numFmtId="184" fontId="116" fillId="0" borderId="34" applyNumberFormat="0" applyFill="0" applyAlignment="0" applyProtection="0"/>
    <xf numFmtId="0" fontId="115" fillId="0" borderId="35" applyNumberFormat="0" applyFill="0" applyAlignment="0" applyProtection="0"/>
    <xf numFmtId="0" fontId="115" fillId="0" borderId="35" applyNumberFormat="0" applyFill="0" applyAlignment="0" applyProtection="0"/>
    <xf numFmtId="0" fontId="115" fillId="0" borderId="35" applyNumberFormat="0" applyFill="0" applyAlignment="0" applyProtection="0"/>
    <xf numFmtId="0" fontId="115" fillId="0" borderId="35" applyNumberFormat="0" applyFill="0" applyAlignment="0" applyProtection="0"/>
    <xf numFmtId="0" fontId="115" fillId="0" borderId="35" applyNumberFormat="0" applyFill="0" applyAlignment="0" applyProtection="0"/>
    <xf numFmtId="0" fontId="36" fillId="0" borderId="16" applyNumberFormat="0" applyFill="0" applyAlignment="0" applyProtection="0"/>
    <xf numFmtId="185" fontId="115" fillId="0" borderId="33" applyNumberFormat="0" applyFill="0" applyAlignment="0" applyProtection="0"/>
    <xf numFmtId="0" fontId="117" fillId="0" borderId="36" applyNumberFormat="0" applyFill="0" applyAlignment="0" applyProtection="0"/>
    <xf numFmtId="184" fontId="118" fillId="0" borderId="36" applyNumberFormat="0" applyFill="0" applyAlignment="0" applyProtection="0"/>
    <xf numFmtId="0" fontId="117" fillId="0" borderId="37" applyNumberFormat="0" applyFill="0" applyAlignment="0" applyProtection="0"/>
    <xf numFmtId="0" fontId="117" fillId="0" borderId="37" applyNumberFormat="0" applyFill="0" applyAlignment="0" applyProtection="0"/>
    <xf numFmtId="0" fontId="117" fillId="0" borderId="37" applyNumberFormat="0" applyFill="0" applyAlignment="0" applyProtection="0"/>
    <xf numFmtId="0" fontId="117" fillId="0" borderId="37" applyNumberFormat="0" applyFill="0" applyAlignment="0" applyProtection="0"/>
    <xf numFmtId="0" fontId="117" fillId="0" borderId="37" applyNumberFormat="0" applyFill="0" applyAlignment="0" applyProtection="0"/>
    <xf numFmtId="0" fontId="37" fillId="0" borderId="17" applyNumberFormat="0" applyFill="0" applyAlignment="0" applyProtection="0"/>
    <xf numFmtId="185" fontId="117" fillId="0" borderId="36" applyNumberFormat="0" applyFill="0" applyAlignment="0" applyProtection="0"/>
    <xf numFmtId="0" fontId="103" fillId="0" borderId="38" applyNumberFormat="0" applyFill="0" applyAlignment="0" applyProtection="0"/>
    <xf numFmtId="184" fontId="119" fillId="0" borderId="39" applyNumberFormat="0" applyFill="0" applyAlignment="0" applyProtection="0"/>
    <xf numFmtId="0" fontId="103" fillId="0" borderId="40" applyNumberFormat="0" applyFill="0" applyAlignment="0" applyProtection="0"/>
    <xf numFmtId="0" fontId="103" fillId="0" borderId="40" applyNumberFormat="0" applyFill="0" applyAlignment="0" applyProtection="0"/>
    <xf numFmtId="0" fontId="103" fillId="0" borderId="40" applyNumberFormat="0" applyFill="0" applyAlignment="0" applyProtection="0"/>
    <xf numFmtId="0" fontId="103" fillId="0" borderId="40" applyNumberFormat="0" applyFill="0" applyAlignment="0" applyProtection="0"/>
    <xf numFmtId="0" fontId="103" fillId="0" borderId="40" applyNumberFormat="0" applyFill="0" applyAlignment="0" applyProtection="0"/>
    <xf numFmtId="0" fontId="38" fillId="0" borderId="18" applyNumberFormat="0" applyFill="0" applyAlignment="0" applyProtection="0"/>
    <xf numFmtId="184" fontId="119" fillId="0" borderId="39" applyNumberFormat="0" applyFill="0" applyAlignment="0" applyProtection="0"/>
    <xf numFmtId="185" fontId="103" fillId="0" borderId="38" applyNumberFormat="0" applyFill="0" applyAlignment="0" applyProtection="0"/>
    <xf numFmtId="0" fontId="103" fillId="0" borderId="0" applyNumberFormat="0" applyFill="0" applyBorder="0" applyAlignment="0" applyProtection="0"/>
    <xf numFmtId="184" fontId="11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8" fillId="0" borderId="0" applyNumberFormat="0" applyFill="0" applyBorder="0" applyAlignment="0" applyProtection="0"/>
    <xf numFmtId="185" fontId="103" fillId="0" borderId="0" applyNumberFormat="0" applyFill="0" applyBorder="0" applyAlignment="0" applyProtection="0"/>
    <xf numFmtId="184" fontId="120" fillId="0" borderId="0" applyNumberFormat="0" applyFill="0" applyBorder="0" applyAlignment="0" applyProtection="0">
      <alignment vertical="top"/>
      <protection locked="0"/>
    </xf>
    <xf numFmtId="184" fontId="121" fillId="0" borderId="0" applyNumberFormat="0" applyFill="0" applyBorder="0" applyAlignment="0" applyProtection="0">
      <alignment vertical="top"/>
      <protection locked="0"/>
    </xf>
    <xf numFmtId="184" fontId="121" fillId="0" borderId="0" applyNumberFormat="0" applyFill="0" applyBorder="0" applyAlignment="0" applyProtection="0">
      <alignment vertical="top"/>
      <protection locked="0"/>
    </xf>
    <xf numFmtId="184" fontId="121" fillId="0" borderId="0" applyNumberFormat="0" applyFill="0" applyBorder="0" applyAlignment="0" applyProtection="0">
      <alignment vertical="top"/>
      <protection locked="0"/>
    </xf>
    <xf numFmtId="184" fontId="121" fillId="0" borderId="0" applyNumberFormat="0" applyFill="0" applyBorder="0" applyAlignment="0" applyProtection="0">
      <alignment vertical="top"/>
      <protection locked="0"/>
    </xf>
    <xf numFmtId="184" fontId="122" fillId="0" borderId="0" applyNumberFormat="0" applyFill="0" applyBorder="0" applyAlignment="0" applyProtection="0">
      <alignment vertical="top"/>
      <protection locked="0"/>
    </xf>
    <xf numFmtId="184" fontId="120" fillId="0" borderId="0" applyNumberFormat="0" applyFill="0" applyBorder="0" applyAlignment="0" applyProtection="0">
      <alignment vertical="top"/>
      <protection locked="0"/>
    </xf>
    <xf numFmtId="184" fontId="120" fillId="0" borderId="0" applyNumberFormat="0" applyFill="0" applyBorder="0" applyAlignment="0" applyProtection="0">
      <alignment vertical="top"/>
      <protection locked="0"/>
    </xf>
    <xf numFmtId="184" fontId="120" fillId="0" borderId="0" applyNumberFormat="0" applyFill="0" applyBorder="0" applyAlignment="0" applyProtection="0">
      <alignment vertical="top"/>
      <protection locked="0"/>
    </xf>
    <xf numFmtId="0" fontId="123" fillId="86" borderId="0" applyNumberFormat="0" applyBorder="0" applyAlignment="0" applyProtection="0"/>
    <xf numFmtId="0" fontId="28" fillId="43" borderId="0" applyNumberFormat="0" applyBorder="0" applyAlignment="0" applyProtection="0"/>
    <xf numFmtId="0" fontId="123" fillId="86" borderId="0" applyNumberFormat="0" applyBorder="0" applyAlignment="0" applyProtection="0"/>
    <xf numFmtId="0" fontId="28" fillId="43" borderId="0" applyNumberFormat="0" applyBorder="0" applyAlignment="0" applyProtection="0"/>
    <xf numFmtId="184" fontId="124" fillId="43" borderId="0" applyNumberFormat="0" applyBorder="0" applyAlignment="0" applyProtection="0"/>
    <xf numFmtId="184" fontId="124" fillId="43" borderId="0" applyNumberFormat="0" applyBorder="0" applyAlignment="0" applyProtection="0"/>
    <xf numFmtId="186" fontId="40" fillId="10" borderId="0" applyNumberFormat="0" applyBorder="0" applyAlignment="0" applyProtection="0"/>
    <xf numFmtId="0" fontId="123" fillId="86" borderId="0" applyNumberFormat="0" applyBorder="0" applyAlignment="0" applyProtection="0"/>
    <xf numFmtId="0" fontId="28" fillId="43" borderId="0" applyNumberFormat="0" applyBorder="0" applyAlignment="0" applyProtection="0"/>
    <xf numFmtId="0" fontId="125" fillId="47" borderId="0" applyNumberFormat="0" applyBorder="0" applyAlignment="0" applyProtection="0"/>
    <xf numFmtId="0" fontId="125" fillId="47" borderId="0" applyNumberFormat="0" applyBorder="0" applyAlignment="0" applyProtection="0"/>
    <xf numFmtId="0" fontId="125" fillId="10" borderId="0" applyNumberFormat="0" applyBorder="0" applyAlignment="0" applyProtection="0"/>
    <xf numFmtId="186" fontId="40" fillId="10" borderId="0" applyNumberFormat="0" applyBorder="0" applyAlignment="0" applyProtection="0"/>
    <xf numFmtId="0" fontId="123" fillId="86" borderId="0" applyNumberFormat="0" applyBorder="0" applyAlignment="0" applyProtection="0"/>
    <xf numFmtId="0" fontId="28" fillId="43" borderId="0" applyNumberFormat="0" applyBorder="0" applyAlignment="0" applyProtection="0"/>
    <xf numFmtId="0" fontId="123" fillId="86" borderId="0" applyNumberFormat="0" applyBorder="0" applyAlignment="0" applyProtection="0"/>
    <xf numFmtId="0" fontId="123" fillId="86" borderId="0" applyNumberFormat="0" applyBorder="0" applyAlignment="0" applyProtection="0"/>
    <xf numFmtId="0" fontId="28" fillId="43" borderId="0" applyNumberFormat="0" applyBorder="0" applyAlignment="0" applyProtection="0"/>
    <xf numFmtId="0" fontId="123" fillId="86" borderId="0" applyNumberFormat="0" applyBorder="0" applyAlignment="0" applyProtection="0"/>
    <xf numFmtId="0" fontId="123" fillId="86" borderId="0" applyNumberFormat="0" applyBorder="0" applyAlignment="0" applyProtection="0"/>
    <xf numFmtId="0" fontId="123" fillId="86" borderId="0" applyNumberFormat="0" applyBorder="0" applyAlignment="0" applyProtection="0"/>
    <xf numFmtId="0" fontId="123" fillId="86" borderId="0" applyNumberFormat="0" applyBorder="0" applyAlignment="0" applyProtection="0"/>
    <xf numFmtId="0" fontId="108" fillId="87" borderId="27" applyNumberFormat="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28"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28"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0" fontId="15" fillId="103" borderId="41" applyNumberFormat="0" applyBorder="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4" fontId="126" fillId="50" borderId="27" applyNumberFormat="0" applyAlignment="0" applyProtection="0"/>
    <xf numFmtId="184" fontId="126" fillId="50" borderId="27" applyNumberFormat="0" applyAlignment="0" applyProtection="0"/>
    <xf numFmtId="184" fontId="126" fillId="50"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85" fontId="108" fillId="87" borderId="27" applyNumberFormat="0" applyAlignment="0" applyProtection="0"/>
    <xf numFmtId="197" fontId="127" fillId="104" borderId="0"/>
    <xf numFmtId="197" fontId="28" fillId="104" borderId="0"/>
    <xf numFmtId="0" fontId="108" fillId="87" borderId="28" applyNumberFormat="0" applyAlignment="0" applyProtection="0"/>
    <xf numFmtId="0" fontId="88" fillId="0" borderId="32" applyNumberFormat="0" applyFill="0" applyAlignment="0" applyProtection="0"/>
    <xf numFmtId="184" fontId="128" fillId="0" borderId="31"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44" fillId="0" borderId="21" applyNumberFormat="0" applyFill="0" applyAlignment="0" applyProtection="0"/>
    <xf numFmtId="185" fontId="88" fillId="0" borderId="32" applyNumberFormat="0" applyFill="0" applyAlignment="0" applyProtection="0"/>
    <xf numFmtId="197" fontId="129" fillId="105" borderId="0"/>
    <xf numFmtId="197" fontId="28" fillId="105" borderId="0"/>
    <xf numFmtId="181" fontId="6" fillId="0" borderId="0" applyFont="0" applyFill="0" applyBorder="0" applyAlignment="0" applyProtection="0"/>
    <xf numFmtId="181" fontId="28" fillId="0" borderId="0" applyFont="0" applyFill="0" applyBorder="0" applyAlignment="0" applyProtection="0"/>
    <xf numFmtId="41" fontId="6" fillId="0" borderId="0" applyFont="0" applyFill="0" applyBorder="0" applyAlignment="0" applyProtection="0"/>
    <xf numFmtId="181" fontId="6"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181" fontId="28" fillId="0" borderId="0" applyFont="0" applyFill="0" applyBorder="0" applyAlignment="0" applyProtection="0"/>
    <xf numFmtId="170" fontId="5"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4"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8" fontId="130"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43"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98" fontId="130"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98" fontId="130"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2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8"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4" fontId="6"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170" fontId="6"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170" fontId="6" fillId="0" borderId="0" applyFont="0" applyFill="0" applyBorder="0" applyAlignment="0" applyProtection="0"/>
    <xf numFmtId="198"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98" fontId="1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0"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0"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0"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0" fontId="130" fillId="0" borderId="0" applyFont="0" applyFill="0" applyBorder="0" applyAlignment="0" applyProtection="0"/>
    <xf numFmtId="17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43" fontId="49"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49"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0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3" fontId="49"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3" fontId="49"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3" fontId="49"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13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43"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43" fontId="130"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43" fontId="130"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202" fontId="6" fillId="0" borderId="0" applyFont="0" applyFill="0" applyBorder="0" applyAlignment="0" applyProtection="0"/>
    <xf numFmtId="43" fontId="130" fillId="0" borderId="0" applyFont="0" applyFill="0" applyBorder="0" applyAlignment="0" applyProtection="0"/>
    <xf numFmtId="202" fontId="6"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43"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86"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203" fontId="4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2"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203" fontId="49"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20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8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84"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0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03" fontId="49" fillId="0" borderId="0" applyFont="0" applyFill="0" applyBorder="0" applyAlignment="0" applyProtection="0"/>
    <xf numFmtId="191"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202" fontId="21" fillId="0" borderId="0" applyFont="0" applyFill="0" applyBorder="0" applyAlignment="0" applyProtection="0"/>
    <xf numFmtId="43" fontId="21" fillId="0" borderId="0" applyFont="0" applyFill="0" applyBorder="0" applyAlignment="0" applyProtection="0"/>
    <xf numFmtId="202" fontId="21" fillId="0" borderId="0" applyFont="0" applyFill="0" applyBorder="0" applyAlignment="0" applyProtection="0"/>
    <xf numFmtId="170" fontId="6" fillId="0" borderId="0" applyFont="0" applyFill="0" applyBorder="0" applyAlignment="0" applyProtection="0"/>
    <xf numFmtId="43"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0" fontId="28"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0" fontId="28"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0" fontId="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43" fontId="6" fillId="0" borderId="0" applyFont="0" applyFill="0" applyBorder="0" applyAlignment="0" applyProtection="0"/>
    <xf numFmtId="170" fontId="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43"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98" fontId="130" fillId="0" borderId="0" applyFont="0" applyFill="0" applyBorder="0" applyAlignment="0" applyProtection="0"/>
    <xf numFmtId="170" fontId="25" fillId="0" borderId="0" applyFont="0" applyFill="0" applyBorder="0" applyAlignment="0" applyProtection="0"/>
    <xf numFmtId="198" fontId="130"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84" fontId="6" fillId="0" borderId="0"/>
    <xf numFmtId="198" fontId="130"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9" fontId="6"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84" fontId="6" fillId="0" borderId="0"/>
    <xf numFmtId="198" fontId="130" fillId="0" borderId="0" applyFont="0" applyFill="0" applyBorder="0" applyAlignment="0" applyProtection="0"/>
    <xf numFmtId="170" fontId="25" fillId="0" borderId="0" applyFont="0" applyFill="0" applyBorder="0" applyAlignment="0" applyProtection="0"/>
    <xf numFmtId="184" fontId="6" fillId="0" borderId="0"/>
    <xf numFmtId="170" fontId="52" fillId="0" borderId="0" applyFont="0" applyFill="0" applyBorder="0" applyAlignment="0" applyProtection="0"/>
    <xf numFmtId="170" fontId="25" fillId="0" borderId="0" applyFont="0" applyFill="0" applyBorder="0" applyAlignment="0" applyProtection="0"/>
    <xf numFmtId="184" fontId="6" fillId="0" borderId="0"/>
    <xf numFmtId="184" fontId="6" fillId="0" borderId="0"/>
    <xf numFmtId="170" fontId="52" fillId="0" borderId="0" applyFont="0" applyFill="0" applyBorder="0" applyAlignment="0" applyProtection="0"/>
    <xf numFmtId="184" fontId="6" fillId="0" borderId="0"/>
    <xf numFmtId="184" fontId="6" fillId="0" borderId="0"/>
    <xf numFmtId="184" fontId="6" fillId="0" borderId="0"/>
    <xf numFmtId="184" fontId="6"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69" fontId="6"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84" fontId="6" fillId="0" borderId="0"/>
    <xf numFmtId="198" fontId="130" fillId="0" borderId="0" applyFont="0" applyFill="0" applyBorder="0" applyAlignment="0" applyProtection="0"/>
    <xf numFmtId="170" fontId="25"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98" fontId="130" fillId="0" borderId="0" applyFont="0" applyFill="0" applyBorder="0" applyAlignment="0" applyProtection="0"/>
    <xf numFmtId="170" fontId="25"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98" fontId="130"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98" fontId="130"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98" fontId="130" fillId="0" borderId="0" applyFont="0" applyFill="0" applyBorder="0" applyAlignment="0" applyProtection="0"/>
    <xf numFmtId="184" fontId="6" fillId="0" borderId="0"/>
    <xf numFmtId="198" fontId="130" fillId="0" borderId="0" applyFon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70" fontId="6"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70" fontId="52"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4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198" fontId="1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98" fontId="130"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98"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43" fontId="130"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30"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8"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70" fontId="28" fillId="0" borderId="0" applyFont="0" applyFill="0" applyBorder="0" applyAlignment="0" applyProtection="0"/>
    <xf numFmtId="43" fontId="13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98" fontId="130"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98" fontId="130" fillId="0" borderId="0" applyFont="0" applyFill="0" applyBorder="0" applyAlignment="0" applyProtection="0"/>
    <xf numFmtId="170" fontId="25" fillId="0" borderId="0" applyFont="0" applyFill="0" applyBorder="0" applyAlignment="0" applyProtection="0"/>
    <xf numFmtId="201" fontId="6" fillId="0" borderId="0" applyFont="0" applyFill="0" applyBorder="0" applyAlignment="0" applyProtection="0"/>
    <xf numFmtId="170" fontId="52" fillId="0" borderId="0" applyFont="0" applyFill="0" applyBorder="0" applyAlignment="0" applyProtection="0"/>
    <xf numFmtId="170" fontId="25"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98" fontId="130" fillId="0" borderId="0" applyFont="0" applyFill="0" applyBorder="0" applyAlignment="0" applyProtection="0"/>
    <xf numFmtId="201" fontId="6" fillId="0" borderId="0" applyFont="0" applyFill="0" applyBorder="0" applyAlignment="0" applyProtection="0"/>
    <xf numFmtId="198" fontId="130"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6"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2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8"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70" fontId="28" fillId="0" borderId="0" applyFont="0" applyFill="0" applyBorder="0" applyAlignment="0" applyProtection="0"/>
    <xf numFmtId="43"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8" fontId="130"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98" fontId="130"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8"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70" fontId="28" fillId="0" borderId="0" applyFont="0" applyFill="0" applyBorder="0" applyAlignment="0" applyProtection="0"/>
    <xf numFmtId="198" fontId="130"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206" fontId="6" fillId="0" borderId="0" applyFont="0" applyFill="0" applyBorder="0" applyAlignment="0" applyProtection="0"/>
    <xf numFmtId="38" fontId="6" fillId="0" borderId="0" applyFont="0" applyFill="0" applyBorder="0" applyAlignment="0" applyProtection="0"/>
    <xf numFmtId="207" fontId="6" fillId="0" borderId="0" applyFont="0" applyFill="0" applyBorder="0" applyAlignment="0" applyProtection="0"/>
    <xf numFmtId="208" fontId="6" fillId="0" borderId="0" applyFont="0" applyFill="0" applyBorder="0" applyAlignment="0" applyProtection="0"/>
    <xf numFmtId="182" fontId="6" fillId="0" borderId="0" applyFont="0" applyFill="0" applyBorder="0" applyAlignment="0" applyProtection="0"/>
    <xf numFmtId="208" fontId="49" fillId="0" borderId="0" applyFont="0" applyFill="0" applyBorder="0" applyAlignment="0" applyProtection="0"/>
    <xf numFmtId="182" fontId="8" fillId="0" borderId="0" applyFont="0" applyFill="0" applyBorder="0" applyAlignment="0" applyProtection="0"/>
    <xf numFmtId="208" fontId="49" fillId="0" borderId="0" applyFont="0" applyFill="0" applyBorder="0" applyAlignment="0" applyProtection="0"/>
    <xf numFmtId="182" fontId="5" fillId="0" borderId="0" applyFont="0" applyFill="0" applyBorder="0" applyAlignment="0" applyProtection="0"/>
    <xf numFmtId="183" fontId="6" fillId="0" borderId="0" applyFont="0" applyFill="0" applyBorder="0" applyAlignment="0" applyProtection="0"/>
    <xf numFmtId="182" fontId="52" fillId="0" borderId="0" applyFont="0" applyFill="0" applyBorder="0" applyAlignment="0" applyProtection="0"/>
    <xf numFmtId="209" fontId="6" fillId="0" borderId="0" applyFont="0" applyFill="0" applyBorder="0" applyAlignment="0" applyProtection="0"/>
    <xf numFmtId="40" fontId="6" fillId="0" borderId="0" applyFont="0" applyFill="0" applyBorder="0" applyAlignment="0" applyProtection="0"/>
    <xf numFmtId="210" fontId="100" fillId="0" borderId="0">
      <protection locked="0"/>
    </xf>
    <xf numFmtId="210" fontId="28" fillId="0" borderId="0">
      <protection locked="0"/>
    </xf>
    <xf numFmtId="0" fontId="62" fillId="87" borderId="0" applyNumberFormat="0" applyBorder="0" applyAlignment="0" applyProtection="0"/>
    <xf numFmtId="0" fontId="28" fillId="106" borderId="0" applyNumberFormat="0" applyBorder="0" applyAlignment="0" applyProtection="0"/>
    <xf numFmtId="0" fontId="132" fillId="87" borderId="0" applyNumberFormat="0" applyBorder="0" applyAlignment="0" applyProtection="0"/>
    <xf numFmtId="0" fontId="62" fillId="87" borderId="0" applyNumberFormat="0" applyBorder="0" applyAlignment="0" applyProtection="0"/>
    <xf numFmtId="0" fontId="28" fillId="106" borderId="0" applyNumberFormat="0" applyBorder="0" applyAlignment="0" applyProtection="0"/>
    <xf numFmtId="184" fontId="132" fillId="106" borderId="0" applyNumberFormat="0" applyBorder="0" applyAlignment="0" applyProtection="0"/>
    <xf numFmtId="0" fontId="48" fillId="11" borderId="0" applyNumberFormat="0" applyBorder="0" applyAlignment="0" applyProtection="0"/>
    <xf numFmtId="184" fontId="132" fillId="106" borderId="0" applyNumberFormat="0" applyBorder="0" applyAlignment="0" applyProtection="0"/>
    <xf numFmtId="185" fontId="132" fillId="106" borderId="0" applyNumberFormat="0" applyBorder="0" applyAlignment="0" applyProtection="0"/>
    <xf numFmtId="0" fontId="62" fillId="87" borderId="0" applyNumberFormat="0" applyBorder="0" applyAlignment="0" applyProtection="0"/>
    <xf numFmtId="0" fontId="28" fillId="106" borderId="0" applyNumberFormat="0" applyBorder="0" applyAlignment="0" applyProtection="0"/>
    <xf numFmtId="186" fontId="48" fillId="11" borderId="0" applyNumberFormat="0" applyBorder="0" applyAlignment="0" applyProtection="0"/>
    <xf numFmtId="0" fontId="133" fillId="50" borderId="0" applyNumberFormat="0" applyBorder="0" applyAlignment="0" applyProtection="0"/>
    <xf numFmtId="0" fontId="133" fillId="50" borderId="0" applyNumberFormat="0" applyBorder="0" applyAlignment="0" applyProtection="0"/>
    <xf numFmtId="0" fontId="133" fillId="11" borderId="0" applyNumberFormat="0" applyBorder="0" applyAlignment="0" applyProtection="0"/>
    <xf numFmtId="0" fontId="62" fillId="87" borderId="0" applyNumberFormat="0" applyBorder="0" applyAlignment="0" applyProtection="0"/>
    <xf numFmtId="0" fontId="28" fillId="106" borderId="0" applyNumberFormat="0" applyBorder="0" applyAlignment="0" applyProtection="0"/>
    <xf numFmtId="0" fontId="62" fillId="87" borderId="0" applyNumberFormat="0" applyBorder="0" applyAlignment="0" applyProtection="0"/>
    <xf numFmtId="0" fontId="28" fillId="106"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0" fontId="62" fillId="87" borderId="0" applyNumberFormat="0" applyBorder="0" applyAlignment="0" applyProtection="0"/>
    <xf numFmtId="37" fontId="134"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28"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6" fillId="0" borderId="0"/>
    <xf numFmtId="211" fontId="28" fillId="0" borderId="0"/>
    <xf numFmtId="211" fontId="6" fillId="0" borderId="0"/>
    <xf numFmtId="211" fontId="6" fillId="0" borderId="0"/>
    <xf numFmtId="211" fontId="6" fillId="0" borderId="0"/>
    <xf numFmtId="211" fontId="6" fillId="0" borderId="0"/>
    <xf numFmtId="0" fontId="28" fillId="0" borderId="0"/>
    <xf numFmtId="0" fontId="28" fillId="0" borderId="0"/>
    <xf numFmtId="0" fontId="28" fillId="0" borderId="0"/>
    <xf numFmtId="0" fontId="28" fillId="0" borderId="0"/>
    <xf numFmtId="184" fontId="6" fillId="0" borderId="0" applyProtection="0">
      <protection locked="0"/>
    </xf>
    <xf numFmtId="0" fontId="28" fillId="0" borderId="0"/>
    <xf numFmtId="0" fontId="28" fillId="0" borderId="0"/>
    <xf numFmtId="0" fontId="28" fillId="0" borderId="0"/>
    <xf numFmtId="184" fontId="6" fillId="0" borderId="0" applyProtection="0">
      <protection locked="0"/>
    </xf>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184" fontId="6" fillId="0" borderId="0"/>
    <xf numFmtId="184" fontId="6" fillId="0" borderId="0" applyProtection="0">
      <protection locked="0"/>
    </xf>
    <xf numFmtId="184" fontId="6" fillId="0" borderId="0" applyProtection="0">
      <protection locked="0"/>
    </xf>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186" fontId="35" fillId="0" borderId="0"/>
    <xf numFmtId="0" fontId="5" fillId="0" borderId="0"/>
    <xf numFmtId="0" fontId="28" fillId="0" borderId="0"/>
    <xf numFmtId="0" fontId="5" fillId="0" borderId="0"/>
    <xf numFmtId="0" fontId="5" fillId="0" borderId="0"/>
    <xf numFmtId="0" fontId="5" fillId="0" borderId="0"/>
    <xf numFmtId="0" fontId="28" fillId="0" borderId="0"/>
    <xf numFmtId="184" fontId="6" fillId="0" borderId="0" applyProtection="0">
      <protection locked="0"/>
    </xf>
    <xf numFmtId="186" fontId="35" fillId="0" borderId="0"/>
    <xf numFmtId="0" fontId="28" fillId="0" borderId="0"/>
    <xf numFmtId="184" fontId="6" fillId="0" borderId="0" applyProtection="0">
      <protection locked="0"/>
    </xf>
    <xf numFmtId="186" fontId="35" fillId="0" borderId="0"/>
    <xf numFmtId="0" fontId="28" fillId="0" borderId="0"/>
    <xf numFmtId="0" fontId="28" fillId="0" borderId="0"/>
    <xf numFmtId="0" fontId="28" fillId="0" borderId="0"/>
    <xf numFmtId="0" fontId="28" fillId="0" borderId="0"/>
    <xf numFmtId="184" fontId="8"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184" fontId="6" fillId="0" borderId="0" applyProtection="0">
      <protection locked="0"/>
    </xf>
    <xf numFmtId="184" fontId="5" fillId="0" borderId="0"/>
    <xf numFmtId="184" fontId="5" fillId="0" borderId="0"/>
    <xf numFmtId="184" fontId="5" fillId="0" borderId="0"/>
    <xf numFmtId="0" fontId="5" fillId="0" borderId="0"/>
    <xf numFmtId="184" fontId="6" fillId="0" borderId="0" applyProtection="0">
      <protection locked="0"/>
    </xf>
    <xf numFmtId="185" fontId="5" fillId="0" borderId="0"/>
    <xf numFmtId="184" fontId="8" fillId="0" borderId="0"/>
    <xf numFmtId="184" fontId="5" fillId="0" borderId="0"/>
    <xf numFmtId="0" fontId="5" fillId="0" borderId="0"/>
    <xf numFmtId="184" fontId="6" fillId="0" borderId="0"/>
    <xf numFmtId="184" fontId="6" fillId="0" borderId="0"/>
    <xf numFmtId="185" fontId="5" fillId="0" borderId="0"/>
    <xf numFmtId="184" fontId="8" fillId="0" borderId="0"/>
    <xf numFmtId="184" fontId="6" fillId="0" borderId="0" applyProtection="0">
      <protection locked="0"/>
    </xf>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5" fillId="0" borderId="0"/>
    <xf numFmtId="0" fontId="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0" fontId="28" fillId="0" borderId="0" applyNumberFormat="0" applyFill="0" applyBorder="0" applyAlignment="0" applyProtection="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184" fontId="6" fillId="0" borderId="0"/>
    <xf numFmtId="184" fontId="6" fillId="0" borderId="0" applyProtection="0">
      <protection locked="0"/>
    </xf>
    <xf numFmtId="184" fontId="6" fillId="0" borderId="0" applyProtection="0">
      <protection locked="0"/>
    </xf>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0" fontId="28" fillId="0" borderId="0"/>
    <xf numFmtId="186" fontId="135" fillId="0" borderId="0"/>
    <xf numFmtId="0" fontId="28" fillId="0" borderId="0"/>
    <xf numFmtId="0" fontId="28" fillId="0" borderId="0" applyNumberFormat="0" applyFill="0" applyBorder="0" applyAlignment="0" applyProtection="0"/>
    <xf numFmtId="186" fontId="135" fillId="0" borderId="0"/>
    <xf numFmtId="0" fontId="28" fillId="0" borderId="0"/>
    <xf numFmtId="0" fontId="28" fillId="0" borderId="0" applyNumberFormat="0" applyFill="0" applyBorder="0" applyAlignment="0" applyProtection="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6" fillId="0" borderId="0" applyProtection="0">
      <protection locked="0"/>
    </xf>
    <xf numFmtId="184" fontId="6" fillId="0" borderId="0"/>
    <xf numFmtId="0" fontId="5" fillId="0" borderId="0"/>
    <xf numFmtId="184" fontId="6" fillId="0" borderId="0"/>
    <xf numFmtId="184" fontId="6" fillId="0" borderId="0" applyProtection="0">
      <protection locked="0"/>
    </xf>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186" fontId="135" fillId="0" borderId="0"/>
    <xf numFmtId="0" fontId="28" fillId="0" borderId="0"/>
    <xf numFmtId="0" fontId="28" fillId="0" borderId="0" applyNumberFormat="0" applyFill="0" applyBorder="0" applyAlignment="0" applyProtection="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184" fontId="6" fillId="0" borderId="0"/>
    <xf numFmtId="184" fontId="6" fillId="0" borderId="0" applyProtection="0">
      <protection locked="0"/>
    </xf>
    <xf numFmtId="184" fontId="6" fillId="0" borderId="0" applyProtection="0">
      <protection locked="0"/>
    </xf>
    <xf numFmtId="184" fontId="6"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4" fontId="135" fillId="0" borderId="0"/>
    <xf numFmtId="186" fontId="135" fillId="0" borderId="0"/>
    <xf numFmtId="184" fontId="6" fillId="0" borderId="0"/>
    <xf numFmtId="186" fontId="6" fillId="0" borderId="0"/>
    <xf numFmtId="186" fontId="6" fillId="0" borderId="0"/>
    <xf numFmtId="0" fontId="28" fillId="0" borderId="0"/>
    <xf numFmtId="186"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xf numFmtId="0" fontId="28" fillId="0" borderId="0"/>
    <xf numFmtId="186" fontId="135"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6" fontId="135" fillId="0" borderId="0"/>
    <xf numFmtId="0" fontId="28" fillId="0" borderId="0" applyNumberFormat="0" applyFill="0" applyBorder="0" applyAlignment="0" applyProtection="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25" fillId="0" borderId="0"/>
    <xf numFmtId="0" fontId="25" fillId="0" borderId="0"/>
    <xf numFmtId="0" fontId="25" fillId="0" borderId="0"/>
    <xf numFmtId="0" fontId="25" fillId="0" borderId="0"/>
    <xf numFmtId="0" fontId="25" fillId="0" borderId="0"/>
    <xf numFmtId="186" fontId="13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5"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5" fillId="0" borderId="0"/>
    <xf numFmtId="184" fontId="130"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5" fillId="0" borderId="0"/>
    <xf numFmtId="184" fontId="130"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5"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130"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5"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130"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5" fillId="0" borderId="0"/>
    <xf numFmtId="186" fontId="13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6" fillId="0" borderId="0"/>
    <xf numFmtId="184" fontId="130" fillId="0" borderId="0"/>
    <xf numFmtId="184" fontId="6" fillId="0" borderId="0"/>
    <xf numFmtId="0" fontId="5" fillId="0" borderId="0"/>
    <xf numFmtId="184" fontId="6" fillId="0" borderId="0"/>
    <xf numFmtId="184" fontId="130"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135" fillId="0" borderId="0"/>
    <xf numFmtId="184" fontId="130"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135" fillId="0" borderId="0"/>
    <xf numFmtId="184" fontId="130"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135" fillId="0" borderId="0"/>
    <xf numFmtId="184" fontId="130"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0" fontId="5" fillId="0" borderId="0"/>
    <xf numFmtId="184" fontId="135" fillId="0" borderId="0"/>
    <xf numFmtId="184" fontId="130"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5" fillId="0" borderId="0"/>
    <xf numFmtId="184" fontId="6" fillId="0" borderId="0"/>
    <xf numFmtId="0" fontId="5" fillId="0" borderId="0"/>
    <xf numFmtId="184" fontId="135"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5" fillId="0" borderId="0"/>
    <xf numFmtId="184" fontId="6" fillId="0" borderId="0"/>
    <xf numFmtId="186"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5" fillId="0" borderId="0"/>
    <xf numFmtId="184" fontId="5" fillId="0" borderId="0"/>
    <xf numFmtId="0"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186" fontId="131" fillId="0" borderId="0"/>
    <xf numFmtId="0" fontId="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6" fillId="0" borderId="0"/>
    <xf numFmtId="184" fontId="6" fillId="0" borderId="0"/>
    <xf numFmtId="184" fontId="130" fillId="0" borderId="0"/>
    <xf numFmtId="184" fontId="6" fillId="0" borderId="0"/>
    <xf numFmtId="184" fontId="131" fillId="0" borderId="0"/>
    <xf numFmtId="185" fontId="6" fillId="0" borderId="0"/>
    <xf numFmtId="0" fontId="131" fillId="0" borderId="0"/>
    <xf numFmtId="184" fontId="13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5" fillId="0" borderId="0"/>
    <xf numFmtId="186" fontId="13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13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5" fillId="0" borderId="0"/>
    <xf numFmtId="186" fontId="13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5" fillId="0" borderId="0"/>
    <xf numFmtId="212" fontId="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6" fillId="0" borderId="0"/>
    <xf numFmtId="184" fontId="130" fillId="0" borderId="0"/>
    <xf numFmtId="184" fontId="6" fillId="0" borderId="0"/>
    <xf numFmtId="184" fontId="6" fillId="0" borderId="0"/>
    <xf numFmtId="0" fontId="28" fillId="0" borderId="0"/>
    <xf numFmtId="184" fontId="135" fillId="0" borderId="0"/>
    <xf numFmtId="186" fontId="135" fillId="0" borderId="0"/>
    <xf numFmtId="184" fontId="6" fillId="0" borderId="0"/>
    <xf numFmtId="0" fontId="5" fillId="0" borderId="0"/>
    <xf numFmtId="0" fontId="5" fillId="0" borderId="0"/>
    <xf numFmtId="0" fontId="5" fillId="0" borderId="0"/>
    <xf numFmtId="186" fontId="135" fillId="0" borderId="0"/>
    <xf numFmtId="184" fontId="135" fillId="0" borderId="0"/>
    <xf numFmtId="184" fontId="6" fillId="0" borderId="0"/>
    <xf numFmtId="0" fontId="5" fillId="0" borderId="0"/>
    <xf numFmtId="0" fontId="5" fillId="0" borderId="0"/>
    <xf numFmtId="184" fontId="6" fillId="0" borderId="0"/>
    <xf numFmtId="184" fontId="6" fillId="0" borderId="0"/>
    <xf numFmtId="184" fontId="5" fillId="0" borderId="0"/>
    <xf numFmtId="184" fontId="6" fillId="0" borderId="0"/>
    <xf numFmtId="0" fontId="5" fillId="0" borderId="0"/>
    <xf numFmtId="184" fontId="5" fillId="0" borderId="0"/>
    <xf numFmtId="184" fontId="137" fillId="0" borderId="0"/>
    <xf numFmtId="184" fontId="6" fillId="0" borderId="0"/>
    <xf numFmtId="186" fontId="137"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5" fillId="0" borderId="0"/>
    <xf numFmtId="184" fontId="6" fillId="0" borderId="0"/>
    <xf numFmtId="184" fontId="6" fillId="0" borderId="0"/>
    <xf numFmtId="184" fontId="5"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5" fillId="0" borderId="0"/>
    <xf numFmtId="184" fontId="6" fillId="0" borderId="0"/>
    <xf numFmtId="0" fontId="5" fillId="0" borderId="0"/>
    <xf numFmtId="184" fontId="5" fillId="0" borderId="0"/>
    <xf numFmtId="184" fontId="6" fillId="0" borderId="0"/>
    <xf numFmtId="0" fontId="5" fillId="0" borderId="0"/>
    <xf numFmtId="184" fontId="5" fillId="0" borderId="0"/>
    <xf numFmtId="184" fontId="6" fillId="0" borderId="0"/>
    <xf numFmtId="0" fontId="5" fillId="0" borderId="0"/>
    <xf numFmtId="184" fontId="5" fillId="0" borderId="0"/>
    <xf numFmtId="184" fontId="6" fillId="0" borderId="0"/>
    <xf numFmtId="0" fontId="5" fillId="0" borderId="0"/>
    <xf numFmtId="184" fontId="5" fillId="0" borderId="0"/>
    <xf numFmtId="184" fontId="6" fillId="0" borderId="0"/>
    <xf numFmtId="0" fontId="5" fillId="0" borderId="0"/>
    <xf numFmtId="184" fontId="5" fillId="0" borderId="0"/>
    <xf numFmtId="184" fontId="6" fillId="0" borderId="0"/>
    <xf numFmtId="0" fontId="5" fillId="0" borderId="0"/>
    <xf numFmtId="0" fontId="15" fillId="107"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130" fillId="0" borderId="0"/>
    <xf numFmtId="0"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184" fontId="6" fillId="0" borderId="0"/>
    <xf numFmtId="186" fontId="6" fillId="0" borderId="0"/>
    <xf numFmtId="184" fontId="6" fillId="0" borderId="0"/>
    <xf numFmtId="184" fontId="130" fillId="0" borderId="0"/>
    <xf numFmtId="185" fontId="6" fillId="0" borderId="0"/>
    <xf numFmtId="0" fontId="28" fillId="0" borderId="0"/>
    <xf numFmtId="184" fontId="6" fillId="0" borderId="0"/>
    <xf numFmtId="186" fontId="6" fillId="0" borderId="0"/>
    <xf numFmtId="0" fontId="28" fillId="0" borderId="0"/>
    <xf numFmtId="0" fontId="28" fillId="0" borderId="0"/>
    <xf numFmtId="0" fontId="28" fillId="0" borderId="0"/>
    <xf numFmtId="0" fontId="28" fillId="0" borderId="0"/>
    <xf numFmtId="0" fontId="28" fillId="0" borderId="0"/>
    <xf numFmtId="184" fontId="5" fillId="0" borderId="0"/>
    <xf numFmtId="184" fontId="6" fillId="0" borderId="0"/>
    <xf numFmtId="0" fontId="5" fillId="0" borderId="0"/>
    <xf numFmtId="184" fontId="5" fillId="0" borderId="0"/>
    <xf numFmtId="184" fontId="6" fillId="0" borderId="0"/>
    <xf numFmtId="0" fontId="5" fillId="0" borderId="0"/>
    <xf numFmtId="184" fontId="5" fillId="0" borderId="0"/>
    <xf numFmtId="184" fontId="6" fillId="0" borderId="0"/>
    <xf numFmtId="0" fontId="5" fillId="0" borderId="0"/>
    <xf numFmtId="184" fontId="5" fillId="0" borderId="0"/>
    <xf numFmtId="184" fontId="49" fillId="0" borderId="0"/>
    <xf numFmtId="0" fontId="5" fillId="0" borderId="0"/>
    <xf numFmtId="184" fontId="5" fillId="0" borderId="0"/>
    <xf numFmtId="0" fontId="5" fillId="0" borderId="0"/>
    <xf numFmtId="184" fontId="5" fillId="0" borderId="0"/>
    <xf numFmtId="0" fontId="5" fillId="0" borderId="0"/>
    <xf numFmtId="184" fontId="5" fillId="0" borderId="0"/>
    <xf numFmtId="0" fontId="5" fillId="0" borderId="0"/>
    <xf numFmtId="184" fontId="5" fillId="0" borderId="0"/>
    <xf numFmtId="0" fontId="5" fillId="0" borderId="0"/>
    <xf numFmtId="184" fontId="5" fillId="0" borderId="0"/>
    <xf numFmtId="0" fontId="5" fillId="0" borderId="0"/>
    <xf numFmtId="184" fontId="22" fillId="0" borderId="0"/>
    <xf numFmtId="0" fontId="22"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184" fontId="130" fillId="0" borderId="0"/>
    <xf numFmtId="0"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185"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22" fillId="0" borderId="0"/>
    <xf numFmtId="0" fontId="22" fillId="0" borderId="0"/>
    <xf numFmtId="184" fontId="136" fillId="0" borderId="0"/>
    <xf numFmtId="0" fontId="136" fillId="0" borderId="0"/>
    <xf numFmtId="184" fontId="6" fillId="0" borderId="0"/>
    <xf numFmtId="0" fontId="6" fillId="0" borderId="0"/>
    <xf numFmtId="184" fontId="131" fillId="0" borderId="0"/>
    <xf numFmtId="185" fontId="6" fillId="0" borderId="0"/>
    <xf numFmtId="0" fontId="131" fillId="0" borderId="0"/>
    <xf numFmtId="0" fontId="15" fillId="107"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184" fontId="130"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184" fontId="6" fillId="0" borderId="0"/>
    <xf numFmtId="185"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15" fillId="107"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130" fillId="0" borderId="0"/>
    <xf numFmtId="184" fontId="8" fillId="0" borderId="0"/>
    <xf numFmtId="185" fontId="6" fillId="0" borderId="0" applyNumberFormat="0" applyFill="0" applyBorder="0" applyAlignment="0" applyProtection="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130" fillId="0" borderId="0"/>
    <xf numFmtId="0" fontId="15" fillId="107"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130" fillId="0" borderId="0"/>
    <xf numFmtId="184" fontId="8"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130" fillId="0" borderId="0"/>
    <xf numFmtId="0" fontId="15" fillId="107"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6" fontId="13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130" fillId="0" borderId="0"/>
    <xf numFmtId="184" fontId="8"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130" fillId="0" borderId="0"/>
    <xf numFmtId="0" fontId="15" fillId="107"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35" fillId="0" borderId="0"/>
    <xf numFmtId="184" fontId="130" fillId="0" borderId="0"/>
    <xf numFmtId="184" fontId="8" fillId="0" borderId="0"/>
    <xf numFmtId="186" fontId="13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30" fillId="0" borderId="0"/>
    <xf numFmtId="184" fontId="8" fillId="0" borderId="0"/>
    <xf numFmtId="0" fontId="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6" fillId="0" borderId="0" applyProtection="0">
      <protection locked="0"/>
    </xf>
    <xf numFmtId="0" fontId="25" fillId="0" borderId="0"/>
    <xf numFmtId="0" fontId="25" fillId="0" borderId="0"/>
    <xf numFmtId="0" fontId="25" fillId="0" borderId="0"/>
    <xf numFmtId="0" fontId="25" fillId="0" borderId="0"/>
    <xf numFmtId="0" fontId="25" fillId="0" borderId="0"/>
    <xf numFmtId="186" fontId="13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0" fontId="28" fillId="0" borderId="0"/>
    <xf numFmtId="0" fontId="28" fillId="0" borderId="0"/>
    <xf numFmtId="186" fontId="135" fillId="0" borderId="0"/>
    <xf numFmtId="0" fontId="28" fillId="0" borderId="0"/>
    <xf numFmtId="186" fontId="135" fillId="0" borderId="0"/>
    <xf numFmtId="0" fontId="28" fillId="0" borderId="0"/>
    <xf numFmtId="0" fontId="28" fillId="0" borderId="0"/>
    <xf numFmtId="0" fontId="28" fillId="0" borderId="0"/>
    <xf numFmtId="0" fontId="28"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184" fontId="130" fillId="0" borderId="0"/>
    <xf numFmtId="0" fontId="25" fillId="0" borderId="0"/>
    <xf numFmtId="0" fontId="6" fillId="0" borderId="0"/>
    <xf numFmtId="0" fontId="25" fillId="0" borderId="0"/>
    <xf numFmtId="0" fontId="25"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5" fillId="0" borderId="0"/>
    <xf numFmtId="186" fontId="135"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184" fontId="130"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184" fontId="130"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0"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6" fontId="135"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25" fillId="0" borderId="0"/>
    <xf numFmtId="0" fontId="25" fillId="0" borderId="0"/>
    <xf numFmtId="0" fontId="25" fillId="0" borderId="0"/>
    <xf numFmtId="0" fontId="25"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25" fillId="0" borderId="0"/>
    <xf numFmtId="0" fontId="25" fillId="0" borderId="0"/>
    <xf numFmtId="0" fontId="25" fillId="0" borderId="0"/>
    <xf numFmtId="0" fontId="25"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25" fillId="0" borderId="0"/>
    <xf numFmtId="0" fontId="25" fillId="0" borderId="0"/>
    <xf numFmtId="0" fontId="25" fillId="0" borderId="0"/>
    <xf numFmtId="0" fontId="25"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applyNumberFormat="0" applyFill="0" applyBorder="0" applyAlignment="0" applyProtection="0"/>
    <xf numFmtId="186" fontId="135" fillId="0" borderId="0"/>
    <xf numFmtId="0" fontId="28" fillId="0" borderId="0" applyNumberFormat="0" applyFill="0" applyBorder="0" applyAlignment="0" applyProtection="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8" fillId="0" borderId="0"/>
    <xf numFmtId="186" fontId="135" fillId="0" borderId="0"/>
    <xf numFmtId="0" fontId="21" fillId="0" borderId="0" applyNumberFormat="0" applyFill="0" applyBorder="0" applyAlignment="0" applyProtection="0"/>
    <xf numFmtId="0" fontId="28" fillId="0" borderId="0" applyNumberFormat="0" applyFill="0" applyBorder="0" applyAlignment="0" applyProtection="0"/>
    <xf numFmtId="0" fontId="6" fillId="0" borderId="0"/>
    <xf numFmtId="0" fontId="28" fillId="0" borderId="0" applyNumberFormat="0" applyFill="0" applyBorder="0" applyAlignment="0" applyProtection="0"/>
    <xf numFmtId="0" fontId="6" fillId="0" borderId="0"/>
    <xf numFmtId="186" fontId="5" fillId="0" borderId="0"/>
    <xf numFmtId="0" fontId="6" fillId="0" borderId="0"/>
    <xf numFmtId="186" fontId="5"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184" fontId="130"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184" fontId="130"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184" fontId="130"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0"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49" fillId="0" borderId="0"/>
    <xf numFmtId="184" fontId="5" fillId="0" borderId="0"/>
    <xf numFmtId="184" fontId="49"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5" fillId="0" borderId="0"/>
    <xf numFmtId="184" fontId="49" fillId="0" borderId="0"/>
    <xf numFmtId="184" fontId="49" fillId="0" borderId="0"/>
    <xf numFmtId="0" fontId="6" fillId="0" borderId="0"/>
    <xf numFmtId="184" fontId="49" fillId="0" borderId="0"/>
    <xf numFmtId="184" fontId="49" fillId="0" borderId="0"/>
    <xf numFmtId="184"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184" fontId="49"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49" fillId="0" borderId="0"/>
    <xf numFmtId="184" fontId="6" fillId="0" borderId="0"/>
    <xf numFmtId="184" fontId="6" fillId="0" borderId="0"/>
    <xf numFmtId="184" fontId="6" fillId="0" borderId="0"/>
    <xf numFmtId="184" fontId="6" fillId="0" borderId="0"/>
    <xf numFmtId="185" fontId="5" fillId="0" borderId="0"/>
    <xf numFmtId="0" fontId="28" fillId="0" borderId="0"/>
    <xf numFmtId="184" fontId="49" fillId="0" borderId="0"/>
    <xf numFmtId="184" fontId="6" fillId="0" borderId="0"/>
    <xf numFmtId="185" fontId="5"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0" fontId="5"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0" fontId="136"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212" fontId="5"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6"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49" fillId="0" borderId="0"/>
    <xf numFmtId="0" fontId="5"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49" fillId="0" borderId="0"/>
    <xf numFmtId="184" fontId="6" fillId="0" borderId="0"/>
    <xf numFmtId="184" fontId="6" fillId="0" borderId="0"/>
    <xf numFmtId="184" fontId="49"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25"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0"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0"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130"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0"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184" fontId="130"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6" fillId="0" borderId="0"/>
    <xf numFmtId="0" fontId="6" fillId="0" borderId="0"/>
    <xf numFmtId="184" fontId="135" fillId="0" borderId="0"/>
    <xf numFmtId="186" fontId="13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28" fillId="0" borderId="0"/>
    <xf numFmtId="184" fontId="8" fillId="0" borderId="0"/>
    <xf numFmtId="184" fontId="8" fillId="0" borderId="0"/>
    <xf numFmtId="184" fontId="6" fillId="0" borderId="0" applyProtection="0">
      <protection locked="0"/>
    </xf>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6" fillId="0" borderId="0" applyProtection="0">
      <protection locked="0"/>
    </xf>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6" fillId="0" borderId="0"/>
    <xf numFmtId="184" fontId="6" fillId="0" borderId="0" applyProtection="0">
      <protection locked="0"/>
    </xf>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6" fillId="0" borderId="0" applyProtection="0">
      <protection locked="0"/>
    </xf>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applyProtection="0">
      <protection locked="0"/>
    </xf>
    <xf numFmtId="184" fontId="6" fillId="0" borderId="0"/>
    <xf numFmtId="184" fontId="6" fillId="0" borderId="0" applyProtection="0">
      <protection locked="0"/>
    </xf>
    <xf numFmtId="184" fontId="6" fillId="0" borderId="0"/>
    <xf numFmtId="184" fontId="6" fillId="0" borderId="0" applyProtection="0">
      <protection locked="0"/>
    </xf>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8" fillId="0" borderId="0"/>
    <xf numFmtId="0" fontId="5"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applyProtection="0">
      <protection locked="0"/>
    </xf>
    <xf numFmtId="184" fontId="6" fillId="0" borderId="0"/>
    <xf numFmtId="184" fontId="6" fillId="0" borderId="0" applyProtection="0">
      <protection locked="0"/>
    </xf>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6" fillId="0" borderId="0"/>
    <xf numFmtId="184" fontId="8" fillId="0" borderId="0"/>
    <xf numFmtId="0" fontId="28" fillId="0" borderId="0"/>
    <xf numFmtId="0" fontId="28" fillId="0" borderId="0"/>
    <xf numFmtId="0" fontId="6" fillId="0" borderId="0"/>
    <xf numFmtId="0" fontId="5" fillId="0" borderId="0"/>
    <xf numFmtId="0" fontId="5" fillId="0" borderId="0"/>
    <xf numFmtId="0" fontId="5"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6" fontId="135"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6" fontId="5"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6" fontId="5"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6" fontId="5"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6" fillId="0" borderId="0" applyProtection="0">
      <protection locked="0"/>
    </xf>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3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184" fontId="6" fillId="0" borderId="0" applyProtection="0">
      <protection locked="0"/>
    </xf>
    <xf numFmtId="0" fontId="6" fillId="0" borderId="0"/>
    <xf numFmtId="0" fontId="28" fillId="0" borderId="0"/>
    <xf numFmtId="184" fontId="6" fillId="0" borderId="0" applyProtection="0">
      <protection locked="0"/>
    </xf>
    <xf numFmtId="0" fontId="6" fillId="0" borderId="0"/>
    <xf numFmtId="0" fontId="28" fillId="0" borderId="0"/>
    <xf numFmtId="184" fontId="6" fillId="0" borderId="0" applyProtection="0">
      <protection locked="0"/>
    </xf>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49" fillId="0" borderId="0"/>
    <xf numFmtId="0" fontId="6" fillId="0" borderId="0"/>
    <xf numFmtId="0" fontId="28" fillId="0" borderId="0"/>
    <xf numFmtId="0" fontId="28" fillId="0" borderId="0"/>
    <xf numFmtId="0" fontId="28" fillId="0" borderId="0"/>
    <xf numFmtId="0" fontId="28"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0" fontId="6" fillId="0" borderId="0"/>
    <xf numFmtId="184" fontId="6" fillId="0" borderId="0"/>
    <xf numFmtId="0" fontId="6" fillId="0" borderId="0"/>
    <xf numFmtId="184" fontId="6" fillId="0" borderId="0"/>
    <xf numFmtId="186" fontId="6" fillId="0" borderId="0"/>
    <xf numFmtId="184" fontId="6" fillId="0" borderId="0"/>
    <xf numFmtId="184" fontId="6" fillId="0" borderId="0"/>
    <xf numFmtId="184" fontId="6" fillId="0" borderId="0" applyProtection="0">
      <protection locked="0"/>
    </xf>
    <xf numFmtId="184" fontId="6" fillId="0" borderId="0" applyProtection="0">
      <protection locked="0"/>
    </xf>
    <xf numFmtId="0" fontId="6" fillId="0" borderId="0"/>
    <xf numFmtId="184" fontId="5" fillId="0" borderId="0"/>
    <xf numFmtId="185" fontId="5" fillId="0" borderId="0"/>
    <xf numFmtId="184" fontId="6" fillId="0" borderId="0"/>
    <xf numFmtId="184" fontId="6" fillId="0" borderId="0" applyProtection="0">
      <protection locked="0"/>
    </xf>
    <xf numFmtId="0" fontId="6" fillId="0" borderId="0"/>
    <xf numFmtId="184"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6" fontId="6" fillId="0" borderId="0"/>
    <xf numFmtId="0" fontId="28"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6" fillId="0" borderId="0" applyProtection="0">
      <protection locked="0"/>
    </xf>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135" fillId="0" borderId="0"/>
    <xf numFmtId="186" fontId="135" fillId="0" borderId="0"/>
    <xf numFmtId="184" fontId="6" fillId="0" borderId="0"/>
    <xf numFmtId="184" fontId="6" fillId="0" borderId="0" applyProtection="0">
      <protection locked="0"/>
    </xf>
    <xf numFmtId="184" fontId="5" fillId="0" borderId="0"/>
    <xf numFmtId="0"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0" fontId="28" fillId="0" borderId="0"/>
    <xf numFmtId="0" fontId="28" fillId="0" borderId="0"/>
    <xf numFmtId="0" fontId="28" fillId="0" borderId="0"/>
    <xf numFmtId="0" fontId="28" fillId="0" borderId="0"/>
    <xf numFmtId="0" fontId="28" fillId="0" borderId="0"/>
    <xf numFmtId="0" fontId="6" fillId="0" borderId="0"/>
    <xf numFmtId="0" fontId="5" fillId="0" borderId="0"/>
    <xf numFmtId="0" fontId="5" fillId="0" borderId="0"/>
    <xf numFmtId="0" fontId="5" fillId="0" borderId="0"/>
    <xf numFmtId="185" fontId="6" fillId="0" borderId="0"/>
    <xf numFmtId="185" fontId="6" fillId="0" borderId="0"/>
    <xf numFmtId="185" fontId="6" fillId="0" borderId="0"/>
    <xf numFmtId="0" fontId="28"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6" fillId="0" borderId="0" applyProtection="0">
      <protection locked="0"/>
    </xf>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186" fontId="6" fillId="0" borderId="0"/>
    <xf numFmtId="184" fontId="6" fillId="0" borderId="0"/>
    <xf numFmtId="184" fontId="6" fillId="0" borderId="0" applyProtection="0">
      <protection locked="0"/>
    </xf>
    <xf numFmtId="184" fontId="5" fillId="0" borderId="0"/>
    <xf numFmtId="0"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5" fontId="6" fillId="0" borderId="0"/>
    <xf numFmtId="185" fontId="6" fillId="0" borderId="0"/>
    <xf numFmtId="185" fontId="6" fillId="0" borderId="0"/>
    <xf numFmtId="185" fontId="6" fillId="0" borderId="0"/>
    <xf numFmtId="185" fontId="6" fillId="0" borderId="0"/>
    <xf numFmtId="0" fontId="5" fillId="0" borderId="0"/>
    <xf numFmtId="0" fontId="5" fillId="0" borderId="0"/>
    <xf numFmtId="0" fontId="28"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6" fillId="0" borderId="0" applyProtection="0">
      <protection locked="0"/>
    </xf>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5" fillId="0" borderId="0"/>
    <xf numFmtId="184" fontId="6" fillId="0" borderId="0"/>
    <xf numFmtId="184" fontId="6" fillId="0" borderId="0" applyProtection="0">
      <protection locked="0"/>
    </xf>
    <xf numFmtId="184" fontId="5" fillId="0" borderId="0"/>
    <xf numFmtId="0" fontId="6"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0" fontId="28"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6" fillId="0" borderId="0" applyProtection="0">
      <protection locked="0"/>
    </xf>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5" fillId="0" borderId="0"/>
    <xf numFmtId="184" fontId="6" fillId="0" borderId="0"/>
    <xf numFmtId="184" fontId="6" fillId="0" borderId="0" applyProtection="0">
      <protection locked="0"/>
    </xf>
    <xf numFmtId="184" fontId="5" fillId="0" borderId="0"/>
    <xf numFmtId="0" fontId="6"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0" fontId="28"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6" fillId="0" borderId="0" applyProtection="0">
      <protection locked="0"/>
    </xf>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5" fillId="0" borderId="0"/>
    <xf numFmtId="184" fontId="6" fillId="0" borderId="0"/>
    <xf numFmtId="184" fontId="6" fillId="0" borderId="0" applyProtection="0">
      <protection locked="0"/>
    </xf>
    <xf numFmtId="184" fontId="5" fillId="0" borderId="0"/>
    <xf numFmtId="0" fontId="6"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184" fontId="6" fillId="0" borderId="0"/>
    <xf numFmtId="184" fontId="5" fillId="0" borderId="0"/>
    <xf numFmtId="0" fontId="6" fillId="0" borderId="0"/>
    <xf numFmtId="0" fontId="28"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6" fillId="0" borderId="0" applyProtection="0">
      <protection locked="0"/>
    </xf>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5" fillId="0" borderId="0"/>
    <xf numFmtId="0" fontId="6" fillId="0" borderId="0"/>
    <xf numFmtId="0" fontId="28"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applyProtection="0">
      <protection locked="0"/>
    </xf>
    <xf numFmtId="184" fontId="6" fillId="0" borderId="0"/>
    <xf numFmtId="0"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184" fontId="6" fillId="0" borderId="0"/>
    <xf numFmtId="0" fontId="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130" fillId="0" borderId="0"/>
    <xf numFmtId="0" fontId="25" fillId="0" borderId="0"/>
    <xf numFmtId="184" fontId="130" fillId="0" borderId="0"/>
    <xf numFmtId="0" fontId="25" fillId="0" borderId="0"/>
    <xf numFmtId="184" fontId="130" fillId="0" borderId="0"/>
    <xf numFmtId="184" fontId="130" fillId="0" borderId="0"/>
    <xf numFmtId="186" fontId="1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6" fontId="135" fillId="0" borderId="0"/>
    <xf numFmtId="0" fontId="25" fillId="0" borderId="0"/>
    <xf numFmtId="184" fontId="5" fillId="0" borderId="0"/>
    <xf numFmtId="0" fontId="5" fillId="0" borderId="0"/>
    <xf numFmtId="0" fontId="25" fillId="0" borderId="0"/>
    <xf numFmtId="0" fontId="25" fillId="0" borderId="0"/>
    <xf numFmtId="0" fontId="28" fillId="0" borderId="0"/>
    <xf numFmtId="0" fontId="28" fillId="0" borderId="0"/>
    <xf numFmtId="186" fontId="13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6" fillId="0" borderId="0" applyProtection="0">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0" fontId="22"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6" fontId="5"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6" fillId="0" borderId="0"/>
    <xf numFmtId="184" fontId="6" fillId="0" borderId="0"/>
    <xf numFmtId="184" fontId="6"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186" fontId="5"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6" fillId="0" borderId="0"/>
    <xf numFmtId="185" fontId="13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applyProtection="0">
      <protection locked="0"/>
    </xf>
    <xf numFmtId="184" fontId="8" fillId="0" borderId="0"/>
    <xf numFmtId="212" fontId="136" fillId="0" borderId="0"/>
    <xf numFmtId="184" fontId="8" fillId="0" borderId="0"/>
    <xf numFmtId="184" fontId="6" fillId="0" borderId="0" applyProtection="0">
      <protection locked="0"/>
    </xf>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4" fontId="8" fillId="0" borderId="0"/>
    <xf numFmtId="184" fontId="8" fillId="0" borderId="0"/>
    <xf numFmtId="184" fontId="8" fillId="0" borderId="0"/>
    <xf numFmtId="184" fontId="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8" fillId="0" borderId="0"/>
    <xf numFmtId="186" fontId="13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5" fillId="0" borderId="0"/>
    <xf numFmtId="0" fontId="25" fillId="0" borderId="0"/>
    <xf numFmtId="0" fontId="25" fillId="0" borderId="0"/>
    <xf numFmtId="0" fontId="25" fillId="0" borderId="0"/>
    <xf numFmtId="0" fontId="6"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0" fontId="28" fillId="0" borderId="0"/>
    <xf numFmtId="186" fontId="135" fillId="0" borderId="0"/>
    <xf numFmtId="184" fontId="135" fillId="0" borderId="0"/>
    <xf numFmtId="186" fontId="135" fillId="0" borderId="0"/>
    <xf numFmtId="184" fontId="5" fillId="0" borderId="0"/>
    <xf numFmtId="186" fontId="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0" fontId="6" fillId="0" borderId="0"/>
    <xf numFmtId="0" fontId="28" fillId="0" borderId="0"/>
    <xf numFmtId="0" fontId="25" fillId="0" borderId="0"/>
    <xf numFmtId="186" fontId="135" fillId="0" borderId="0"/>
    <xf numFmtId="0" fontId="25" fillId="0" borderId="0"/>
    <xf numFmtId="0" fontId="25" fillId="0" borderId="0"/>
    <xf numFmtId="0" fontId="6" fillId="0" borderId="0"/>
    <xf numFmtId="0" fontId="28" fillId="0" borderId="0"/>
    <xf numFmtId="0" fontId="25" fillId="0" borderId="0"/>
    <xf numFmtId="0" fontId="25" fillId="0" borderId="0"/>
    <xf numFmtId="0" fontId="25" fillId="0" borderId="0"/>
    <xf numFmtId="0" fontId="25"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84" fontId="6" fillId="0" borderId="0" applyProtection="0">
      <protection locked="0"/>
    </xf>
    <xf numFmtId="184" fontId="6" fillId="0" borderId="0"/>
    <xf numFmtId="184" fontId="6" fillId="0" borderId="0" applyProtection="0">
      <protection locked="0"/>
    </xf>
    <xf numFmtId="184" fontId="6" fillId="0" borderId="0" applyProtection="0">
      <protection locked="0"/>
    </xf>
    <xf numFmtId="184" fontId="6" fillId="0" borderId="0"/>
    <xf numFmtId="184" fontId="6" fillId="0" borderId="0" applyProtection="0">
      <protection locked="0"/>
    </xf>
    <xf numFmtId="184" fontId="130" fillId="0" borderId="0"/>
    <xf numFmtId="184" fontId="6" fillId="0" borderId="0" applyProtection="0">
      <protection locked="0"/>
    </xf>
    <xf numFmtId="0" fontId="6" fillId="0" borderId="0"/>
    <xf numFmtId="0" fontId="6" fillId="0" borderId="0"/>
    <xf numFmtId="0" fontId="28" fillId="0" borderId="0"/>
    <xf numFmtId="0" fontId="6" fillId="0" borderId="0"/>
    <xf numFmtId="0" fontId="28" fillId="0" borderId="0"/>
    <xf numFmtId="185" fontId="6" fillId="0" borderId="0" applyProtection="0">
      <protection locked="0"/>
    </xf>
    <xf numFmtId="0" fontId="6" fillId="0" borderId="0"/>
    <xf numFmtId="0" fontId="28" fillId="0" borderId="0"/>
    <xf numFmtId="184" fontId="6" fillId="0" borderId="0" applyProtection="0">
      <protection locked="0"/>
    </xf>
    <xf numFmtId="212"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5" fillId="0" borderId="0"/>
    <xf numFmtId="0" fontId="25" fillId="0" borderId="0"/>
    <xf numFmtId="0" fontId="25" fillId="0" borderId="0"/>
    <xf numFmtId="0" fontId="25" fillId="0" borderId="0"/>
    <xf numFmtId="0" fontId="6" fillId="0" borderId="0"/>
    <xf numFmtId="0" fontId="28" fillId="0" borderId="0"/>
    <xf numFmtId="0" fontId="25" fillId="0" borderId="0"/>
    <xf numFmtId="0" fontId="25" fillId="0" borderId="0"/>
    <xf numFmtId="0" fontId="25" fillId="0" borderId="0"/>
    <xf numFmtId="0" fontId="25" fillId="0" borderId="0"/>
    <xf numFmtId="0" fontId="6" fillId="0" borderId="0"/>
    <xf numFmtId="0" fontId="28" fillId="0" borderId="0"/>
    <xf numFmtId="0" fontId="6" fillId="0" borderId="0"/>
    <xf numFmtId="0" fontId="28" fillId="0" borderId="0"/>
    <xf numFmtId="0" fontId="6"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0" fontId="28" fillId="0" borderId="0"/>
    <xf numFmtId="186" fontId="135" fillId="0" borderId="0"/>
    <xf numFmtId="184" fontId="135" fillId="0" borderId="0"/>
    <xf numFmtId="186" fontId="135" fillId="0" borderId="0"/>
    <xf numFmtId="184" fontId="8" fillId="34" borderId="12" applyNumberFormat="0" applyFont="0" applyAlignment="0" applyProtection="0"/>
    <xf numFmtId="184" fontId="8" fillId="34" borderId="12" applyNumberFormat="0" applyFont="0" applyAlignment="0" applyProtection="0"/>
    <xf numFmtId="186" fontId="8" fillId="34" borderId="12" applyNumberFormat="0" applyFont="0" applyAlignment="0" applyProtection="0"/>
    <xf numFmtId="186" fontId="8" fillId="34" borderId="12" applyNumberFormat="0" applyFont="0" applyAlignment="0" applyProtection="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0" fontId="6" fillId="0" borderId="0"/>
    <xf numFmtId="0" fontId="28" fillId="0" borderId="0"/>
    <xf numFmtId="0" fontId="6"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184" fontId="5" fillId="0" borderId="0"/>
    <xf numFmtId="185" fontId="6" fillId="0" borderId="0" applyNumberFormat="0" applyFill="0" applyBorder="0" applyAlignment="0" applyProtection="0"/>
    <xf numFmtId="0" fontId="6" fillId="0" borderId="0"/>
    <xf numFmtId="0" fontId="28" fillId="0" borderId="0"/>
    <xf numFmtId="0" fontId="6" fillId="0" borderId="0"/>
    <xf numFmtId="0" fontId="6" fillId="0" borderId="0"/>
    <xf numFmtId="0" fontId="28" fillId="0" borderId="0"/>
    <xf numFmtId="212" fontId="6" fillId="0" borderId="0"/>
    <xf numFmtId="0" fontId="6" fillId="0" borderId="0"/>
    <xf numFmtId="0" fontId="28" fillId="0" borderId="0"/>
    <xf numFmtId="184" fontId="6" fillId="0" borderId="0" applyProtection="0">
      <protection locked="0"/>
    </xf>
    <xf numFmtId="0" fontId="28" fillId="0" borderId="0"/>
    <xf numFmtId="184" fontId="5" fillId="0" borderId="0"/>
    <xf numFmtId="184" fontId="5" fillId="0" borderId="0"/>
    <xf numFmtId="184" fontId="5" fillId="0" borderId="0"/>
    <xf numFmtId="184" fontId="5"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184" fontId="135" fillId="0" borderId="0"/>
    <xf numFmtId="186" fontId="135" fillId="0" borderId="0"/>
    <xf numFmtId="0" fontId="6" fillId="0" borderId="0"/>
    <xf numFmtId="0" fontId="28" fillId="0" borderId="0"/>
    <xf numFmtId="184" fontId="135" fillId="0" borderId="0"/>
    <xf numFmtId="186" fontId="135" fillId="0" borderId="0"/>
    <xf numFmtId="184" fontId="5" fillId="0" borderId="0"/>
    <xf numFmtId="186" fontId="5" fillId="0" borderId="0"/>
    <xf numFmtId="186" fontId="135"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184" fontId="6" fillId="0" borderId="0" applyProtection="0">
      <protection locked="0"/>
    </xf>
    <xf numFmtId="184" fontId="6" fillId="0" borderId="0" applyProtection="0">
      <protection locked="0"/>
    </xf>
    <xf numFmtId="184" fontId="6" fillId="0" borderId="0"/>
    <xf numFmtId="184" fontId="6" fillId="0" borderId="0" applyProtection="0">
      <protection locked="0"/>
    </xf>
    <xf numFmtId="184" fontId="6" fillId="0" borderId="0" applyProtection="0">
      <protection locked="0"/>
    </xf>
    <xf numFmtId="184" fontId="6" fillId="0" borderId="0" applyProtection="0">
      <protection locked="0"/>
    </xf>
    <xf numFmtId="184" fontId="6" fillId="0" borderId="0"/>
    <xf numFmtId="184" fontId="6" fillId="0" borderId="0"/>
    <xf numFmtId="184" fontId="6" fillId="0" borderId="0"/>
    <xf numFmtId="184" fontId="6" fillId="0" borderId="0"/>
    <xf numFmtId="184" fontId="5" fillId="0" borderId="0"/>
    <xf numFmtId="0" fontId="6" fillId="0" borderId="0"/>
    <xf numFmtId="0" fontId="28" fillId="0" borderId="0"/>
    <xf numFmtId="184" fontId="6" fillId="0" borderId="0"/>
    <xf numFmtId="184" fontId="6" fillId="0" borderId="0" applyProtection="0">
      <protection locked="0"/>
    </xf>
    <xf numFmtId="184" fontId="6" fillId="0" borderId="0" applyProtection="0">
      <protection locked="0"/>
    </xf>
    <xf numFmtId="0" fontId="6" fillId="0" borderId="0"/>
    <xf numFmtId="185" fontId="139" fillId="0" borderId="0"/>
    <xf numFmtId="0" fontId="5" fillId="0" borderId="0"/>
    <xf numFmtId="0" fontId="6" fillId="0" borderId="0"/>
    <xf numFmtId="0" fontId="28" fillId="0" borderId="0"/>
    <xf numFmtId="212" fontId="6" fillId="0" borderId="0"/>
    <xf numFmtId="0" fontId="6" fillId="0" borderId="0"/>
    <xf numFmtId="0" fontId="28" fillId="0" borderId="0"/>
    <xf numFmtId="0" fontId="6" fillId="0" borderId="0"/>
    <xf numFmtId="0" fontId="28" fillId="0" borderId="0"/>
    <xf numFmtId="184" fontId="6" fillId="0" borderId="0" applyProtection="0">
      <protection locked="0"/>
    </xf>
    <xf numFmtId="184" fontId="6" fillId="0" borderId="0" applyProtection="0">
      <protection locked="0"/>
    </xf>
    <xf numFmtId="184" fontId="6" fillId="0" borderId="0" applyProtection="0">
      <protection locked="0"/>
    </xf>
    <xf numFmtId="184" fontId="6" fillId="0" borderId="0" applyProtection="0">
      <protection locked="0"/>
    </xf>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0" fontId="6" fillId="0" borderId="0"/>
    <xf numFmtId="0" fontId="28" fillId="0" borderId="0"/>
    <xf numFmtId="179" fontId="140" fillId="0" borderId="0"/>
    <xf numFmtId="0" fontId="6" fillId="0" borderId="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0" fontId="6" fillId="0" borderId="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5" fontId="6" fillId="44" borderId="42" applyNumberFormat="0" applyFont="0" applyAlignment="0" applyProtection="0"/>
    <xf numFmtId="0" fontId="6" fillId="0" borderId="0"/>
    <xf numFmtId="184" fontId="8" fillId="44" borderId="42"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0" fontId="28" fillId="44" borderId="42" applyNumberFormat="0" applyFont="0" applyAlignment="0" applyProtection="0"/>
    <xf numFmtId="184" fontId="8" fillId="44" borderId="42"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4" fontId="8" fillId="44" borderId="42" applyNumberFormat="0" applyFont="0" applyAlignment="0" applyProtection="0"/>
    <xf numFmtId="184" fontId="8" fillId="44" borderId="42" applyNumberFormat="0" applyFont="0" applyAlignment="0" applyProtection="0"/>
    <xf numFmtId="184" fontId="8"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44" borderId="42" applyNumberFormat="0" applyFont="0" applyAlignment="0" applyProtection="0"/>
    <xf numFmtId="0" fontId="5" fillId="15" borderId="23" applyNumberFormat="0" applyFont="0" applyAlignment="0" applyProtection="0"/>
    <xf numFmtId="0" fontId="6" fillId="0" borderId="0"/>
    <xf numFmtId="184" fontId="8" fillId="15" borderId="23" applyNumberFormat="0" applyFont="0" applyAlignment="0" applyProtection="0"/>
    <xf numFmtId="186" fontId="8" fillId="15" borderId="23" applyNumberFormat="0" applyFont="0" applyAlignment="0" applyProtection="0"/>
    <xf numFmtId="0" fontId="52" fillId="15" borderId="23" applyNumberFormat="0" applyFont="0" applyAlignment="0" applyProtection="0"/>
    <xf numFmtId="0" fontId="52" fillId="15" borderId="23" applyNumberFormat="0" applyFont="0" applyAlignment="0" applyProtection="0"/>
    <xf numFmtId="0" fontId="25" fillId="15" borderId="23" applyNumberFormat="0" applyFont="0" applyAlignment="0" applyProtection="0"/>
    <xf numFmtId="0" fontId="28"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6" fontId="8" fillId="15" borderId="23" applyNumberFormat="0" applyFont="0" applyAlignment="0" applyProtection="0"/>
    <xf numFmtId="0" fontId="28"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0" fontId="28" fillId="44" borderId="42"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5" fillId="10" borderId="0" applyNumberFormat="0" applyBorder="0" applyAlignment="0" applyProtection="0"/>
    <xf numFmtId="186" fontId="5" fillId="10" borderId="0" applyNumberFormat="0" applyBorder="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21" fillId="44" borderId="42"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44" borderId="42"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184" fontId="8" fillId="15" borderId="23" applyNumberFormat="0" applyFont="0" applyAlignment="0" applyProtection="0"/>
    <xf numFmtId="184" fontId="8" fillId="15" borderId="23" applyNumberFormat="0" applyFont="0" applyAlignment="0" applyProtection="0"/>
    <xf numFmtId="186" fontId="8" fillId="15" borderId="23" applyNumberFormat="0" applyFont="0" applyAlignment="0" applyProtection="0"/>
    <xf numFmtId="186" fontId="8" fillId="15" borderId="23" applyNumberFormat="0" applyFont="0" applyAlignment="0" applyProtection="0"/>
    <xf numFmtId="0" fontId="6" fillId="0" borderId="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5" fillId="15" borderId="23" applyNumberFormat="0" applyFont="0" applyAlignment="0" applyProtection="0"/>
    <xf numFmtId="0" fontId="8" fillId="15" borderId="23"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0" borderId="0"/>
    <xf numFmtId="0" fontId="6" fillId="86" borderId="4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86" borderId="4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86" borderId="4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86" borderId="42" applyNumberFormat="0" applyFont="0" applyAlignment="0" applyProtection="0"/>
    <xf numFmtId="0" fontId="6" fillId="0" borderId="0"/>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28" fillId="46" borderId="6">
      <alignment horizontal="center" vertical="center" wrapText="1"/>
    </xf>
    <xf numFmtId="0" fontId="6" fillId="0" borderId="0"/>
    <xf numFmtId="0" fontId="141" fillId="46" borderId="6">
      <alignment horizontal="center"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1" fillId="46" borderId="6">
      <alignment horizontal="center"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1" fillId="46" borderId="6">
      <alignment horizontal="center" vertical="center"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141" fillId="46" borderId="6">
      <alignment horizontal="center" vertical="center" wrapText="1"/>
    </xf>
    <xf numFmtId="0" fontId="6" fillId="0" borderId="0"/>
    <xf numFmtId="0" fontId="6" fillId="0" borderId="0"/>
    <xf numFmtId="0" fontId="6" fillId="0" borderId="0"/>
    <xf numFmtId="0" fontId="142" fillId="92" borderId="43" applyNumberFormat="0" applyAlignment="0" applyProtection="0"/>
    <xf numFmtId="0" fontId="42" fillId="13" borderId="20" applyNumberFormat="0" applyAlignment="0" applyProtection="0"/>
    <xf numFmtId="184" fontId="143" fillId="55" borderId="43" applyNumberFormat="0" applyAlignment="0" applyProtection="0"/>
    <xf numFmtId="185" fontId="142" fillId="92" borderId="43" applyNumberFormat="0" applyAlignment="0" applyProtection="0"/>
    <xf numFmtId="184" fontId="144" fillId="0" borderId="0"/>
    <xf numFmtId="185" fontId="144" fillId="0" borderId="0"/>
    <xf numFmtId="0" fontId="6" fillId="0" borderId="0"/>
    <xf numFmtId="0" fontId="6" fillId="0" borderId="0"/>
    <xf numFmtId="14" fontId="28" fillId="0" borderId="0">
      <alignment horizontal="center" wrapText="1"/>
      <protection locked="0"/>
    </xf>
    <xf numFmtId="14" fontId="59" fillId="0" borderId="0">
      <alignment horizontal="center" wrapText="1"/>
      <protection locked="0"/>
    </xf>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28"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0"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10"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171"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213" fontId="28" fillId="0" borderId="0">
      <protection locked="0"/>
    </xf>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13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84"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145"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13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9" fontId="130" fillId="0" borderId="0" applyFont="0" applyFill="0" applyBorder="0" applyAlignment="0" applyProtection="0"/>
    <xf numFmtId="0" fontId="6"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28" fillId="0" borderId="0" applyFont="0" applyFill="0" applyBorder="0" applyAlignment="0" applyProtection="0"/>
    <xf numFmtId="9" fontId="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3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4" fontId="28" fillId="0" borderId="0"/>
    <xf numFmtId="0" fontId="6" fillId="0" borderId="0"/>
    <xf numFmtId="214" fontId="146" fillId="0" borderId="0"/>
    <xf numFmtId="214" fontId="146" fillId="0" borderId="0"/>
    <xf numFmtId="164" fontId="146" fillId="0" borderId="0"/>
    <xf numFmtId="184" fontId="59" fillId="0" borderId="44" applyNumberFormat="0" applyAlignment="0"/>
    <xf numFmtId="185" fontId="59" fillId="0" borderId="44" applyNumberFormat="0" applyAlignment="0"/>
    <xf numFmtId="0" fontId="6" fillId="0" borderId="0"/>
    <xf numFmtId="0" fontId="6" fillId="0" borderId="0"/>
    <xf numFmtId="0" fontId="28" fillId="0" borderId="0" applyNumberFormat="0" applyFont="0" applyFill="0" applyBorder="0" applyAlignment="0" applyProtection="0">
      <alignment horizontal="left"/>
    </xf>
    <xf numFmtId="0" fontId="144" fillId="0" borderId="0" applyNumberFormat="0" applyFont="0" applyFill="0" applyBorder="0" applyAlignment="0" applyProtection="0">
      <alignment horizontal="left"/>
    </xf>
    <xf numFmtId="3" fontId="147" fillId="6" borderId="0"/>
    <xf numFmtId="184" fontId="148" fillId="6" borderId="0">
      <alignment horizontal="left" indent="7"/>
    </xf>
    <xf numFmtId="185" fontId="148" fillId="6" borderId="0">
      <alignment horizontal="left" indent="7"/>
    </xf>
    <xf numFmtId="184" fontId="147" fillId="6" borderId="0">
      <alignment horizontal="left" indent="6"/>
    </xf>
    <xf numFmtId="185" fontId="147" fillId="6" borderId="0">
      <alignment horizontal="left" indent="6"/>
    </xf>
    <xf numFmtId="3" fontId="50" fillId="0" borderId="26" applyFill="0"/>
    <xf numFmtId="184" fontId="26" fillId="108" borderId="41" applyNumberFormat="0" applyBorder="0" applyAlignment="0">
      <alignment horizontal="right"/>
    </xf>
    <xf numFmtId="185"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26" fillId="108" borderId="41" applyNumberFormat="0" applyBorder="0" applyAlignment="0">
      <alignment horizontal="right"/>
    </xf>
    <xf numFmtId="186" fontId="26" fillId="108" borderId="41" applyNumberFormat="0" applyBorder="0" applyAlignment="0">
      <alignment horizontal="right"/>
    </xf>
    <xf numFmtId="184" fontId="149" fillId="109" borderId="0"/>
    <xf numFmtId="185" fontId="149" fillId="109" borderId="0"/>
    <xf numFmtId="184" fontId="50" fillId="0" borderId="0" applyFill="0"/>
    <xf numFmtId="185" fontId="50" fillId="0" borderId="0"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3" fontId="50" fillId="0" borderId="13" applyFill="0"/>
    <xf numFmtId="184" fontId="6" fillId="110" borderId="0" applyNumberFormat="0" applyFont="0" applyBorder="0" applyAlignment="0"/>
    <xf numFmtId="184" fontId="6" fillId="110" borderId="0" applyNumberFormat="0" applyFont="0" applyBorder="0" applyAlignment="0"/>
    <xf numFmtId="185" fontId="6" fillId="110" borderId="0" applyNumberFormat="0" applyFont="0" applyBorder="0" applyAlignment="0"/>
    <xf numFmtId="185" fontId="6" fillId="110" borderId="0" applyNumberFormat="0" applyFont="0" applyBorder="0" applyAlignment="0"/>
    <xf numFmtId="184" fontId="149" fillId="111" borderId="0">
      <alignment horizontal="left" indent="2"/>
    </xf>
    <xf numFmtId="185" fontId="149" fillId="111" borderId="0">
      <alignment horizontal="left" indent="2"/>
    </xf>
    <xf numFmtId="184" fontId="149" fillId="0" borderId="0" applyFill="0">
      <alignment horizontal="left" indent="2"/>
    </xf>
    <xf numFmtId="185" fontId="149" fillId="0" borderId="0" applyFill="0">
      <alignment horizontal="left" indent="2"/>
    </xf>
    <xf numFmtId="3" fontId="50" fillId="0" borderId="0" applyFill="0"/>
    <xf numFmtId="184" fontId="6" fillId="112" borderId="0" applyNumberFormat="0" applyFont="0" applyBorder="0" applyAlignment="0"/>
    <xf numFmtId="185" fontId="6" fillId="112" borderId="0" applyNumberFormat="0" applyFont="0" applyBorder="0" applyAlignment="0"/>
    <xf numFmtId="184" fontId="150" fillId="112" borderId="0">
      <alignment horizontal="left" indent="4"/>
    </xf>
    <xf numFmtId="185" fontId="150" fillId="112" borderId="0">
      <alignment horizontal="left" indent="4"/>
    </xf>
    <xf numFmtId="184" fontId="151" fillId="112" borderId="0">
      <alignment horizontal="left" indent="4"/>
    </xf>
    <xf numFmtId="185" fontId="151" fillId="112" borderId="0">
      <alignment horizontal="left" indent="4"/>
    </xf>
    <xf numFmtId="3" fontId="71" fillId="0" borderId="0" applyFill="0"/>
    <xf numFmtId="184" fontId="6" fillId="0" borderId="0" applyNumberFormat="0" applyFont="0" applyBorder="0" applyAlignment="0"/>
    <xf numFmtId="185" fontId="6" fillId="0" borderId="0" applyNumberFormat="0" applyFont="0" applyBorder="0" applyAlignment="0"/>
    <xf numFmtId="184" fontId="152" fillId="0" borderId="0">
      <alignment horizontal="left" indent="6"/>
    </xf>
    <xf numFmtId="185" fontId="152" fillId="0" borderId="0">
      <alignment horizontal="left" indent="6"/>
    </xf>
    <xf numFmtId="184" fontId="152" fillId="0" borderId="0" applyFill="0">
      <alignment horizontal="left" indent="6"/>
    </xf>
    <xf numFmtId="185" fontId="152" fillId="0" borderId="0" applyFill="0">
      <alignment horizontal="left" indent="6"/>
    </xf>
    <xf numFmtId="187" fontId="49" fillId="0" borderId="0" applyFill="0"/>
    <xf numFmtId="184" fontId="6" fillId="0" borderId="0" applyNumberFormat="0" applyFont="0" applyBorder="0" applyAlignment="0"/>
    <xf numFmtId="185" fontId="6" fillId="0" borderId="0" applyNumberFormat="0" applyFont="0" applyBorder="0" applyAlignment="0"/>
    <xf numFmtId="184" fontId="153" fillId="0" borderId="0">
      <alignment horizontal="left" indent="7"/>
    </xf>
    <xf numFmtId="185" fontId="153" fillId="0" borderId="0">
      <alignment horizontal="left" indent="7"/>
    </xf>
    <xf numFmtId="215" fontId="153" fillId="0" borderId="0" applyFill="0">
      <alignment horizontal="left" indent="7"/>
    </xf>
    <xf numFmtId="187" fontId="72" fillId="0" borderId="0" applyFill="0"/>
    <xf numFmtId="184" fontId="6" fillId="0" borderId="0" applyNumberFormat="0" applyFont="0" applyBorder="0" applyAlignment="0"/>
    <xf numFmtId="185" fontId="6" fillId="0" borderId="0" applyNumberFormat="0" applyFont="0" applyBorder="0" applyAlignment="0"/>
    <xf numFmtId="184" fontId="73" fillId="0" borderId="0">
      <alignment horizontal="left" indent="8"/>
    </xf>
    <xf numFmtId="185" fontId="73" fillId="0" borderId="0">
      <alignment horizontal="left" indent="8"/>
    </xf>
    <xf numFmtId="184" fontId="74" fillId="0" borderId="0" applyFill="0">
      <alignment horizontal="left" indent="8"/>
    </xf>
    <xf numFmtId="185" fontId="74" fillId="0" borderId="0" applyFill="0">
      <alignment horizontal="left" indent="8"/>
    </xf>
    <xf numFmtId="187" fontId="75" fillId="0" borderId="0" applyFill="0"/>
    <xf numFmtId="184" fontId="6" fillId="0" borderId="0" applyNumberFormat="0" applyFont="0" applyFill="0" applyBorder="0" applyAlignment="0"/>
    <xf numFmtId="185" fontId="6" fillId="0" borderId="0" applyNumberFormat="0" applyFont="0" applyFill="0" applyBorder="0" applyAlignment="0"/>
    <xf numFmtId="184" fontId="76" fillId="0" borderId="0" applyFill="0">
      <alignment horizontal="left" indent="9"/>
    </xf>
    <xf numFmtId="185" fontId="76" fillId="0" borderId="0" applyFill="0">
      <alignment horizontal="left" indent="9"/>
    </xf>
    <xf numFmtId="184" fontId="72" fillId="0" borderId="0" applyFill="0">
      <alignment horizontal="left" indent="9"/>
    </xf>
    <xf numFmtId="185" fontId="72" fillId="0" borderId="0" applyFill="0">
      <alignment horizontal="left" indent="9"/>
    </xf>
    <xf numFmtId="179" fontId="154" fillId="113" borderId="0"/>
    <xf numFmtId="0" fontId="6" fillId="0" borderId="0"/>
    <xf numFmtId="0" fontId="6" fillId="0" borderId="0"/>
    <xf numFmtId="0" fontId="28" fillId="0" borderId="25" applyNumberFormat="0" applyBorder="0"/>
    <xf numFmtId="0" fontId="137" fillId="0" borderId="25" applyNumberFormat="0" applyBorder="0"/>
    <xf numFmtId="0" fontId="6" fillId="0" borderId="0"/>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28"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6"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6" fontId="6" fillId="0" borderId="0" applyNumberFormat="0" applyFill="0" applyBorder="0" applyAlignment="0" applyProtection="0">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216" fontId="6" fillId="0" borderId="0" applyNumberFormat="0" applyFill="0" applyBorder="0" applyAlignment="0" applyProtection="0">
      <alignment horizontal="left"/>
    </xf>
    <xf numFmtId="0" fontId="6" fillId="0" borderId="0"/>
    <xf numFmtId="0" fontId="6" fillId="0" borderId="0"/>
    <xf numFmtId="38" fontId="28" fillId="0" borderId="0"/>
    <xf numFmtId="38" fontId="155" fillId="0" borderId="0"/>
    <xf numFmtId="0" fontId="6" fillId="0" borderId="0"/>
    <xf numFmtId="0" fontId="6" fillId="0" borderId="0"/>
    <xf numFmtId="0" fontId="6" fillId="0" borderId="0"/>
    <xf numFmtId="0" fontId="6" fillId="0" borderId="0"/>
    <xf numFmtId="0" fontId="28" fillId="55" borderId="43" applyNumberFormat="0" applyAlignment="0" applyProtection="0"/>
    <xf numFmtId="184" fontId="142" fillId="55" borderId="43" applyNumberFormat="0" applyAlignment="0" applyProtection="0"/>
    <xf numFmtId="186" fontId="42" fillId="13" borderId="20" applyNumberFormat="0" applyAlignment="0" applyProtection="0"/>
    <xf numFmtId="0" fontId="6" fillId="0" borderId="0"/>
    <xf numFmtId="0" fontId="6" fillId="0" borderId="0"/>
    <xf numFmtId="0" fontId="156" fillId="46" borderId="20" applyNumberFormat="0" applyAlignment="0" applyProtection="0"/>
    <xf numFmtId="0" fontId="156" fillId="46" borderId="20" applyNumberFormat="0" applyAlignment="0" applyProtection="0"/>
    <xf numFmtId="0" fontId="156" fillId="13" borderId="20" applyNumberFormat="0" applyAlignment="0" applyProtection="0"/>
    <xf numFmtId="0" fontId="28" fillId="55" borderId="43" applyNumberFormat="0" applyAlignment="0" applyProtection="0"/>
    <xf numFmtId="0" fontId="6" fillId="0" borderId="0"/>
    <xf numFmtId="0" fontId="6" fillId="0" borderId="0"/>
    <xf numFmtId="0" fontId="28" fillId="55" borderId="43" applyNumberFormat="0" applyAlignment="0" applyProtection="0"/>
    <xf numFmtId="0" fontId="6" fillId="0" borderId="0"/>
    <xf numFmtId="0" fontId="28" fillId="55" borderId="43"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 fontId="157" fillId="106" borderId="45" applyNumberFormat="0" applyProtection="0">
      <alignment vertical="center"/>
    </xf>
    <xf numFmtId="0" fontId="6" fillId="0" borderId="0"/>
    <xf numFmtId="0" fontId="6" fillId="0" borderId="0"/>
    <xf numFmtId="4" fontId="15" fillId="106" borderId="28" applyNumberFormat="0" applyProtection="0">
      <alignment vertical="center"/>
    </xf>
    <xf numFmtId="0" fontId="6" fillId="0" borderId="0"/>
    <xf numFmtId="4" fontId="15" fillId="106" borderId="28" applyNumberFormat="0" applyProtection="0">
      <alignment vertical="center"/>
    </xf>
    <xf numFmtId="0" fontId="6" fillId="0" borderId="0"/>
    <xf numFmtId="4" fontId="15" fillId="106" borderId="28"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4" fontId="158" fillId="106" borderId="45" applyNumberFormat="0" applyProtection="0">
      <alignment vertical="center"/>
    </xf>
    <xf numFmtId="0" fontId="6" fillId="0" borderId="0"/>
    <xf numFmtId="0" fontId="6" fillId="0" borderId="0"/>
    <xf numFmtId="4" fontId="159" fillId="57" borderId="28"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157" fillId="106" borderId="45" applyNumberFormat="0" applyProtection="0">
      <alignment horizontal="left" vertical="center" indent="1"/>
    </xf>
    <xf numFmtId="0" fontId="6" fillId="0" borderId="0"/>
    <xf numFmtId="0" fontId="6" fillId="0" borderId="0"/>
    <xf numFmtId="4" fontId="15" fillId="57" borderId="28" applyNumberFormat="0" applyProtection="0">
      <alignment horizontal="left" vertical="center" indent="1"/>
    </xf>
    <xf numFmtId="0" fontId="6" fillId="0" borderId="0"/>
    <xf numFmtId="4" fontId="15" fillId="57" borderId="28" applyNumberFormat="0" applyProtection="0">
      <alignment horizontal="left" vertical="center" indent="1"/>
    </xf>
    <xf numFmtId="0" fontId="6" fillId="0" borderId="0"/>
    <xf numFmtId="4" fontId="15" fillId="57" borderId="28"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157" fillId="106" borderId="45" applyNumberFormat="0" applyProtection="0">
      <alignment horizontal="left" vertical="top" indent="1"/>
    </xf>
    <xf numFmtId="0" fontId="6" fillId="0" borderId="0"/>
    <xf numFmtId="0" fontId="6" fillId="0" borderId="0"/>
    <xf numFmtId="0" fontId="160" fillId="106"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157" fillId="40" borderId="0" applyNumberFormat="0" applyProtection="0">
      <alignment horizontal="left" vertical="center" indent="1"/>
    </xf>
    <xf numFmtId="0" fontId="6" fillId="0" borderId="0"/>
    <xf numFmtId="0" fontId="6" fillId="0" borderId="0"/>
    <xf numFmtId="4" fontId="15" fillId="60" borderId="28" applyNumberFormat="0" applyProtection="0">
      <alignment horizontal="left" vertical="center" indent="1"/>
    </xf>
    <xf numFmtId="0" fontId="6" fillId="0" borderId="0"/>
    <xf numFmtId="4" fontId="15" fillId="60" borderId="28" applyNumberFormat="0" applyProtection="0">
      <alignment horizontal="left" vertical="center" indent="1"/>
    </xf>
    <xf numFmtId="0" fontId="6" fillId="0" borderId="0"/>
    <xf numFmtId="4" fontId="15" fillId="60" borderId="28"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4" fontId="53" fillId="43" borderId="45" applyNumberFormat="0" applyProtection="0">
      <alignment horizontal="right" vertical="center"/>
    </xf>
    <xf numFmtId="0" fontId="6" fillId="0" borderId="0"/>
    <xf numFmtId="0" fontId="6" fillId="0" borderId="0"/>
    <xf numFmtId="4" fontId="15" fillId="43"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42" borderId="45" applyNumberFormat="0" applyProtection="0">
      <alignment horizontal="right" vertical="center"/>
    </xf>
    <xf numFmtId="0" fontId="6" fillId="0" borderId="0"/>
    <xf numFmtId="0" fontId="6" fillId="0" borderId="0"/>
    <xf numFmtId="4" fontId="15" fillId="105"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76" borderId="45" applyNumberFormat="0" applyProtection="0">
      <alignment horizontal="right" vertical="center"/>
    </xf>
    <xf numFmtId="0" fontId="6" fillId="0" borderId="0"/>
    <xf numFmtId="0" fontId="6" fillId="0" borderId="0"/>
    <xf numFmtId="4" fontId="15" fillId="76" borderId="46"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56" borderId="45" applyNumberFormat="0" applyProtection="0">
      <alignment horizontal="right" vertical="center"/>
    </xf>
    <xf numFmtId="0" fontId="6" fillId="0" borderId="0"/>
    <xf numFmtId="0" fontId="6" fillId="0" borderId="0"/>
    <xf numFmtId="4" fontId="15" fillId="56"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61" borderId="45" applyNumberFormat="0" applyProtection="0">
      <alignment horizontal="right" vertical="center"/>
    </xf>
    <xf numFmtId="0" fontId="6" fillId="0" borderId="0"/>
    <xf numFmtId="0" fontId="6" fillId="0" borderId="0"/>
    <xf numFmtId="4" fontId="15" fillId="61"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89" borderId="45" applyNumberFormat="0" applyProtection="0">
      <alignment horizontal="right" vertical="center"/>
    </xf>
    <xf numFmtId="0" fontId="6" fillId="0" borderId="0"/>
    <xf numFmtId="0" fontId="6" fillId="0" borderId="0"/>
    <xf numFmtId="4" fontId="15" fillId="89"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53" borderId="45" applyNumberFormat="0" applyProtection="0">
      <alignment horizontal="right" vertical="center"/>
    </xf>
    <xf numFmtId="0" fontId="6" fillId="0" borderId="0"/>
    <xf numFmtId="0" fontId="6" fillId="0" borderId="0"/>
    <xf numFmtId="4" fontId="15" fillId="53"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91" borderId="45" applyNumberFormat="0" applyProtection="0">
      <alignment horizontal="right" vertical="center"/>
    </xf>
    <xf numFmtId="0" fontId="6" fillId="0" borderId="0"/>
    <xf numFmtId="0" fontId="6" fillId="0" borderId="0"/>
    <xf numFmtId="4" fontId="15" fillId="91"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54" borderId="45" applyNumberFormat="0" applyProtection="0">
      <alignment horizontal="right" vertical="center"/>
    </xf>
    <xf numFmtId="0" fontId="6" fillId="0" borderId="0"/>
    <xf numFmtId="0" fontId="6" fillId="0" borderId="0"/>
    <xf numFmtId="4" fontId="15" fillId="54"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157" fillId="114" borderId="47" applyNumberFormat="0" applyProtection="0">
      <alignment horizontal="left" vertical="center" indent="1"/>
    </xf>
    <xf numFmtId="0" fontId="6" fillId="0" borderId="0"/>
    <xf numFmtId="0" fontId="6" fillId="0" borderId="0"/>
    <xf numFmtId="4" fontId="15" fillId="114" borderId="46"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4" fontId="6" fillId="52" borderId="46"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161" fillId="52" borderId="0" applyNumberFormat="0" applyProtection="0">
      <alignment horizontal="left" vertical="center" indent="1"/>
    </xf>
    <xf numFmtId="0" fontId="6" fillId="0" borderId="0"/>
    <xf numFmtId="0" fontId="6" fillId="0" borderId="0"/>
    <xf numFmtId="4" fontId="6" fillId="52" borderId="46"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40" borderId="45" applyNumberFormat="0" applyProtection="0">
      <alignment horizontal="right" vertical="center"/>
    </xf>
    <xf numFmtId="0" fontId="6" fillId="0" borderId="0"/>
    <xf numFmtId="0" fontId="6" fillId="0" borderId="0"/>
    <xf numFmtId="4" fontId="15" fillId="40" borderId="28" applyNumberFormat="0" applyProtection="0">
      <alignment horizontal="right" vertical="center"/>
    </xf>
    <xf numFmtId="0" fontId="6" fillId="0" borderId="0"/>
    <xf numFmtId="4" fontId="15" fillId="40" borderId="28" applyNumberFormat="0" applyProtection="0">
      <alignment horizontal="right" vertical="center"/>
    </xf>
    <xf numFmtId="0" fontId="6" fillId="0" borderId="0"/>
    <xf numFmtId="4" fontId="15" fillId="40"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4" fontId="15" fillId="115" borderId="46" applyNumberFormat="0" applyProtection="0">
      <alignment horizontal="left" vertical="center" indent="1"/>
    </xf>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115"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4" fontId="15" fillId="40" borderId="46" applyNumberFormat="0" applyProtection="0">
      <alignment horizontal="left" vertical="center" indent="1"/>
    </xf>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4" fontId="53" fillId="40"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52"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52"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6" fillId="40" borderId="45" applyNumberFormat="0" applyProtection="0">
      <alignment horizontal="left" vertical="center" indent="1"/>
    </xf>
    <xf numFmtId="0" fontId="6" fillId="0" borderId="0"/>
    <xf numFmtId="0" fontId="28" fillId="100" borderId="28" applyNumberFormat="0" applyProtection="0">
      <alignment horizontal="left" vertical="center" indent="1"/>
    </xf>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40"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4" fontId="162" fillId="44" borderId="45"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4" fontId="159" fillId="103" borderId="41"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4" fontId="162" fillId="55" borderId="45"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162" fillId="44"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59" fillId="0" borderId="0"/>
    <xf numFmtId="0" fontId="6" fillId="0" borderId="0"/>
    <xf numFmtId="4" fontId="15" fillId="0" borderId="28" applyNumberFormat="0" applyProtection="0">
      <alignment horizontal="right" vertical="center"/>
    </xf>
    <xf numFmtId="0" fontId="6" fillId="0" borderId="0"/>
    <xf numFmtId="4" fontId="15" fillId="0" borderId="28" applyNumberFormat="0" applyProtection="0">
      <alignment horizontal="right" vertical="center"/>
    </xf>
    <xf numFmtId="0" fontId="6" fillId="0" borderId="0"/>
    <xf numFmtId="4" fontId="15" fillId="0"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4" fontId="159" fillId="6"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4" fontId="15" fillId="60" borderId="28" applyNumberFormat="0" applyProtection="0">
      <alignment horizontal="left" vertical="center" indent="1"/>
    </xf>
    <xf numFmtId="0" fontId="6" fillId="0" borderId="0"/>
    <xf numFmtId="4" fontId="15" fillId="60" borderId="28" applyNumberFormat="0" applyProtection="0">
      <alignment horizontal="left" vertical="center" indent="1"/>
    </xf>
    <xf numFmtId="0" fontId="6" fillId="0" borderId="0"/>
    <xf numFmtId="4" fontId="15" fillId="60" borderId="28"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162" fillId="40" borderId="45" applyNumberFormat="0" applyProtection="0">
      <alignment horizontal="left" vertical="top"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4" fontId="163" fillId="104" borderId="46"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4" fontId="164" fillId="46" borderId="28" applyNumberFormat="0" applyProtection="0">
      <alignment horizontal="righ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59" fillId="0" borderId="0"/>
    <xf numFmtId="40" fontId="165" fillId="0" borderId="0" applyBorder="0">
      <alignment horizontal="right"/>
    </xf>
    <xf numFmtId="0" fontId="59" fillId="0" borderId="0"/>
    <xf numFmtId="0" fontId="6" fillId="0" borderId="0"/>
    <xf numFmtId="0" fontId="6" fillId="0" borderId="0"/>
    <xf numFmtId="0" fontId="6" fillId="0" borderId="0"/>
    <xf numFmtId="0" fontId="6" fillId="0" borderId="0"/>
    <xf numFmtId="0" fontId="59" fillId="0" borderId="0"/>
    <xf numFmtId="184" fontId="166" fillId="0" borderId="0" applyNumberFormat="0" applyFill="0" applyBorder="0" applyAlignment="0" applyProtection="0"/>
    <xf numFmtId="186" fontId="45" fillId="0" borderId="0" applyNumberFormat="0" applyFill="0" applyBorder="0" applyAlignment="0" applyProtection="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59" fillId="0" borderId="0"/>
    <xf numFmtId="0" fontId="6" fillId="0" borderId="0"/>
    <xf numFmtId="0" fontId="6" fillId="0" borderId="0"/>
    <xf numFmtId="0" fontId="6" fillId="0" borderId="0"/>
    <xf numFmtId="0" fontId="6" fillId="0" borderId="0"/>
    <xf numFmtId="184" fontId="167" fillId="0" borderId="0" applyNumberFormat="0" applyFill="0" applyBorder="0" applyAlignment="0" applyProtection="0"/>
    <xf numFmtId="0" fontId="6" fillId="0" borderId="0"/>
    <xf numFmtId="0" fontId="59" fillId="0" borderId="0"/>
    <xf numFmtId="184" fontId="167" fillId="0" borderId="0" applyNumberFormat="0" applyFill="0" applyBorder="0" applyAlignment="0" applyProtection="0"/>
    <xf numFmtId="184" fontId="167" fillId="0" borderId="0" applyNumberFormat="0" applyFill="0" applyBorder="0" applyAlignment="0" applyProtection="0"/>
    <xf numFmtId="186" fontId="46" fillId="0" borderId="0" applyNumberFormat="0" applyFill="0" applyBorder="0" applyAlignment="0" applyProtection="0"/>
    <xf numFmtId="0" fontId="6" fillId="0" borderId="0"/>
    <xf numFmtId="0" fontId="59" fillId="0" borderId="0"/>
    <xf numFmtId="186" fontId="46" fillId="0" borderId="0" applyNumberFormat="0" applyFill="0" applyBorder="0" applyAlignment="0" applyProtection="0"/>
    <xf numFmtId="0" fontId="6" fillId="0" borderId="0"/>
    <xf numFmtId="0" fontId="59" fillId="0" borderId="0"/>
    <xf numFmtId="0" fontId="6" fillId="0" borderId="0"/>
    <xf numFmtId="0" fontId="59" fillId="0" borderId="0"/>
    <xf numFmtId="184" fontId="167" fillId="0" borderId="0" applyNumberFormat="0" applyFill="0" applyBorder="0" applyAlignment="0" applyProtection="0"/>
    <xf numFmtId="184" fontId="167" fillId="0" borderId="0" applyNumberFormat="0" applyFill="0" applyBorder="0" applyAlignment="0" applyProtection="0"/>
    <xf numFmtId="184" fontId="167" fillId="0" borderId="0" applyNumberFormat="0" applyFill="0" applyBorder="0" applyAlignment="0" applyProtection="0"/>
    <xf numFmtId="184" fontId="167" fillId="0" borderId="0" applyNumberFormat="0" applyFill="0" applyBorder="0" applyAlignment="0" applyProtection="0"/>
    <xf numFmtId="0" fontId="6" fillId="0" borderId="0"/>
    <xf numFmtId="0" fontId="59" fillId="0" borderId="0"/>
    <xf numFmtId="185" fontId="168" fillId="0" borderId="0" applyNumberFormat="0" applyFill="0" applyBorder="0" applyAlignment="0" applyProtection="0"/>
    <xf numFmtId="179" fontId="169" fillId="0" borderId="0"/>
    <xf numFmtId="0" fontId="6" fillId="0" borderId="0"/>
    <xf numFmtId="0" fontId="6" fillId="0" borderId="0"/>
    <xf numFmtId="0" fontId="6" fillId="0" borderId="0"/>
    <xf numFmtId="0" fontId="6" fillId="0" borderId="0"/>
    <xf numFmtId="0" fontId="59" fillId="0" borderId="0"/>
    <xf numFmtId="184" fontId="170" fillId="0" borderId="34" applyNumberFormat="0" applyFill="0" applyAlignment="0" applyProtection="0"/>
    <xf numFmtId="186" fontId="36" fillId="0" borderId="16" applyNumberFormat="0" applyFill="0" applyAlignment="0" applyProtection="0"/>
    <xf numFmtId="0" fontId="6" fillId="0" borderId="0"/>
    <xf numFmtId="0" fontId="6" fillId="0" borderId="0"/>
    <xf numFmtId="0" fontId="171" fillId="0" borderId="35" applyNumberFormat="0" applyFill="0" applyAlignment="0" applyProtection="0"/>
    <xf numFmtId="0" fontId="171" fillId="0" borderId="35" applyNumberFormat="0" applyFill="0" applyAlignment="0" applyProtection="0"/>
    <xf numFmtId="0" fontId="172" fillId="0" borderId="16" applyNumberFormat="0" applyFill="0" applyAlignment="0" applyProtection="0"/>
    <xf numFmtId="0" fontId="59" fillId="0" borderId="0"/>
    <xf numFmtId="0" fontId="6" fillId="0" borderId="0"/>
    <xf numFmtId="0" fontId="6" fillId="0" borderId="0"/>
    <xf numFmtId="0" fontId="115" fillId="0" borderId="35" applyNumberFormat="0" applyFill="0" applyAlignment="0" applyProtection="0"/>
    <xf numFmtId="0" fontId="59" fillId="0" borderId="0"/>
    <xf numFmtId="0" fontId="115" fillId="0" borderId="35" applyNumberFormat="0" applyFill="0" applyAlignment="0" applyProtection="0"/>
    <xf numFmtId="0" fontId="115" fillId="0" borderId="35" applyNumberFormat="0" applyFill="0" applyAlignment="0" applyProtection="0"/>
    <xf numFmtId="0" fontId="36" fillId="0" borderId="16" applyNumberFormat="0" applyFill="0" applyAlignment="0" applyProtection="0"/>
    <xf numFmtId="0" fontId="115" fillId="0" borderId="33" applyNumberFormat="0" applyFill="0" applyAlignment="0" applyProtection="0"/>
    <xf numFmtId="0" fontId="6" fillId="0" borderId="0"/>
    <xf numFmtId="0" fontId="59" fillId="0" borderId="0"/>
    <xf numFmtId="0" fontId="6" fillId="0" borderId="0"/>
    <xf numFmtId="0" fontId="6" fillId="0" borderId="0"/>
    <xf numFmtId="0" fontId="6" fillId="0" borderId="0"/>
    <xf numFmtId="0" fontId="6" fillId="0" borderId="0"/>
    <xf numFmtId="184" fontId="173" fillId="0" borderId="0" applyNumberFormat="0" applyFill="0" applyBorder="0" applyAlignment="0" applyProtection="0"/>
    <xf numFmtId="184" fontId="173" fillId="0" borderId="0" applyNumberFormat="0" applyFill="0" applyBorder="0" applyAlignment="0" applyProtection="0"/>
    <xf numFmtId="184" fontId="173" fillId="0" borderId="0" applyNumberFormat="0" applyFill="0" applyBorder="0" applyAlignment="0" applyProtection="0"/>
    <xf numFmtId="0" fontId="6" fillId="0" borderId="0"/>
    <xf numFmtId="0" fontId="6" fillId="0" borderId="0"/>
    <xf numFmtId="0" fontId="6" fillId="0" borderId="0"/>
    <xf numFmtId="0" fontId="6" fillId="0" borderId="0"/>
    <xf numFmtId="0" fontId="59" fillId="0" borderId="0"/>
    <xf numFmtId="184" fontId="174" fillId="0" borderId="36" applyNumberFormat="0" applyFill="0" applyAlignment="0" applyProtection="0"/>
    <xf numFmtId="186" fontId="37" fillId="0" borderId="17" applyNumberFormat="0" applyFill="0" applyAlignment="0" applyProtection="0"/>
    <xf numFmtId="0" fontId="6" fillId="0" borderId="0"/>
    <xf numFmtId="0" fontId="6" fillId="0" borderId="0"/>
    <xf numFmtId="0" fontId="175" fillId="0" borderId="37" applyNumberFormat="0" applyFill="0" applyAlignment="0" applyProtection="0"/>
    <xf numFmtId="0" fontId="175" fillId="0" borderId="37" applyNumberFormat="0" applyFill="0" applyAlignment="0" applyProtection="0"/>
    <xf numFmtId="0" fontId="176" fillId="0" borderId="17" applyNumberFormat="0" applyFill="0" applyAlignment="0" applyProtection="0"/>
    <xf numFmtId="0" fontId="59" fillId="0" borderId="0"/>
    <xf numFmtId="0" fontId="6" fillId="0" borderId="0"/>
    <xf numFmtId="0" fontId="6" fillId="0" borderId="0"/>
    <xf numFmtId="0" fontId="117" fillId="0" borderId="37" applyNumberFormat="0" applyFill="0" applyAlignment="0" applyProtection="0"/>
    <xf numFmtId="0" fontId="59" fillId="0" borderId="0"/>
    <xf numFmtId="0" fontId="117" fillId="0" borderId="37" applyNumberFormat="0" applyFill="0" applyAlignment="0" applyProtection="0"/>
    <xf numFmtId="0" fontId="117" fillId="0" borderId="37" applyNumberFormat="0" applyFill="0" applyAlignment="0" applyProtection="0"/>
    <xf numFmtId="0" fontId="37" fillId="0" borderId="17" applyNumberFormat="0" applyFill="0" applyAlignment="0" applyProtection="0"/>
    <xf numFmtId="0" fontId="117" fillId="0" borderId="48" applyNumberFormat="0" applyFill="0" applyAlignment="0" applyProtection="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184" fontId="104" fillId="0" borderId="39" applyNumberFormat="0" applyFill="0" applyAlignment="0" applyProtection="0"/>
    <xf numFmtId="186" fontId="38" fillId="0" borderId="18" applyNumberFormat="0" applyFill="0" applyAlignment="0" applyProtection="0"/>
    <xf numFmtId="0" fontId="6" fillId="0" borderId="0"/>
    <xf numFmtId="0" fontId="6" fillId="0" borderId="0"/>
    <xf numFmtId="0" fontId="105" fillId="0" borderId="40" applyNumberFormat="0" applyFill="0" applyAlignment="0" applyProtection="0"/>
    <xf numFmtId="0" fontId="105" fillId="0" borderId="40" applyNumberFormat="0" applyFill="0" applyAlignment="0" applyProtection="0"/>
    <xf numFmtId="0" fontId="106" fillId="0" borderId="18" applyNumberFormat="0" applyFill="0" applyAlignment="0" applyProtection="0"/>
    <xf numFmtId="0" fontId="59" fillId="0" borderId="0"/>
    <xf numFmtId="0" fontId="6" fillId="0" borderId="0"/>
    <xf numFmtId="0" fontId="6" fillId="0" borderId="0"/>
    <xf numFmtId="0" fontId="103" fillId="0" borderId="40" applyNumberFormat="0" applyFill="0" applyAlignment="0" applyProtection="0"/>
    <xf numFmtId="0" fontId="59" fillId="0" borderId="0"/>
    <xf numFmtId="0" fontId="103" fillId="0" borderId="40" applyNumberFormat="0" applyFill="0" applyAlignment="0" applyProtection="0"/>
    <xf numFmtId="0" fontId="103" fillId="0" borderId="40" applyNumberFormat="0" applyFill="0" applyAlignment="0" applyProtection="0"/>
    <xf numFmtId="0" fontId="38" fillId="0" borderId="18" applyNumberFormat="0" applyFill="0" applyAlignment="0" applyProtection="0"/>
    <xf numFmtId="0" fontId="103" fillId="0" borderId="49" applyNumberFormat="0" applyFill="0" applyAlignment="0" applyProtection="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59" fillId="0" borderId="0"/>
    <xf numFmtId="184" fontId="173" fillId="0" borderId="0" applyNumberFormat="0" applyFill="0" applyBorder="0" applyAlignment="0" applyProtection="0"/>
    <xf numFmtId="184" fontId="173" fillId="0" borderId="0" applyNumberFormat="0" applyFill="0" applyBorder="0" applyAlignment="0" applyProtection="0"/>
    <xf numFmtId="186" fontId="47" fillId="0" borderId="0" applyNumberFormat="0" applyFill="0" applyBorder="0" applyAlignment="0" applyProtection="0"/>
    <xf numFmtId="0" fontId="6" fillId="0" borderId="0"/>
    <xf numFmtId="0" fontId="59" fillId="0" borderId="0"/>
    <xf numFmtId="0" fontId="6" fillId="0" borderId="0"/>
    <xf numFmtId="0" fontId="59" fillId="0" borderId="0"/>
    <xf numFmtId="0" fontId="6" fillId="0" borderId="0"/>
    <xf numFmtId="0" fontId="59" fillId="0" borderId="0"/>
    <xf numFmtId="184" fontId="173" fillId="0" borderId="0" applyNumberFormat="0" applyFill="0" applyBorder="0" applyAlignment="0" applyProtection="0"/>
    <xf numFmtId="184" fontId="173" fillId="0" borderId="0" applyNumberFormat="0" applyFill="0" applyBorder="0" applyAlignment="0" applyProtection="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192" fontId="100" fillId="0" borderId="50">
      <protection locked="0"/>
    </xf>
    <xf numFmtId="0" fontId="6"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177" fillId="0" borderId="51" applyNumberFormat="0" applyFill="0" applyAlignment="0" applyProtection="0"/>
    <xf numFmtId="0" fontId="177" fillId="0" borderId="24" applyNumberFormat="0" applyFill="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6" fillId="0" borderId="0"/>
    <xf numFmtId="0" fontId="59" fillId="0" borderId="0"/>
    <xf numFmtId="0" fontId="6" fillId="0" borderId="0"/>
    <xf numFmtId="0" fontId="59" fillId="0" borderId="0"/>
    <xf numFmtId="185" fontId="166" fillId="0" borderId="0" applyNumberFormat="0" applyFill="0" applyBorder="0" applyAlignment="0" applyProtection="0"/>
    <xf numFmtId="0" fontId="29" fillId="0" borderId="0"/>
    <xf numFmtId="217"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0"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0" fontId="51"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0" fontId="51" fillId="0" borderId="0" applyNumberFormat="0" applyFill="0" applyBorder="0" applyAlignment="0" applyProtection="0"/>
    <xf numFmtId="185" fontId="6" fillId="0" borderId="0" applyNumberFormat="0" applyFill="0" applyBorder="0" applyAlignment="0" applyProtection="0"/>
    <xf numFmtId="0" fontId="28"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0" fontId="28" fillId="0" borderId="0" applyNumberFormat="0" applyFill="0" applyBorder="0" applyAlignment="0" applyProtection="0"/>
    <xf numFmtId="0"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212" fontId="8" fillId="0" borderId="0"/>
    <xf numFmtId="212" fontId="8" fillId="0" borderId="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0"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1"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51"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3"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8" borderId="12" applyNumberFormat="0" applyFont="0" applyAlignment="0" applyProtection="0"/>
    <xf numFmtId="212" fontId="8" fillId="48" borderId="12" applyNumberFormat="0" applyFont="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76"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5"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0"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8" borderId="12" applyNumberFormat="0" applyFont="0" applyAlignment="0" applyProtection="0"/>
    <xf numFmtId="212" fontId="8" fillId="48" borderId="12" applyNumberFormat="0" applyFont="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7"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0"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49"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0" borderId="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50"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12" applyNumberFormat="0" applyFont="0" applyAlignment="0" applyProtection="0"/>
    <xf numFmtId="212" fontId="8" fillId="48" borderId="12" applyNumberFormat="0" applyFont="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8"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0"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42"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60"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43"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89"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8" fillId="54" borderId="0" applyNumberFormat="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212" fontId="6" fillId="0" borderId="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212" fontId="6" fillId="0" borderId="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8" fillId="19" borderId="0" applyNumberFormat="0" applyBorder="0" applyAlignment="0" applyProtection="0"/>
    <xf numFmtId="185" fontId="57" fillId="49"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0" fontId="58" fillId="23" borderId="0" applyNumberFormat="0" applyBorder="0" applyAlignment="0" applyProtection="0"/>
    <xf numFmtId="212" fontId="6" fillId="0" borderId="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212" fontId="6" fillId="0" borderId="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8" fillId="23" borderId="0" applyNumberFormat="0" applyBorder="0" applyAlignment="0" applyProtection="0"/>
    <xf numFmtId="185" fontId="57" fillId="89"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212" fontId="6" fillId="0" borderId="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212" fontId="6" fillId="0" borderId="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8" fillId="27" borderId="0" applyNumberFormat="0" applyBorder="0" applyAlignment="0" applyProtection="0"/>
    <xf numFmtId="185" fontId="57" fillId="56"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212" fontId="6" fillId="0" borderId="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212" fontId="6" fillId="0" borderId="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8" fillId="31" borderId="0" applyNumberFormat="0" applyBorder="0" applyAlignment="0" applyProtection="0"/>
    <xf numFmtId="185" fontId="57" fillId="43"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212" fontId="6" fillId="0" borderId="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212" fontId="6" fillId="0" borderId="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8" fillId="35" borderId="0" applyNumberFormat="0" applyBorder="0" applyAlignment="0" applyProtection="0"/>
    <xf numFmtId="185" fontId="57" fillId="4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212" fontId="6" fillId="0" borderId="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212" fontId="6" fillId="0" borderId="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8" fillId="39" borderId="0" applyNumberFormat="0" applyBorder="0" applyAlignment="0" applyProtection="0"/>
    <xf numFmtId="185" fontId="57" fillId="42" borderId="0" applyNumberFormat="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0" fontId="63" fillId="9" borderId="0" applyNumberFormat="0" applyBorder="0" applyAlignment="0" applyProtection="0"/>
    <xf numFmtId="212" fontId="6" fillId="0" borderId="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212" fontId="6" fillId="0" borderId="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3" fillId="9" borderId="0" applyNumberFormat="0" applyBorder="0" applyAlignment="0" applyProtection="0"/>
    <xf numFmtId="185" fontId="62" fillId="49" borderId="0" applyNumberFormat="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77" fillId="92" borderId="27" applyNumberFormat="0" applyAlignment="0" applyProtection="0"/>
    <xf numFmtId="212" fontId="6" fillId="0" borderId="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0" fontId="82" fillId="13" borderId="19" applyNumberFormat="0" applyAlignment="0" applyProtection="0"/>
    <xf numFmtId="212" fontId="6" fillId="0" borderId="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212" fontId="6" fillId="0" borderId="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82" fillId="13" borderId="19" applyNumberFormat="0" applyAlignment="0" applyProtection="0"/>
    <xf numFmtId="185" fontId="101" fillId="46" borderId="27" applyNumberFormat="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0" fontId="178" fillId="14" borderId="22" applyNumberFormat="0" applyAlignment="0" applyProtection="0"/>
    <xf numFmtId="212" fontId="6" fillId="0" borderId="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212" fontId="6" fillId="0" borderId="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178" fillId="14" borderId="22" applyNumberFormat="0" applyAlignment="0" applyProtection="0"/>
    <xf numFmtId="185" fontId="84" fillId="94" borderId="29" applyNumberFormat="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0" fontId="87" fillId="0" borderId="21" applyNumberFormat="0" applyFill="0" applyAlignment="0" applyProtection="0"/>
    <xf numFmtId="212" fontId="6" fillId="0" borderId="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212" fontId="6" fillId="0" borderId="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7" fillId="0" borderId="21" applyNumberFormat="0" applyFill="0" applyAlignment="0" applyProtection="0"/>
    <xf numFmtId="185" fontId="8" fillId="0" borderId="52" applyNumberFormat="0" applyFill="0" applyAlignment="0" applyProtection="0"/>
    <xf numFmtId="212" fontId="6" fillId="0" borderId="0"/>
    <xf numFmtId="43" fontId="15" fillId="0" borderId="0" applyFont="0" applyFill="0" applyBorder="0" applyAlignment="0" applyProtection="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0" fontId="106" fillId="0" borderId="0" applyNumberFormat="0" applyFill="0" applyBorder="0" applyAlignment="0" applyProtection="0"/>
    <xf numFmtId="212" fontId="6" fillId="0" borderId="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212" fontId="6" fillId="0" borderId="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6" fillId="0" borderId="0" applyNumberFormat="0" applyFill="0" applyBorder="0" applyAlignment="0" applyProtection="0"/>
    <xf numFmtId="185" fontId="103" fillId="0" borderId="0" applyNumberFormat="0" applyFill="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0" fontId="58" fillId="16" borderId="0" applyNumberFormat="0" applyBorder="0" applyAlignment="0" applyProtection="0"/>
    <xf numFmtId="212" fontId="6" fillId="0" borderId="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212" fontId="6" fillId="0" borderId="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8" fillId="16" borderId="0" applyNumberFormat="0" applyBorder="0" applyAlignment="0" applyProtection="0"/>
    <xf numFmtId="185" fontId="57" fillId="116"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0" fontId="58" fillId="20" borderId="0" applyNumberFormat="0" applyBorder="0" applyAlignment="0" applyProtection="0"/>
    <xf numFmtId="212" fontId="6" fillId="0" borderId="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212" fontId="6" fillId="0" borderId="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8" fillId="20" borderId="0" applyNumberFormat="0" applyBorder="0" applyAlignment="0" applyProtection="0"/>
    <xf numFmtId="185" fontId="57" fillId="89"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0" fontId="58" fillId="24" borderId="0" applyNumberFormat="0" applyBorder="0" applyAlignment="0" applyProtection="0"/>
    <xf numFmtId="212" fontId="6" fillId="0" borderId="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212" fontId="6" fillId="0" borderId="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8" fillId="24" borderId="0" applyNumberFormat="0" applyBorder="0" applyAlignment="0" applyProtection="0"/>
    <xf numFmtId="185" fontId="57" fillId="56"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0" fontId="58" fillId="28" borderId="0" applyNumberFormat="0" applyBorder="0" applyAlignment="0" applyProtection="0"/>
    <xf numFmtId="212" fontId="6" fillId="0" borderId="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212" fontId="6" fillId="0" borderId="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8" fillId="28" borderId="0" applyNumberFormat="0" applyBorder="0" applyAlignment="0" applyProtection="0"/>
    <xf numFmtId="185" fontId="57" fillId="5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0" fontId="58" fillId="32" borderId="0" applyNumberFormat="0" applyBorder="0" applyAlignment="0" applyProtection="0"/>
    <xf numFmtId="212" fontId="6" fillId="0" borderId="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212" fontId="6" fillId="0" borderId="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8" fillId="32" borderId="0" applyNumberFormat="0" applyBorder="0" applyAlignment="0" applyProtection="0"/>
    <xf numFmtId="185" fontId="57" fillId="60"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0" fontId="58" fillId="36" borderId="0" applyNumberFormat="0" applyBorder="0" applyAlignment="0" applyProtection="0"/>
    <xf numFmtId="212" fontId="6" fillId="0" borderId="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212" fontId="6" fillId="0" borderId="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8" fillId="36" borderId="0" applyNumberFormat="0" applyBorder="0" applyAlignment="0" applyProtection="0"/>
    <xf numFmtId="185" fontId="57" fillId="117" borderId="0" applyNumberFormat="0" applyBorder="0" applyAlignment="0" applyProtection="0"/>
    <xf numFmtId="212" fontId="6" fillId="0" borderId="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0" fontId="179" fillId="12" borderId="19" applyNumberFormat="0" applyAlignment="0" applyProtection="0"/>
    <xf numFmtId="212" fontId="6" fillId="0" borderId="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212" fontId="6" fillId="0" borderId="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79" fillId="12" borderId="19" applyNumberFormat="0" applyAlignment="0" applyProtection="0"/>
    <xf numFmtId="185" fontId="109" fillId="106" borderId="27" applyNumberFormat="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0" fontId="125" fillId="10" borderId="0" applyNumberFormat="0" applyBorder="0" applyAlignment="0" applyProtection="0"/>
    <xf numFmtId="212" fontId="6" fillId="0" borderId="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212" fontId="6" fillId="0" borderId="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5" fillId="10" borderId="0" applyNumberFormat="0" applyBorder="0" applyAlignment="0" applyProtection="0"/>
    <xf numFmtId="185" fontId="124" fillId="47" borderId="0" applyNumberFormat="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3" fontId="1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43" fontId="29" fillId="0" borderId="0" applyFont="0" applyFill="0" applyBorder="0" applyAlignment="0" applyProtection="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212" fontId="6" fillId="0" borderId="0"/>
    <xf numFmtId="170" fontId="5" fillId="0" borderId="0" applyFont="0" applyFill="0" applyBorder="0" applyAlignment="0" applyProtection="0"/>
    <xf numFmtId="212" fontId="6" fillId="0" borderId="0"/>
    <xf numFmtId="212" fontId="6" fillId="0" borderId="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212" fontId="6"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212" fontId="6" fillId="0" borderId="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70" fontId="5" fillId="0" borderId="0" applyFont="0" applyFill="0" applyBorder="0" applyAlignment="0" applyProtection="0"/>
    <xf numFmtId="212" fontId="6" fillId="0" borderId="0"/>
    <xf numFmtId="212" fontId="6" fillId="0" borderId="0"/>
    <xf numFmtId="170"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8" fontId="28" fillId="0" borderId="0" applyFont="0" applyFill="0" applyBorder="0" applyAlignment="0" applyProtection="0"/>
    <xf numFmtId="212" fontId="6" fillId="0" borderId="0"/>
    <xf numFmtId="212" fontId="6" fillId="0" borderId="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0" fontId="133" fillId="11" borderId="0" applyNumberFormat="0" applyBorder="0" applyAlignment="0" applyProtection="0"/>
    <xf numFmtId="212" fontId="6" fillId="0" borderId="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212" fontId="6" fillId="0" borderId="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33" fillId="11" borderId="0" applyNumberFormat="0" applyBorder="0" applyAlignment="0" applyProtection="0"/>
    <xf numFmtId="185" fontId="180" fillId="106" borderId="0" applyNumberFormat="0" applyBorder="0" applyAlignment="0" applyProtection="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29"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5" fillId="0" borderId="0"/>
    <xf numFmtId="212" fontId="6" fillId="0" borderId="0"/>
    <xf numFmtId="212" fontId="5" fillId="0" borderId="0"/>
    <xf numFmtId="212" fontId="6" fillId="0" borderId="0"/>
    <xf numFmtId="212" fontId="6" fillId="0" borderId="0"/>
    <xf numFmtId="212" fontId="5" fillId="0" borderId="0"/>
    <xf numFmtId="212" fontId="5"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5" fillId="0" borderId="0"/>
    <xf numFmtId="212" fontId="5" fillId="0" borderId="0"/>
    <xf numFmtId="185" fontId="5" fillId="0" borderId="0"/>
    <xf numFmtId="185" fontId="5" fillId="0" borderId="0"/>
    <xf numFmtId="212" fontId="6" fillId="0" borderId="0"/>
    <xf numFmtId="212" fontId="5" fillId="0" borderId="0"/>
    <xf numFmtId="212" fontId="5" fillId="0" borderId="0"/>
    <xf numFmtId="212" fontId="6" fillId="0" borderId="0"/>
    <xf numFmtId="212" fontId="5" fillId="0" borderId="0"/>
    <xf numFmtId="212" fontId="5" fillId="0" borderId="0"/>
    <xf numFmtId="212" fontId="5" fillId="0" borderId="0"/>
    <xf numFmtId="212" fontId="6" fillId="0" borderId="0"/>
    <xf numFmtId="212" fontId="5" fillId="0" borderId="0"/>
    <xf numFmtId="212" fontId="5" fillId="0" borderId="0"/>
    <xf numFmtId="212" fontId="6" fillId="0" borderId="0"/>
    <xf numFmtId="212" fontId="5" fillId="0" borderId="0"/>
    <xf numFmtId="212" fontId="5" fillId="0" borderId="0"/>
    <xf numFmtId="212" fontId="6" fillId="0" borderId="0"/>
    <xf numFmtId="212" fontId="5" fillId="0" borderId="0"/>
    <xf numFmtId="212" fontId="5" fillId="0" borderId="0"/>
    <xf numFmtId="212" fontId="6" fillId="0" borderId="0"/>
    <xf numFmtId="212" fontId="5" fillId="0" borderId="0"/>
    <xf numFmtId="212" fontId="5" fillId="0" borderId="0"/>
    <xf numFmtId="212" fontId="6" fillId="0" borderId="0"/>
    <xf numFmtId="212" fontId="5" fillId="0" borderId="0"/>
    <xf numFmtId="212" fontId="5" fillId="0" borderId="0"/>
    <xf numFmtId="212" fontId="6" fillId="0" borderId="0"/>
    <xf numFmtId="212" fontId="5" fillId="0" borderId="0"/>
    <xf numFmtId="212" fontId="6" fillId="0" borderId="0"/>
    <xf numFmtId="212" fontId="5" fillId="0" borderId="0"/>
    <xf numFmtId="212" fontId="6" fillId="0" borderId="0"/>
    <xf numFmtId="212"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5" fillId="0" borderId="0"/>
    <xf numFmtId="212" fontId="6" fillId="0" borderId="0"/>
    <xf numFmtId="212"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212" fontId="6"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212" fontId="6"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212" fontId="6" fillId="0" borderId="0"/>
    <xf numFmtId="185" fontId="6" fillId="0" borderId="0"/>
    <xf numFmtId="185" fontId="6" fillId="0" borderId="0"/>
    <xf numFmtId="185" fontId="6" fillId="0" borderId="0"/>
    <xf numFmtId="185" fontId="6" fillId="0" borderId="0"/>
    <xf numFmtId="185" fontId="6" fillId="0" borderId="0"/>
    <xf numFmtId="212"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6" fillId="0" borderId="0"/>
    <xf numFmtId="185" fontId="6" fillId="0" borderId="0"/>
    <xf numFmtId="185" fontId="6" fillId="0" borderId="0"/>
    <xf numFmtId="185" fontId="6" fillId="0" borderId="0"/>
    <xf numFmtId="185"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212"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212"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185"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5" fillId="0" borderId="0"/>
    <xf numFmtId="212" fontId="6"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212" fontId="5" fillId="0" borderId="0"/>
    <xf numFmtId="212" fontId="6"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212" fontId="5" fillId="0" borderId="0"/>
    <xf numFmtId="212" fontId="6" fillId="0" borderId="0"/>
    <xf numFmtId="0" fontId="28" fillId="0" borderId="0" applyNumberFormat="0" applyFill="0" applyBorder="0" applyAlignment="0" applyProtection="0"/>
    <xf numFmtId="0" fontId="28" fillId="0" borderId="0" applyNumberFormat="0" applyFill="0" applyBorder="0" applyAlignment="0" applyProtection="0"/>
    <xf numFmtId="212" fontId="5" fillId="0" borderId="0"/>
    <xf numFmtId="212" fontId="6" fillId="0" borderId="0"/>
    <xf numFmtId="0" fontId="28" fillId="0" borderId="0" applyNumberForma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5" fillId="0" borderId="0"/>
    <xf numFmtId="212" fontId="5" fillId="0" borderId="0"/>
    <xf numFmtId="0" fontId="5" fillId="0" borderId="0"/>
    <xf numFmtId="0" fontId="5" fillId="0" borderId="0"/>
    <xf numFmtId="212" fontId="6" fillId="0" borderId="0"/>
    <xf numFmtId="212" fontId="5" fillId="0" borderId="0"/>
    <xf numFmtId="0" fontId="5" fillId="0" borderId="0"/>
    <xf numFmtId="0" fontId="5" fillId="0" borderId="0"/>
    <xf numFmtId="212" fontId="6" fillId="0" borderId="0"/>
    <xf numFmtId="212" fontId="5" fillId="0" borderId="0"/>
    <xf numFmtId="212" fontId="6" fillId="0" borderId="0"/>
    <xf numFmtId="212" fontId="6" fillId="0" borderId="0"/>
    <xf numFmtId="212" fontId="5" fillId="0" borderId="0"/>
    <xf numFmtId="212"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5" fillId="0" borderId="0"/>
    <xf numFmtId="212" fontId="6" fillId="0" borderId="0"/>
    <xf numFmtId="212" fontId="5" fillId="0" borderId="0"/>
    <xf numFmtId="212" fontId="6"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5" fillId="0" borderId="0"/>
    <xf numFmtId="212" fontId="5" fillId="0" borderId="0"/>
    <xf numFmtId="212" fontId="6" fillId="0" borderId="0"/>
    <xf numFmtId="21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6" fillId="0" borderId="0"/>
    <xf numFmtId="185" fontId="6" fillId="0" borderId="0"/>
    <xf numFmtId="185" fontId="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185" fontId="6" fillId="0" borderId="0" applyNumberFormat="0" applyFill="0" applyBorder="0" applyAlignment="0" applyProtection="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182"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7" fontId="5" fillId="0" borderId="0"/>
    <xf numFmtId="217"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197" fontId="15" fillId="6"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212" fontId="6" fillId="0" borderId="0"/>
    <xf numFmtId="0" fontId="5" fillId="0" borderId="0"/>
    <xf numFmtId="0" fontId="5" fillId="0" borderId="0"/>
    <xf numFmtId="212" fontId="6" fillId="0" borderId="0"/>
    <xf numFmtId="0" fontId="5" fillId="0" borderId="0"/>
    <xf numFmtId="212" fontId="6"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212" fontId="6" fillId="0" borderId="0"/>
    <xf numFmtId="212" fontId="6" fillId="0" borderId="0"/>
    <xf numFmtId="185" fontId="5" fillId="0" borderId="0"/>
    <xf numFmtId="185" fontId="5" fillId="0" borderId="0"/>
    <xf numFmtId="185" fontId="5" fillId="0" borderId="0"/>
    <xf numFmtId="185"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5" fillId="0" borderId="0"/>
    <xf numFmtId="212" fontId="6" fillId="0" borderId="0"/>
    <xf numFmtId="212" fontId="5" fillId="0" borderId="0"/>
    <xf numFmtId="212" fontId="6" fillId="0" borderId="0"/>
    <xf numFmtId="212" fontId="6" fillId="0" borderId="0"/>
    <xf numFmtId="212" fontId="5" fillId="0" borderId="0"/>
    <xf numFmtId="212" fontId="6" fillId="0" borderId="0"/>
    <xf numFmtId="212" fontId="5" fillId="0" borderId="0"/>
    <xf numFmtId="212" fontId="5" fillId="0" borderId="0"/>
    <xf numFmtId="212" fontId="6"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212" fontId="6" fillId="0" borderId="0"/>
    <xf numFmtId="0" fontId="5" fillId="0" borderId="0"/>
    <xf numFmtId="212" fontId="6" fillId="0" borderId="0"/>
    <xf numFmtId="0" fontId="5" fillId="0" borderId="0"/>
    <xf numFmtId="0" fontId="5"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212" fontId="6"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212" fontId="6"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5" fillId="0" borderId="0"/>
    <xf numFmtId="212" fontId="6" fillId="0" borderId="0"/>
    <xf numFmtId="212" fontId="6" fillId="0" borderId="0"/>
    <xf numFmtId="212" fontId="6" fillId="0" borderId="0"/>
    <xf numFmtId="212" fontId="6" fillId="0" borderId="0"/>
    <xf numFmtId="0" fontId="5" fillId="0" borderId="0"/>
    <xf numFmtId="0" fontId="5" fillId="0" borderId="0"/>
    <xf numFmtId="0" fontId="5" fillId="0" borderId="0"/>
    <xf numFmtId="0" fontId="5" fillId="0" borderId="0"/>
    <xf numFmtId="0" fontId="5" fillId="0" borderId="0"/>
    <xf numFmtId="0" fontId="5" fillId="0" borderId="0"/>
    <xf numFmtId="212" fontId="6" fillId="0" borderId="0"/>
    <xf numFmtId="0" fontId="28" fillId="0" borderId="0"/>
    <xf numFmtId="0" fontId="5" fillId="0" borderId="0"/>
    <xf numFmtId="0" fontId="5" fillId="0" borderId="0"/>
    <xf numFmtId="0" fontId="5" fillId="0" borderId="0"/>
    <xf numFmtId="212" fontId="6" fillId="0" borderId="0"/>
    <xf numFmtId="212" fontId="5"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212" fontId="6" fillId="0" borderId="0"/>
    <xf numFmtId="9" fontId="6"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29" fillId="0" borderId="0" applyFont="0" applyFill="0" applyBorder="0" applyAlignment="0" applyProtection="0"/>
    <xf numFmtId="212" fontId="6" fillId="0" borderId="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9"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9"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9"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3" fontId="6" fillId="0" borderId="0" applyFont="0" applyFill="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0" fontId="156" fillId="13" borderId="20" applyNumberFormat="0" applyAlignment="0" applyProtection="0"/>
    <xf numFmtId="212" fontId="6" fillId="0" borderId="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212" fontId="6" fillId="0" borderId="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56" fillId="13" borderId="20" applyNumberFormat="0" applyAlignment="0" applyProtection="0"/>
    <xf numFmtId="185" fontId="142" fillId="46" borderId="43" applyNumberFormat="0" applyAlignment="0" applyProtection="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0" fontId="183" fillId="0" borderId="0" applyNumberFormat="0" applyFill="0" applyBorder="0" applyAlignment="0" applyProtection="0"/>
    <xf numFmtId="212" fontId="6" fillId="0" borderId="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212" fontId="6" fillId="0" borderId="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185" fontId="166"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0" fontId="184" fillId="0" borderId="0" applyNumberFormat="0" applyFill="0" applyBorder="0" applyAlignment="0" applyProtection="0"/>
    <xf numFmtId="212" fontId="6" fillId="0" borderId="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212" fontId="6" fillId="0" borderId="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84" fillId="0" borderId="0" applyNumberFormat="0" applyFill="0" applyBorder="0" applyAlignment="0" applyProtection="0"/>
    <xf numFmtId="185" fontId="167" fillId="0" borderId="0" applyNumberFormat="0" applyFill="0" applyBorder="0" applyAlignment="0" applyProtection="0"/>
    <xf numFmtId="212" fontId="6" fillId="0" borderId="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0" fontId="172" fillId="0" borderId="16" applyNumberFormat="0" applyFill="0" applyAlignment="0" applyProtection="0"/>
    <xf numFmtId="212" fontId="6" fillId="0" borderId="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212" fontId="6" fillId="0" borderId="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72" fillId="0" borderId="16" applyNumberFormat="0" applyFill="0" applyAlignment="0" applyProtection="0"/>
    <xf numFmtId="185" fontId="115" fillId="0" borderId="53" applyNumberFormat="0" applyFill="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0" fontId="176" fillId="0" borderId="17" applyNumberFormat="0" applyFill="0" applyAlignment="0" applyProtection="0"/>
    <xf numFmtId="212" fontId="6" fillId="0" borderId="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212" fontId="6" fillId="0" borderId="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76" fillId="0" borderId="17" applyNumberFormat="0" applyFill="0" applyAlignment="0" applyProtection="0"/>
    <xf numFmtId="185" fontId="117" fillId="0" borderId="54" applyNumberFormat="0" applyFill="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0" fontId="106" fillId="0" borderId="18" applyNumberFormat="0" applyFill="0" applyAlignment="0" applyProtection="0"/>
    <xf numFmtId="212" fontId="6" fillId="0" borderId="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212" fontId="6" fillId="0" borderId="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6" fillId="0" borderId="18" applyNumberFormat="0" applyFill="0" applyAlignment="0" applyProtection="0"/>
    <xf numFmtId="185" fontId="103" fillId="0" borderId="55" applyNumberFormat="0" applyFill="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212" fontId="6" fillId="0" borderId="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47" fillId="0" borderId="0" applyNumberFormat="0" applyFill="0" applyBorder="0" applyAlignment="0" applyProtection="0"/>
    <xf numFmtId="185" fontId="168" fillId="0" borderId="0" applyNumberFormat="0" applyFill="0" applyBorder="0" applyAlignment="0" applyProtection="0"/>
    <xf numFmtId="0" fontId="47" fillId="0" borderId="0" applyNumberFormat="0" applyFill="0" applyBorder="0" applyAlignment="0" applyProtection="0"/>
    <xf numFmtId="185" fontId="168" fillId="0" borderId="0" applyNumberFormat="0" applyFill="0" applyBorder="0" applyAlignment="0" applyProtection="0"/>
    <xf numFmtId="212" fontId="6" fillId="0" borderId="0"/>
    <xf numFmtId="212" fontId="6" fillId="0" borderId="0"/>
    <xf numFmtId="212"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85" fillId="0" borderId="0"/>
    <xf numFmtId="0" fontId="5" fillId="0" borderId="0"/>
    <xf numFmtId="170" fontId="5" fillId="0" borderId="0" applyFont="0" applyFill="0" applyBorder="0" applyAlignment="0" applyProtection="0"/>
    <xf numFmtId="0" fontId="5" fillId="0" borderId="0"/>
    <xf numFmtId="170" fontId="5" fillId="0" borderId="0" applyFont="0" applyFill="0" applyBorder="0" applyAlignment="0" applyProtection="0"/>
    <xf numFmtId="0" fontId="6" fillId="0" borderId="0"/>
    <xf numFmtId="174" fontId="6" fillId="0" borderId="0" applyFont="0" applyFill="0" applyBorder="0" applyAlignment="0" applyProtection="0"/>
    <xf numFmtId="0" fontId="47" fillId="0" borderId="0" applyNumberFormat="0" applyFill="0" applyBorder="0" applyAlignment="0" applyProtection="0"/>
    <xf numFmtId="0" fontId="21" fillId="0" borderId="0"/>
    <xf numFmtId="0" fontId="15" fillId="107" borderId="0"/>
    <xf numFmtId="9" fontId="6" fillId="0" borderId="0" applyFont="0" applyFill="0" applyBorder="0" applyAlignment="0" applyProtection="0"/>
    <xf numFmtId="0" fontId="25" fillId="0" borderId="0"/>
    <xf numFmtId="0" fontId="15" fillId="107" borderId="0"/>
    <xf numFmtId="0" fontId="5" fillId="0" borderId="0"/>
    <xf numFmtId="0" fontId="15" fillId="107" borderId="0"/>
    <xf numFmtId="0" fontId="25" fillId="0" borderId="0"/>
    <xf numFmtId="174" fontId="6" fillId="0" borderId="0" applyFont="0" applyFill="0" applyBorder="0" applyAlignment="0" applyProtection="0"/>
    <xf numFmtId="174" fontId="6" fillId="0" borderId="0" applyFont="0" applyFill="0" applyBorder="0" applyAlignment="0" applyProtection="0"/>
    <xf numFmtId="0" fontId="132" fillId="87" borderId="0" applyNumberFormat="0" applyBorder="0" applyAlignment="0" applyProtection="0"/>
    <xf numFmtId="0" fontId="6" fillId="0" borderId="0"/>
    <xf numFmtId="0" fontId="6" fillId="0" borderId="0"/>
    <xf numFmtId="9" fontId="21" fillId="0" borderId="0" applyFont="0" applyFill="0" applyBorder="0" applyAlignment="0" applyProtection="0"/>
    <xf numFmtId="9" fontId="28" fillId="0" borderId="0" applyFont="0" applyFill="0" applyBorder="0" applyAlignment="0" applyProtection="0"/>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46" borderId="41" applyNumberFormat="0">
      <protection locked="0"/>
    </xf>
    <xf numFmtId="0" fontId="6" fillId="46" borderId="41" applyNumberFormat="0">
      <protection locked="0"/>
    </xf>
    <xf numFmtId="4" fontId="53" fillId="44" borderId="45" applyNumberFormat="0" applyProtection="0">
      <alignment vertical="center"/>
    </xf>
    <xf numFmtId="4" fontId="187" fillId="44" borderId="45" applyNumberFormat="0" applyProtection="0">
      <alignment vertical="center"/>
    </xf>
    <xf numFmtId="4" fontId="53" fillId="44" borderId="45" applyNumberFormat="0" applyProtection="0">
      <alignment horizontal="left" vertical="center" indent="1"/>
    </xf>
    <xf numFmtId="0" fontId="53" fillId="44" borderId="45" applyNumberFormat="0" applyProtection="0">
      <alignment horizontal="left" vertical="top" indent="1"/>
    </xf>
    <xf numFmtId="4" fontId="53" fillId="115" borderId="45" applyNumberFormat="0" applyProtection="0">
      <alignment horizontal="right" vertical="center"/>
    </xf>
    <xf numFmtId="4" fontId="187" fillId="115" borderId="45" applyNumberFormat="0" applyProtection="0">
      <alignment horizontal="right" vertical="center"/>
    </xf>
    <xf numFmtId="4" fontId="53" fillId="40" borderId="45" applyNumberFormat="0" applyProtection="0">
      <alignment horizontal="left" vertical="center" indent="1"/>
    </xf>
    <xf numFmtId="0" fontId="53" fillId="40" borderId="45" applyNumberFormat="0" applyProtection="0">
      <alignment horizontal="left" vertical="top" indent="1"/>
    </xf>
    <xf numFmtId="4" fontId="188" fillId="104" borderId="0" applyNumberFormat="0" applyProtection="0">
      <alignment horizontal="left" vertical="center" indent="1"/>
    </xf>
    <xf numFmtId="4" fontId="186" fillId="115" borderId="45" applyNumberFormat="0" applyProtection="0">
      <alignment horizontal="right" vertical="center"/>
    </xf>
    <xf numFmtId="0" fontId="168" fillId="0" borderId="0" applyNumberFormat="0" applyFill="0" applyBorder="0" applyAlignment="0" applyProtection="0"/>
    <xf numFmtId="0" fontId="168" fillId="0" borderId="0" applyNumberFormat="0" applyFill="0" applyBorder="0" applyAlignment="0" applyProtection="0"/>
    <xf numFmtId="0" fontId="101" fillId="0" borderId="56" applyNumberFormat="0" applyFill="0" applyAlignment="0" applyProtection="0"/>
    <xf numFmtId="0" fontId="166" fillId="0" borderId="0" applyNumberFormat="0" applyFill="0" applyBorder="0" applyAlignment="0" applyProtection="0"/>
    <xf numFmtId="0" fontId="15" fillId="48" borderId="28" applyNumberFormat="0" applyProtection="0">
      <alignment horizontal="left" vertical="center" indent="1"/>
    </xf>
    <xf numFmtId="4" fontId="15" fillId="0" borderId="28" applyNumberFormat="0" applyProtection="0">
      <alignment horizontal="right" vertical="center"/>
    </xf>
    <xf numFmtId="174" fontId="6" fillId="0" borderId="0" applyFont="0" applyFill="0" applyBorder="0" applyAlignment="0" applyProtection="0"/>
    <xf numFmtId="0" fontId="47" fillId="0" borderId="0" applyNumberFormat="0" applyFill="0" applyBorder="0" applyAlignment="0" applyProtection="0"/>
    <xf numFmtId="0" fontId="21" fillId="0" borderId="0"/>
    <xf numFmtId="0" fontId="101" fillId="0" borderId="56" applyNumberFormat="0" applyFill="0" applyAlignment="0" applyProtection="0"/>
    <xf numFmtId="0" fontId="5" fillId="40" borderId="0" applyNumberFormat="0" applyBorder="0" applyAlignment="0" applyProtection="0"/>
    <xf numFmtId="0" fontId="8" fillId="41" borderId="0" applyNumberFormat="0" applyBorder="0" applyAlignment="0" applyProtection="0"/>
    <xf numFmtId="0" fontId="101" fillId="0" borderId="56" applyNumberFormat="0" applyFill="0" applyAlignment="0" applyProtection="0"/>
    <xf numFmtId="0" fontId="5" fillId="42" borderId="0" applyNumberFormat="0" applyBorder="0" applyAlignment="0" applyProtection="0"/>
    <xf numFmtId="0" fontId="8" fillId="43" borderId="0" applyNumberFormat="0" applyBorder="0" applyAlignment="0" applyProtection="0"/>
    <xf numFmtId="0" fontId="5" fillId="44" borderId="0" applyNumberFormat="0" applyBorder="0" applyAlignment="0" applyProtection="0"/>
    <xf numFmtId="0" fontId="8" fillId="45" borderId="0" applyNumberFormat="0" applyBorder="0" applyAlignment="0" applyProtection="0"/>
    <xf numFmtId="0" fontId="101" fillId="0" borderId="56" applyNumberFormat="0" applyFill="0" applyAlignment="0" applyProtection="0"/>
    <xf numFmtId="0" fontId="5" fillId="46" borderId="0" applyNumberFormat="0" applyBorder="0" applyAlignment="0" applyProtection="0"/>
    <xf numFmtId="0" fontId="8" fillId="47" borderId="0" applyNumberFormat="0" applyBorder="0" applyAlignment="0" applyProtection="0"/>
    <xf numFmtId="0" fontId="101" fillId="0" borderId="56" applyNumberFormat="0" applyFill="0" applyAlignment="0" applyProtection="0"/>
    <xf numFmtId="0" fontId="5" fillId="48" borderId="0" applyNumberFormat="0" applyBorder="0" applyAlignment="0" applyProtection="0"/>
    <xf numFmtId="0" fontId="8" fillId="49" borderId="0" applyNumberFormat="0" applyBorder="0" applyAlignment="0" applyProtection="0"/>
    <xf numFmtId="0" fontId="101" fillId="0" borderId="56" applyNumberFormat="0" applyFill="0" applyAlignment="0" applyProtection="0"/>
    <xf numFmtId="0" fontId="5" fillId="43" borderId="0" applyNumberFormat="0" applyBorder="0" applyAlignment="0" applyProtection="0"/>
    <xf numFmtId="0" fontId="8" fillId="50" borderId="0" applyNumberFormat="0" applyBorder="0" applyAlignment="0" applyProtection="0"/>
    <xf numFmtId="0" fontId="190" fillId="41" borderId="0" applyNumberFormat="0" applyBorder="0" applyAlignment="0" applyProtection="0"/>
    <xf numFmtId="0" fontId="5" fillId="41" borderId="0" applyNumberFormat="0" applyBorder="0" applyAlignment="0" applyProtection="0"/>
    <xf numFmtId="0" fontId="190" fillId="43" borderId="0" applyNumberFormat="0" applyBorder="0" applyAlignment="0" applyProtection="0"/>
    <xf numFmtId="0" fontId="5" fillId="43" borderId="0" applyNumberFormat="0" applyBorder="0" applyAlignment="0" applyProtection="0"/>
    <xf numFmtId="0" fontId="190" fillId="45" borderId="0" applyNumberFormat="0" applyBorder="0" applyAlignment="0" applyProtection="0"/>
    <xf numFmtId="0" fontId="5" fillId="45" borderId="0" applyNumberFormat="0" applyBorder="0" applyAlignment="0" applyProtection="0"/>
    <xf numFmtId="0" fontId="190" fillId="47" borderId="0" applyNumberFormat="0" applyBorder="0" applyAlignment="0" applyProtection="0"/>
    <xf numFmtId="0" fontId="5" fillId="47" borderId="0" applyNumberFormat="0" applyBorder="0" applyAlignment="0" applyProtection="0"/>
    <xf numFmtId="0" fontId="190" fillId="49" borderId="0" applyNumberFormat="0" applyBorder="0" applyAlignment="0" applyProtection="0"/>
    <xf numFmtId="0" fontId="5" fillId="48" borderId="0" applyNumberFormat="0" applyBorder="0" applyAlignment="0" applyProtection="0"/>
    <xf numFmtId="0" fontId="190" fillId="50"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5" fillId="43" borderId="0" applyNumberFormat="0" applyBorder="0" applyAlignment="0" applyProtection="0"/>
    <xf numFmtId="0" fontId="101" fillId="0" borderId="56" applyNumberFormat="0" applyFill="0" applyAlignment="0" applyProtection="0"/>
    <xf numFmtId="0" fontId="5" fillId="52" borderId="0" applyNumberFormat="0" applyBorder="0" applyAlignment="0" applyProtection="0"/>
    <xf numFmtId="0" fontId="8" fillId="48" borderId="0" applyNumberFormat="0" applyBorder="0" applyAlignment="0" applyProtection="0"/>
    <xf numFmtId="0" fontId="101" fillId="0" borderId="56" applyNumberFormat="0" applyFill="0" applyAlignment="0" applyProtection="0"/>
    <xf numFmtId="0" fontId="5" fillId="22" borderId="0" applyNumberFormat="0" applyBorder="0" applyAlignment="0" applyProtection="0"/>
    <xf numFmtId="0" fontId="8" fillId="42" borderId="0" applyNumberFormat="0" applyBorder="0" applyAlignment="0" applyProtection="0"/>
    <xf numFmtId="0" fontId="101" fillId="0" borderId="56" applyNumberFormat="0" applyFill="0" applyAlignment="0" applyProtection="0"/>
    <xf numFmtId="0" fontId="5" fillId="53" borderId="0" applyNumberFormat="0" applyBorder="0" applyAlignment="0" applyProtection="0"/>
    <xf numFmtId="0" fontId="8" fillId="54" borderId="0" applyNumberFormat="0" applyBorder="0" applyAlignment="0" applyProtection="0"/>
    <xf numFmtId="0" fontId="101" fillId="0" borderId="56" applyNumberFormat="0" applyFill="0" applyAlignment="0" applyProtection="0"/>
    <xf numFmtId="0" fontId="5" fillId="55" borderId="0" applyNumberFormat="0" applyBorder="0" applyAlignment="0" applyProtection="0"/>
    <xf numFmtId="0" fontId="8" fillId="47" borderId="0" applyNumberFormat="0" applyBorder="0" applyAlignment="0" applyProtection="0"/>
    <xf numFmtId="0" fontId="101" fillId="0" borderId="56" applyNumberFormat="0" applyFill="0" applyAlignment="0" applyProtection="0"/>
    <xf numFmtId="0" fontId="5" fillId="52" borderId="0" applyNumberFormat="0" applyBorder="0" applyAlignment="0" applyProtection="0"/>
    <xf numFmtId="0" fontId="8" fillId="48" borderId="0" applyNumberFormat="0" applyBorder="0" applyAlignment="0" applyProtection="0"/>
    <xf numFmtId="0" fontId="101" fillId="0" borderId="56" applyNumberFormat="0" applyFill="0" applyAlignment="0" applyProtection="0"/>
    <xf numFmtId="0" fontId="5" fillId="50" borderId="0" applyNumberFormat="0" applyBorder="0" applyAlignment="0" applyProtection="0"/>
    <xf numFmtId="0" fontId="8" fillId="56" borderId="0" applyNumberFormat="0" applyBorder="0" applyAlignment="0" applyProtection="0"/>
    <xf numFmtId="0" fontId="190" fillId="48" borderId="0" applyNumberFormat="0" applyBorder="0" applyAlignment="0" applyProtection="0"/>
    <xf numFmtId="0" fontId="5" fillId="52" borderId="0" applyNumberFormat="0" applyBorder="0" applyAlignment="0" applyProtection="0"/>
    <xf numFmtId="0" fontId="190" fillId="42" borderId="0" applyNumberFormat="0" applyBorder="0" applyAlignment="0" applyProtection="0"/>
    <xf numFmtId="0" fontId="5" fillId="22" borderId="0" applyNumberFormat="0" applyBorder="0" applyAlignment="0" applyProtection="0"/>
    <xf numFmtId="0" fontId="190" fillId="54" borderId="0" applyNumberFormat="0" applyBorder="0" applyAlignment="0" applyProtection="0"/>
    <xf numFmtId="0" fontId="5" fillId="54" borderId="0" applyNumberFormat="0" applyBorder="0" applyAlignment="0" applyProtection="0"/>
    <xf numFmtId="0" fontId="190" fillId="47" borderId="0" applyNumberFormat="0" applyBorder="0" applyAlignment="0" applyProtection="0"/>
    <xf numFmtId="0" fontId="5" fillId="55" borderId="0" applyNumberFormat="0" applyBorder="0" applyAlignment="0" applyProtection="0"/>
    <xf numFmtId="0" fontId="190" fillId="48" borderId="0" applyNumberFormat="0" applyBorder="0" applyAlignment="0" applyProtection="0"/>
    <xf numFmtId="0" fontId="5" fillId="52" borderId="0" applyNumberFormat="0" applyBorder="0" applyAlignment="0" applyProtection="0"/>
    <xf numFmtId="0" fontId="190" fillId="56" borderId="0" applyNumberFormat="0" applyBorder="0" applyAlignment="0" applyProtection="0"/>
    <xf numFmtId="0" fontId="5" fillId="50" borderId="0" applyNumberFormat="0" applyBorder="0" applyAlignment="0" applyProtection="0"/>
    <xf numFmtId="0" fontId="101" fillId="0" borderId="56" applyNumberFormat="0" applyFill="0" applyAlignment="0" applyProtection="0"/>
    <xf numFmtId="0" fontId="34" fillId="52" borderId="0" applyNumberFormat="0" applyBorder="0" applyAlignment="0" applyProtection="0"/>
    <xf numFmtId="0" fontId="57" fillId="58" borderId="0" applyNumberFormat="0" applyBorder="0" applyAlignment="0" applyProtection="0"/>
    <xf numFmtId="0" fontId="101" fillId="0" borderId="56" applyNumberFormat="0" applyFill="0" applyAlignment="0" applyProtection="0"/>
    <xf numFmtId="0" fontId="34" fillId="23" borderId="0" applyNumberFormat="0" applyBorder="0" applyAlignment="0" applyProtection="0"/>
    <xf numFmtId="0" fontId="57" fillId="42" borderId="0" applyNumberFormat="0" applyBorder="0" applyAlignment="0" applyProtection="0"/>
    <xf numFmtId="0" fontId="101" fillId="0" borderId="56" applyNumberFormat="0" applyFill="0" applyAlignment="0" applyProtection="0"/>
    <xf numFmtId="0" fontId="34" fillId="53" borderId="0" applyNumberFormat="0" applyBorder="0" applyAlignment="0" applyProtection="0"/>
    <xf numFmtId="0" fontId="57" fillId="54" borderId="0" applyNumberFormat="0" applyBorder="0" applyAlignment="0" applyProtection="0"/>
    <xf numFmtId="0" fontId="101" fillId="0" borderId="56" applyNumberFormat="0" applyFill="0" applyAlignment="0" applyProtection="0"/>
    <xf numFmtId="0" fontId="34" fillId="55" borderId="0" applyNumberFormat="0" applyBorder="0" applyAlignment="0" applyProtection="0"/>
    <xf numFmtId="0" fontId="57" fillId="59" borderId="0" applyNumberFormat="0" applyBorder="0" applyAlignment="0" applyProtection="0"/>
    <xf numFmtId="0" fontId="34" fillId="52" borderId="0" applyNumberFormat="0" applyBorder="0" applyAlignment="0" applyProtection="0"/>
    <xf numFmtId="0" fontId="57" fillId="60" borderId="0" applyNumberFormat="0" applyBorder="0" applyAlignment="0" applyProtection="0"/>
    <xf numFmtId="170" fontId="5" fillId="0" borderId="0" applyFont="0" applyFill="0" applyBorder="0" applyAlignment="0" applyProtection="0"/>
    <xf numFmtId="0" fontId="34" fillId="50" borderId="0" applyNumberFormat="0" applyBorder="0" applyAlignment="0" applyProtection="0"/>
    <xf numFmtId="0" fontId="57" fillId="61" borderId="0" applyNumberFormat="0" applyBorder="0" applyAlignment="0" applyProtection="0"/>
    <xf numFmtId="0" fontId="191" fillId="58" borderId="0" applyNumberFormat="0" applyBorder="0" applyAlignment="0" applyProtection="0"/>
    <xf numFmtId="0" fontId="34" fillId="52" borderId="0" applyNumberFormat="0" applyBorder="0" applyAlignment="0" applyProtection="0"/>
    <xf numFmtId="0" fontId="191" fillId="42" borderId="0" applyNumberFormat="0" applyBorder="0" applyAlignment="0" applyProtection="0"/>
    <xf numFmtId="0" fontId="34" fillId="23" borderId="0" applyNumberFormat="0" applyBorder="0" applyAlignment="0" applyProtection="0"/>
    <xf numFmtId="0" fontId="191" fillId="54" borderId="0" applyNumberFormat="0" applyBorder="0" applyAlignment="0" applyProtection="0"/>
    <xf numFmtId="0" fontId="191" fillId="59" borderId="0" applyNumberFormat="0" applyBorder="0" applyAlignment="0" applyProtection="0"/>
    <xf numFmtId="0" fontId="191" fillId="60" borderId="0" applyNumberFormat="0" applyBorder="0" applyAlignment="0" applyProtection="0"/>
    <xf numFmtId="0" fontId="34" fillId="52" borderId="0" applyNumberFormat="0" applyBorder="0" applyAlignment="0" applyProtection="0"/>
    <xf numFmtId="0" fontId="191" fillId="61" borderId="0" applyNumberFormat="0" applyBorder="0" applyAlignment="0" applyProtection="0"/>
    <xf numFmtId="0" fontId="25" fillId="0" borderId="0"/>
    <xf numFmtId="0" fontId="6" fillId="0" borderId="0"/>
    <xf numFmtId="0" fontId="8" fillId="63" borderId="0" applyNumberFormat="0" applyBorder="0" applyAlignment="0" applyProtection="0"/>
    <xf numFmtId="0" fontId="15" fillId="107" borderId="0"/>
    <xf numFmtId="0" fontId="8" fillId="65" borderId="0" applyNumberFormat="0" applyBorder="0" applyAlignment="0" applyProtection="0"/>
    <xf numFmtId="0" fontId="5" fillId="0" borderId="0"/>
    <xf numFmtId="0" fontId="15" fillId="107" borderId="0"/>
    <xf numFmtId="0" fontId="57" fillId="67" borderId="0" applyNumberFormat="0" applyBorder="0" applyAlignment="0" applyProtection="0"/>
    <xf numFmtId="0" fontId="34" fillId="60" borderId="0" applyNumberFormat="0" applyBorder="0" applyAlignment="0" applyProtection="0"/>
    <xf numFmtId="0" fontId="57" fillId="69" borderId="0" applyNumberFormat="0" applyBorder="0" applyAlignment="0" applyProtection="0"/>
    <xf numFmtId="170" fontId="5" fillId="0" borderId="0" applyFont="0" applyFill="0" applyBorder="0" applyAlignment="0" applyProtection="0"/>
    <xf numFmtId="0" fontId="5" fillId="0" borderId="0"/>
    <xf numFmtId="0" fontId="8" fillId="71" borderId="0" applyNumberFormat="0" applyBorder="0" applyAlignment="0" applyProtection="0"/>
    <xf numFmtId="170" fontId="5" fillId="0" borderId="0" applyFont="0" applyFill="0" applyBorder="0" applyAlignment="0" applyProtection="0"/>
    <xf numFmtId="0" fontId="8" fillId="73" borderId="0" applyNumberFormat="0" applyBorder="0" applyAlignment="0" applyProtection="0"/>
    <xf numFmtId="170" fontId="5" fillId="0" borderId="0" applyFont="0" applyFill="0" applyBorder="0" applyAlignment="0" applyProtection="0"/>
    <xf numFmtId="0" fontId="57" fillId="75" borderId="0" applyNumberFormat="0" applyBorder="0" applyAlignment="0" applyProtection="0"/>
    <xf numFmtId="0" fontId="34" fillId="20" borderId="0" applyNumberFormat="0" applyBorder="0" applyAlignment="0" applyProtection="0"/>
    <xf numFmtId="0" fontId="57" fillId="76" borderId="0" applyNumberFormat="0" applyBorder="0" applyAlignment="0" applyProtection="0"/>
    <xf numFmtId="170" fontId="5" fillId="0" borderId="0" applyFont="0" applyFill="0" applyBorder="0" applyAlignment="0" applyProtection="0"/>
    <xf numFmtId="0" fontId="8" fillId="77" borderId="0" applyNumberFormat="0" applyBorder="0" applyAlignment="0" applyProtection="0"/>
    <xf numFmtId="0" fontId="8" fillId="74" borderId="0" applyNumberFormat="0" applyBorder="0" applyAlignment="0" applyProtection="0"/>
    <xf numFmtId="0" fontId="57" fillId="66" borderId="0" applyNumberFormat="0" applyBorder="0" applyAlignment="0" applyProtection="0"/>
    <xf numFmtId="9" fontId="28" fillId="0" borderId="0" applyFont="0" applyFill="0" applyBorder="0" applyAlignment="0" applyProtection="0"/>
    <xf numFmtId="0" fontId="34" fillId="24" borderId="0" applyNumberFormat="0" applyBorder="0" applyAlignment="0" applyProtection="0"/>
    <xf numFmtId="0" fontId="57" fillId="53" borderId="0" applyNumberFormat="0" applyBorder="0" applyAlignment="0" applyProtection="0"/>
    <xf numFmtId="0" fontId="8" fillId="74" borderId="0" applyNumberFormat="0" applyBorder="0" applyAlignment="0" applyProtection="0"/>
    <xf numFmtId="0" fontId="25" fillId="0" borderId="0"/>
    <xf numFmtId="0" fontId="8" fillId="66" borderId="0" applyNumberFormat="0" applyBorder="0" applyAlignment="0" applyProtection="0"/>
    <xf numFmtId="0" fontId="57" fillId="66" borderId="0" applyNumberFormat="0" applyBorder="0" applyAlignment="0" applyProtection="0"/>
    <xf numFmtId="0" fontId="34" fillId="100" borderId="0" applyNumberFormat="0" applyBorder="0" applyAlignment="0" applyProtection="0"/>
    <xf numFmtId="0" fontId="57" fillId="59" borderId="0" applyNumberFormat="0" applyBorder="0" applyAlignment="0" applyProtection="0"/>
    <xf numFmtId="0" fontId="25" fillId="0" borderId="0"/>
    <xf numFmtId="0" fontId="8" fillId="63" borderId="0" applyNumberFormat="0" applyBorder="0" applyAlignment="0" applyProtection="0"/>
    <xf numFmtId="0" fontId="57" fillId="65" borderId="0" applyNumberFormat="0" applyBorder="0" applyAlignment="0" applyProtection="0"/>
    <xf numFmtId="0" fontId="34" fillId="32" borderId="0" applyNumberFormat="0" applyBorder="0" applyAlignment="0" applyProtection="0"/>
    <xf numFmtId="0" fontId="57" fillId="60" borderId="0" applyNumberFormat="0" applyBorder="0" applyAlignment="0" applyProtection="0"/>
    <xf numFmtId="0" fontId="8" fillId="73" borderId="0" applyNumberFormat="0" applyBorder="0" applyAlignment="0" applyProtection="0"/>
    <xf numFmtId="0" fontId="57" fillId="87" borderId="0" applyNumberFormat="0" applyBorder="0" applyAlignment="0" applyProtection="0"/>
    <xf numFmtId="0" fontId="34" fillId="56" borderId="0" applyNumberFormat="0" applyBorder="0" applyAlignment="0" applyProtection="0"/>
    <xf numFmtId="0" fontId="57" fillId="89" borderId="0" applyNumberFormat="0" applyBorder="0" applyAlignment="0" applyProtection="0"/>
    <xf numFmtId="0" fontId="40" fillId="47" borderId="0" applyNumberFormat="0" applyBorder="0" applyAlignment="0" applyProtection="0"/>
    <xf numFmtId="0" fontId="124" fillId="43" borderId="0" applyNumberFormat="0" applyBorder="0" applyAlignment="0" applyProtection="0"/>
    <xf numFmtId="0" fontId="15" fillId="107" borderId="0"/>
    <xf numFmtId="0" fontId="192" fillId="45" borderId="0" applyNumberFormat="0" applyBorder="0" applyAlignment="0" applyProtection="0"/>
    <xf numFmtId="0" fontId="6" fillId="0" borderId="0"/>
    <xf numFmtId="0" fontId="6" fillId="0" borderId="0"/>
    <xf numFmtId="0" fontId="39" fillId="91" borderId="0" applyNumberFormat="0" applyBorder="0" applyAlignment="0" applyProtection="0"/>
    <xf numFmtId="0" fontId="25" fillId="0" borderId="0"/>
    <xf numFmtId="0" fontId="25" fillId="0" borderId="0"/>
    <xf numFmtId="0" fontId="201" fillId="46" borderId="19" applyNumberFormat="0" applyAlignment="0" applyProtection="0"/>
    <xf numFmtId="0" fontId="80" fillId="55" borderId="27" applyNumberFormat="0" applyAlignment="0" applyProtection="0"/>
    <xf numFmtId="0" fontId="193" fillId="55" borderId="27" applyNumberFormat="0" applyAlignment="0" applyProtection="0"/>
    <xf numFmtId="0" fontId="201" fillId="46" borderId="19" applyNumberFormat="0" applyAlignment="0" applyProtection="0"/>
    <xf numFmtId="0" fontId="6" fillId="0" borderId="0"/>
    <xf numFmtId="0" fontId="194" fillId="94" borderId="29" applyNumberFormat="0" applyAlignment="0" applyProtection="0"/>
    <xf numFmtId="0" fontId="178" fillId="14" borderId="22" applyNumberFormat="0" applyAlignment="0" applyProtection="0"/>
    <xf numFmtId="0" fontId="1" fillId="14" borderId="22" applyNumberFormat="0" applyAlignment="0" applyProtection="0"/>
    <xf numFmtId="0" fontId="195" fillId="0" borderId="31" applyNumberFormat="0" applyFill="0" applyAlignment="0" applyProtection="0"/>
    <xf numFmtId="0" fontId="1" fillId="14" borderId="22" applyNumberFormat="0" applyAlignment="0" applyProtection="0"/>
    <xf numFmtId="0" fontId="84" fillId="94" borderId="29" applyNumberFormat="0" applyAlignment="0" applyProtection="0"/>
    <xf numFmtId="170"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101" fillId="95" borderId="0" applyNumberFormat="0" applyBorder="0" applyAlignment="0" applyProtection="0"/>
    <xf numFmtId="0" fontId="101" fillId="97" borderId="0" applyNumberFormat="0" applyBorder="0" applyAlignment="0" applyProtection="0"/>
    <xf numFmtId="0" fontId="104" fillId="0" borderId="0" applyNumberFormat="0" applyFill="0" applyBorder="0" applyAlignment="0" applyProtection="0"/>
    <xf numFmtId="0" fontId="15" fillId="107" borderId="0"/>
    <xf numFmtId="0" fontId="15" fillId="107" borderId="0"/>
    <xf numFmtId="0" fontId="15" fillId="107" borderId="0"/>
    <xf numFmtId="0" fontId="25" fillId="0" borderId="0"/>
    <xf numFmtId="0" fontId="25" fillId="0" borderId="0"/>
    <xf numFmtId="0" fontId="25" fillId="0" borderId="0"/>
    <xf numFmtId="0" fontId="191" fillId="69" borderId="0" applyNumberFormat="0" applyBorder="0" applyAlignment="0" applyProtection="0"/>
    <xf numFmtId="0" fontId="25" fillId="0" borderId="0"/>
    <xf numFmtId="0" fontId="25" fillId="0" borderId="0"/>
    <xf numFmtId="0" fontId="34" fillId="60" borderId="0" applyNumberFormat="0" applyBorder="0" applyAlignment="0" applyProtection="0"/>
    <xf numFmtId="0" fontId="25" fillId="0" borderId="0"/>
    <xf numFmtId="0" fontId="191" fillId="76" borderId="0" applyNumberFormat="0" applyBorder="0" applyAlignment="0" applyProtection="0"/>
    <xf numFmtId="0" fontId="58" fillId="20" borderId="0" applyNumberFormat="0" applyBorder="0" applyAlignment="0" applyProtection="0"/>
    <xf numFmtId="0" fontId="34" fillId="20" borderId="0" applyNumberFormat="0" applyBorder="0" applyAlignment="0" applyProtection="0"/>
    <xf numFmtId="0" fontId="15" fillId="107" borderId="0"/>
    <xf numFmtId="0" fontId="191" fillId="53" borderId="0" applyNumberFormat="0" applyBorder="0" applyAlignment="0" applyProtection="0"/>
    <xf numFmtId="0" fontId="58" fillId="24" borderId="0" applyNumberFormat="0" applyBorder="0" applyAlignment="0" applyProtection="0"/>
    <xf numFmtId="0" fontId="34" fillId="24" borderId="0" applyNumberFormat="0" applyBorder="0" applyAlignment="0" applyProtection="0"/>
    <xf numFmtId="0" fontId="15" fillId="107" borderId="0"/>
    <xf numFmtId="0" fontId="191" fillId="59" borderId="0" applyNumberFormat="0" applyBorder="0" applyAlignment="0" applyProtection="0"/>
    <xf numFmtId="0" fontId="6" fillId="0" borderId="0"/>
    <xf numFmtId="0" fontId="34" fillId="100" borderId="0" applyNumberFormat="0" applyBorder="0" applyAlignment="0" applyProtection="0"/>
    <xf numFmtId="0" fontId="191" fillId="60" borderId="0" applyNumberFormat="0" applyBorder="0" applyAlignment="0" applyProtection="0"/>
    <xf numFmtId="0" fontId="58" fillId="32" borderId="0" applyNumberFormat="0" applyBorder="0" applyAlignment="0" applyProtection="0"/>
    <xf numFmtId="0" fontId="34" fillId="32" borderId="0" applyNumberFormat="0" applyBorder="0" applyAlignment="0" applyProtection="0"/>
    <xf numFmtId="0" fontId="191" fillId="89" borderId="0" applyNumberFormat="0" applyBorder="0" applyAlignment="0" applyProtection="0"/>
    <xf numFmtId="0" fontId="34" fillId="56" borderId="0" applyNumberFormat="0" applyBorder="0" applyAlignment="0" applyProtection="0"/>
    <xf numFmtId="0" fontId="196" fillId="50" borderId="27" applyNumberFormat="0" applyAlignment="0" applyProtection="0"/>
    <xf numFmtId="0" fontId="179" fillId="12" borderId="19" applyNumberFormat="0" applyAlignment="0" applyProtection="0"/>
    <xf numFmtId="0" fontId="41" fillId="12" borderId="19" applyNumberFormat="0" applyAlignment="0" applyProtection="0"/>
    <xf numFmtId="194"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0" fontId="25" fillId="0" borderId="0"/>
    <xf numFmtId="193" fontId="6" fillId="0" borderId="0" applyFont="0" applyFill="0" applyBorder="0" applyAlignment="0" applyProtection="0"/>
    <xf numFmtId="185" fontId="6" fillId="0" borderId="0" applyFont="0" applyFill="0" applyBorder="0" applyAlignment="0" applyProtection="0"/>
    <xf numFmtId="0" fontId="46" fillId="0" borderId="0" applyNumberFormat="0" applyFill="0" applyBorder="0" applyAlignment="0" applyProtection="0"/>
    <xf numFmtId="0" fontId="167" fillId="0" borderId="0" applyNumberFormat="0" applyFill="0" applyBorder="0" applyAlignment="0" applyProtection="0"/>
    <xf numFmtId="0" fontId="39" fillId="91" borderId="0" applyNumberFormat="0" applyBorder="0" applyAlignment="0" applyProtection="0"/>
    <xf numFmtId="0" fontId="62" fillId="45" borderId="0" applyNumberFormat="0" applyBorder="0" applyAlignment="0" applyProtection="0"/>
    <xf numFmtId="0" fontId="15" fillId="102" borderId="0" applyNumberFormat="0" applyBorder="0" applyAlignment="0" applyProtection="0"/>
    <xf numFmtId="0" fontId="25" fillId="0" borderId="0"/>
    <xf numFmtId="0" fontId="170" fillId="0" borderId="34" applyNumberFormat="0" applyFill="0" applyAlignment="0" applyProtection="0"/>
    <xf numFmtId="0" fontId="174" fillId="0" borderId="36" applyNumberFormat="0" applyFill="0" applyAlignment="0" applyProtection="0"/>
    <xf numFmtId="0" fontId="25" fillId="0" borderId="0"/>
    <xf numFmtId="0" fontId="25" fillId="0" borderId="0"/>
    <xf numFmtId="0" fontId="104" fillId="0" borderId="39" applyNumberFormat="0" applyFill="0" applyAlignment="0" applyProtection="0"/>
    <xf numFmtId="0" fontId="104" fillId="0" borderId="0" applyNumberFormat="0" applyFill="0" applyBorder="0" applyAlignment="0" applyProtection="0"/>
    <xf numFmtId="0" fontId="197" fillId="43" borderId="0" applyNumberFormat="0" applyBorder="0" applyAlignment="0" applyProtection="0"/>
    <xf numFmtId="0" fontId="40" fillId="47" borderId="0" applyNumberFormat="0" applyBorder="0" applyAlignment="0" applyProtection="0"/>
    <xf numFmtId="0" fontId="41" fillId="12" borderId="19" applyNumberFormat="0" applyAlignment="0" applyProtection="0"/>
    <xf numFmtId="0" fontId="41" fillId="12" borderId="19" applyNumberFormat="0" applyAlignment="0" applyProtection="0"/>
    <xf numFmtId="0" fontId="41" fillId="12" borderId="19" applyNumberFormat="0" applyAlignment="0" applyProtection="0"/>
    <xf numFmtId="0" fontId="109" fillId="50" borderId="27" applyNumberFormat="0" applyAlignment="0" applyProtection="0"/>
    <xf numFmtId="0" fontId="85" fillId="0" borderId="31" applyNumberFormat="0" applyFill="0" applyAlignment="0" applyProtection="0"/>
    <xf numFmtId="170"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25" fillId="0"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4" fontId="6" fillId="0" borderId="0" applyFont="0" applyFill="0" applyBorder="0" applyAlignment="0" applyProtection="0"/>
    <xf numFmtId="0" fontId="25" fillId="0"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5" fillId="107"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5" fillId="107"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5" fillId="107" borderId="0"/>
    <xf numFmtId="170" fontId="8" fillId="0" borderId="0" applyFont="0" applyFill="0" applyBorder="0" applyAlignment="0" applyProtection="0"/>
    <xf numFmtId="170"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5" fillId="107" borderId="0"/>
    <xf numFmtId="0" fontId="6" fillId="0"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5" fillId="107" borderId="0"/>
    <xf numFmtId="0" fontId="6" fillId="0" borderId="0"/>
    <xf numFmtId="0" fontId="6" fillId="0" borderId="0"/>
    <xf numFmtId="0" fontId="15" fillId="107"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5" fillId="107" borderId="0"/>
    <xf numFmtId="0" fontId="6" fillId="0" borderId="0"/>
    <xf numFmtId="170" fontId="15" fillId="0" borderId="0" applyFont="0" applyFill="0" applyBorder="0" applyAlignment="0" applyProtection="0"/>
    <xf numFmtId="174" fontId="6" fillId="0" borderId="0" applyFont="0" applyFill="0" applyBorder="0" applyAlignment="0" applyProtection="0"/>
    <xf numFmtId="170" fontId="15"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4"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4"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0" fontId="132" fillId="87" borderId="0" applyNumberFormat="0" applyBorder="0" applyAlignment="0" applyProtection="0"/>
    <xf numFmtId="0" fontId="62" fillId="87" borderId="0" applyNumberFormat="0" applyBorder="0" applyAlignment="0" applyProtection="0"/>
    <xf numFmtId="0" fontId="132" fillId="87" borderId="0" applyNumberFormat="0" applyBorder="0" applyAlignment="0" applyProtection="0"/>
    <xf numFmtId="0" fontId="48" fillId="50" borderId="0" applyNumberFormat="0" applyBorder="0" applyAlignment="0" applyProtection="0"/>
    <xf numFmtId="0" fontId="132" fillId="87" borderId="0" applyNumberFormat="0" applyBorder="0" applyAlignment="0" applyProtection="0"/>
    <xf numFmtId="0" fontId="6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106"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6" fillId="0" borderId="0"/>
    <xf numFmtId="0" fontId="15" fillId="107" borderId="0"/>
    <xf numFmtId="0" fontId="5" fillId="0" borderId="0"/>
    <xf numFmtId="0" fontId="25" fillId="0" borderId="0"/>
    <xf numFmtId="0" fontId="25" fillId="0" borderId="0"/>
    <xf numFmtId="0" fontId="6" fillId="0" borderId="0"/>
    <xf numFmtId="0" fontId="6" fillId="0" borderId="0"/>
    <xf numFmtId="0" fontId="6" fillId="0" borderId="0"/>
    <xf numFmtId="0" fontId="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15" fillId="107" borderId="0"/>
    <xf numFmtId="0" fontId="25" fillId="0" borderId="0"/>
    <xf numFmtId="0" fontId="6" fillId="0" borderId="0"/>
    <xf numFmtId="0" fontId="25" fillId="0" borderId="0"/>
    <xf numFmtId="0" fontId="21" fillId="0" borderId="0"/>
    <xf numFmtId="0" fontId="21" fillId="0" borderId="0"/>
    <xf numFmtId="0" fontId="21" fillId="0" borderId="0"/>
    <xf numFmtId="0" fontId="15" fillId="86" borderId="2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15" fillId="107"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15" fillId="107"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5" fillId="107" borderId="0"/>
    <xf numFmtId="0" fontId="25" fillId="0" borderId="0"/>
    <xf numFmtId="0" fontId="6" fillId="0" borderId="0"/>
    <xf numFmtId="0" fontId="25" fillId="0" borderId="0"/>
    <xf numFmtId="0" fontId="21" fillId="0" borderId="0"/>
    <xf numFmtId="0" fontId="21" fillId="0" borderId="0"/>
    <xf numFmtId="0" fontId="21" fillId="0" borderId="0"/>
    <xf numFmtId="174" fontId="6" fillId="0" borderId="0" applyFont="0" applyFill="0" applyBorder="0" applyAlignment="0" applyProtection="0"/>
    <xf numFmtId="0" fontId="21" fillId="0" borderId="0"/>
    <xf numFmtId="174" fontId="6" fillId="0" borderId="0" applyFont="0" applyFill="0" applyBorder="0" applyAlignment="0" applyProtection="0"/>
    <xf numFmtId="170" fontId="6" fillId="0" borderId="0" applyFont="0" applyFill="0" applyBorder="0" applyAlignment="0" applyProtection="0"/>
    <xf numFmtId="0" fontId="21" fillId="0" borderId="0"/>
    <xf numFmtId="170" fontId="6"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15" fillId="107"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5" fillId="107"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15" fillId="107" borderId="0"/>
    <xf numFmtId="0" fontId="25" fillId="0" borderId="0"/>
    <xf numFmtId="0" fontId="21" fillId="0" borderId="0"/>
    <xf numFmtId="170" fontId="5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0" fontId="21" fillId="0" borderId="0"/>
    <xf numFmtId="0" fontId="25" fillId="0" borderId="0"/>
    <xf numFmtId="0" fontId="15" fillId="107" borderId="0"/>
    <xf numFmtId="0" fontId="2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107" borderId="0"/>
    <xf numFmtId="0" fontId="6" fillId="0" borderId="0"/>
    <xf numFmtId="0" fontId="15" fillId="107" borderId="0"/>
    <xf numFmtId="0" fontId="15" fillId="107" borderId="0"/>
    <xf numFmtId="0" fontId="28" fillId="0" borderId="0"/>
    <xf numFmtId="0" fontId="25" fillId="0" borderId="0"/>
    <xf numFmtId="0" fontId="25" fillId="0" borderId="0"/>
    <xf numFmtId="0" fontId="25" fillId="0" borderId="0"/>
    <xf numFmtId="0" fontId="25" fillId="0" borderId="0"/>
    <xf numFmtId="0" fontId="28" fillId="0" borderId="0"/>
    <xf numFmtId="0" fontId="21" fillId="0" borderId="0"/>
    <xf numFmtId="0" fontId="28" fillId="0" borderId="0"/>
    <xf numFmtId="174" fontId="6" fillId="0" borderId="0" applyFont="0" applyFill="0" applyBorder="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15" fillId="107" borderId="0"/>
    <xf numFmtId="0" fontId="6" fillId="0" borderId="0"/>
    <xf numFmtId="0" fontId="6" fillId="0" borderId="0"/>
    <xf numFmtId="0" fontId="6" fillId="0" borderId="0"/>
    <xf numFmtId="0" fontId="15" fillId="107" borderId="0"/>
    <xf numFmtId="0" fontId="5" fillId="0" borderId="0"/>
    <xf numFmtId="0" fontId="53" fillId="0" borderId="0"/>
    <xf numFmtId="0" fontId="15" fillId="107" borderId="0"/>
    <xf numFmtId="0" fontId="15" fillId="107"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 fillId="107" borderId="0"/>
    <xf numFmtId="0" fontId="5" fillId="0" borderId="0"/>
    <xf numFmtId="0" fontId="15" fillId="107" borderId="0"/>
    <xf numFmtId="0" fontId="15" fillId="107" borderId="0"/>
    <xf numFmtId="0" fontId="6" fillId="0" borderId="0"/>
    <xf numFmtId="0" fontId="15" fillId="107" borderId="0"/>
    <xf numFmtId="0" fontId="6" fillId="0" borderId="0"/>
    <xf numFmtId="0" fontId="6" fillId="0" borderId="0"/>
    <xf numFmtId="0" fontId="15" fillId="107" borderId="0"/>
    <xf numFmtId="0" fontId="5" fillId="0" borderId="0"/>
    <xf numFmtId="0" fontId="6" fillId="0" borderId="0"/>
    <xf numFmtId="0" fontId="15" fillId="107" borderId="0"/>
    <xf numFmtId="0" fontId="6" fillId="0" borderId="0"/>
    <xf numFmtId="0" fontId="6" fillId="0" borderId="0"/>
    <xf numFmtId="0" fontId="6" fillId="0" borderId="0"/>
    <xf numFmtId="0" fontId="6" fillId="0" borderId="0"/>
    <xf numFmtId="170" fontId="6" fillId="0" borderId="0" applyFont="0" applyFill="0" applyBorder="0" applyAlignment="0" applyProtection="0"/>
    <xf numFmtId="0" fontId="25" fillId="0" borderId="0"/>
    <xf numFmtId="0" fontId="6" fillId="0" borderId="0"/>
    <xf numFmtId="0" fontId="25" fillId="0" borderId="0"/>
    <xf numFmtId="0" fontId="25" fillId="0" borderId="0"/>
    <xf numFmtId="0" fontId="5" fillId="0" borderId="0"/>
    <xf numFmtId="170" fontId="6" fillId="0" borderId="0" applyFont="0" applyFill="0" applyBorder="0" applyAlignment="0" applyProtection="0"/>
    <xf numFmtId="0" fontId="25" fillId="0" borderId="0"/>
    <xf numFmtId="0" fontId="6" fillId="0" borderId="0"/>
    <xf numFmtId="0" fontId="6" fillId="0" borderId="0"/>
    <xf numFmtId="0" fontId="15" fillId="107" borderId="0"/>
    <xf numFmtId="0" fontId="15" fillId="107" borderId="0"/>
    <xf numFmtId="0" fontId="5" fillId="0" borderId="0"/>
    <xf numFmtId="0" fontId="15" fillId="107" borderId="0"/>
    <xf numFmtId="0" fontId="6"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194" fontId="6" fillId="0" borderId="0" applyFont="0" applyFill="0" applyBorder="0" applyAlignment="0" applyProtection="0"/>
    <xf numFmtId="0" fontId="15" fillId="107" borderId="0"/>
    <xf numFmtId="0" fontId="6" fillId="0" borderId="0"/>
    <xf numFmtId="0" fontId="15" fillId="107"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 fillId="107"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 fillId="107" borderId="0"/>
    <xf numFmtId="0" fontId="25" fillId="0" borderId="0"/>
    <xf numFmtId="0" fontId="6" fillId="0" borderId="0"/>
    <xf numFmtId="0" fontId="25" fillId="0" borderId="0"/>
    <xf numFmtId="0" fontId="15" fillId="107" borderId="0"/>
    <xf numFmtId="0" fontId="15" fillId="107" borderId="0"/>
    <xf numFmtId="0" fontId="15" fillId="107"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 fillId="86" borderId="28" applyNumberFormat="0" applyFont="0" applyAlignment="0" applyProtection="0"/>
    <xf numFmtId="0" fontId="8" fillId="15" borderId="23" applyNumberFormat="0" applyFont="0" applyAlignment="0" applyProtection="0"/>
    <xf numFmtId="0" fontId="53" fillId="44" borderId="42" applyNumberFormat="0" applyFont="0" applyAlignment="0" applyProtection="0"/>
    <xf numFmtId="0" fontId="52" fillId="15" borderId="23" applyNumberFormat="0" applyFont="0" applyAlignment="0" applyProtection="0"/>
    <xf numFmtId="0" fontId="6" fillId="0" borderId="0"/>
    <xf numFmtId="0" fontId="8" fillId="15" borderId="23" applyNumberFormat="0" applyFont="0" applyAlignment="0" applyProtection="0"/>
    <xf numFmtId="0" fontId="8" fillId="44" borderId="42" applyNumberFormat="0" applyFont="0" applyAlignment="0" applyProtection="0"/>
    <xf numFmtId="0" fontId="42" fillId="46" borderId="20" applyNumberFormat="0" applyAlignment="0" applyProtection="0"/>
    <xf numFmtId="0" fontId="142" fillId="55" borderId="43" applyNumberFormat="0" applyAlignment="0" applyProtection="0"/>
    <xf numFmtId="14" fontId="59" fillId="0" borderId="0">
      <alignment horizontal="center" wrapText="1"/>
      <protection locked="0"/>
    </xf>
    <xf numFmtId="16" fontId="59" fillId="0" borderId="0">
      <alignment horizontal="center" wrapText="1"/>
      <protection locked="0"/>
    </xf>
    <xf numFmtId="9" fontId="6" fillId="0" borderId="0" applyFont="0" applyFill="0" applyBorder="0" applyAlignment="0" applyProtection="0"/>
    <xf numFmtId="9" fontId="2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214" fontId="146" fillId="0" borderId="0"/>
    <xf numFmtId="164" fontId="146" fillId="0" borderId="0"/>
    <xf numFmtId="214" fontId="146" fillId="0" borderId="0"/>
    <xf numFmtId="164" fontId="146" fillId="0" borderId="0"/>
    <xf numFmtId="219" fontId="155" fillId="0" borderId="0" applyNumberFormat="0" applyFill="0" applyBorder="0" applyAlignment="0" applyProtection="0">
      <alignment horizontal="left"/>
    </xf>
    <xf numFmtId="38" fontId="155" fillId="0" borderId="0"/>
    <xf numFmtId="0" fontId="155" fillId="0" borderId="0"/>
    <xf numFmtId="0" fontId="142" fillId="93" borderId="43" applyNumberFormat="0" applyAlignment="0" applyProtection="0"/>
    <xf numFmtId="0" fontId="198" fillId="55" borderId="43" applyNumberFormat="0" applyAlignment="0" applyProtection="0"/>
    <xf numFmtId="0" fontId="42" fillId="46" borderId="20" applyNumberFormat="0" applyAlignment="0" applyProtection="0"/>
    <xf numFmtId="4" fontId="15" fillId="106" borderId="28" applyNumberFormat="0" applyProtection="0">
      <alignment vertical="center"/>
    </xf>
    <xf numFmtId="4" fontId="15" fillId="106" borderId="28" applyNumberFormat="0" applyProtection="0">
      <alignment vertical="center"/>
    </xf>
    <xf numFmtId="4" fontId="157" fillId="106" borderId="45" applyNumberFormat="0" applyProtection="0">
      <alignment vertical="center"/>
    </xf>
    <xf numFmtId="4" fontId="157" fillId="106" borderId="45" applyNumberFormat="0" applyProtection="0">
      <alignment vertical="center"/>
    </xf>
    <xf numFmtId="4" fontId="157" fillId="106" borderId="45" applyNumberFormat="0" applyProtection="0">
      <alignment vertical="center"/>
    </xf>
    <xf numFmtId="4" fontId="159" fillId="57" borderId="28" applyNumberFormat="0" applyProtection="0">
      <alignment vertical="center"/>
    </xf>
    <xf numFmtId="4" fontId="158" fillId="106" borderId="45" applyNumberFormat="0" applyProtection="0">
      <alignment vertical="center"/>
    </xf>
    <xf numFmtId="4" fontId="15" fillId="57" borderId="28" applyNumberFormat="0" applyProtection="0">
      <alignment horizontal="left" vertical="center" indent="1"/>
    </xf>
    <xf numFmtId="4" fontId="157" fillId="106" borderId="45" applyNumberFormat="0" applyProtection="0">
      <alignment horizontal="left" vertical="center" indent="1"/>
    </xf>
    <xf numFmtId="4" fontId="157" fillId="106" borderId="45" applyNumberFormat="0" applyProtection="0">
      <alignment horizontal="left" vertical="center" indent="1"/>
    </xf>
    <xf numFmtId="4" fontId="157" fillId="106" borderId="45" applyNumberFormat="0" applyProtection="0">
      <alignment horizontal="left" vertical="center" indent="1"/>
    </xf>
    <xf numFmtId="0" fontId="160" fillId="106" borderId="45" applyNumberFormat="0" applyProtection="0">
      <alignment horizontal="left" vertical="top" indent="1"/>
    </xf>
    <xf numFmtId="0" fontId="157" fillId="106" borderId="45" applyNumberFormat="0" applyProtection="0">
      <alignment horizontal="left" vertical="top" indent="1"/>
    </xf>
    <xf numFmtId="4" fontId="15" fillId="60" borderId="28" applyNumberFormat="0" applyProtection="0">
      <alignment horizontal="left" vertical="center" indent="1"/>
    </xf>
    <xf numFmtId="4" fontId="157" fillId="40" borderId="0" applyNumberFormat="0" applyProtection="0">
      <alignment horizontal="left" vertical="center" indent="1"/>
    </xf>
    <xf numFmtId="4" fontId="157" fillId="40" borderId="0" applyNumberFormat="0" applyProtection="0">
      <alignment horizontal="left" vertical="center" indent="1"/>
    </xf>
    <xf numFmtId="4" fontId="157" fillId="40" borderId="0" applyNumberFormat="0" applyProtection="0">
      <alignment horizontal="left" vertical="center" indent="1"/>
    </xf>
    <xf numFmtId="4" fontId="15" fillId="43" borderId="28" applyNumberFormat="0" applyProtection="0">
      <alignment horizontal="right" vertical="center"/>
    </xf>
    <xf numFmtId="4" fontId="53" fillId="43" borderId="45" applyNumberFormat="0" applyProtection="0">
      <alignment horizontal="right" vertical="center"/>
    </xf>
    <xf numFmtId="4" fontId="15" fillId="105" borderId="28" applyNumberFormat="0" applyProtection="0">
      <alignment horizontal="right" vertical="center"/>
    </xf>
    <xf numFmtId="4" fontId="53" fillId="42" borderId="45" applyNumberFormat="0" applyProtection="0">
      <alignment horizontal="right" vertical="center"/>
    </xf>
    <xf numFmtId="4" fontId="15" fillId="76" borderId="46" applyNumberFormat="0" applyProtection="0">
      <alignment horizontal="right" vertical="center"/>
    </xf>
    <xf numFmtId="4" fontId="53" fillId="76" borderId="45" applyNumberFormat="0" applyProtection="0">
      <alignment horizontal="right" vertical="center"/>
    </xf>
    <xf numFmtId="4" fontId="15" fillId="56" borderId="28" applyNumberFormat="0" applyProtection="0">
      <alignment horizontal="right" vertical="center"/>
    </xf>
    <xf numFmtId="4" fontId="53" fillId="56" borderId="45" applyNumberFormat="0" applyProtection="0">
      <alignment horizontal="right" vertical="center"/>
    </xf>
    <xf numFmtId="4" fontId="15" fillId="61" borderId="28" applyNumberFormat="0" applyProtection="0">
      <alignment horizontal="right" vertical="center"/>
    </xf>
    <xf numFmtId="4" fontId="53" fillId="61" borderId="45" applyNumberFormat="0" applyProtection="0">
      <alignment horizontal="right" vertical="center"/>
    </xf>
    <xf numFmtId="4" fontId="15" fillId="89" borderId="28" applyNumberFormat="0" applyProtection="0">
      <alignment horizontal="right" vertical="center"/>
    </xf>
    <xf numFmtId="4" fontId="53" fillId="89" borderId="45" applyNumberFormat="0" applyProtection="0">
      <alignment horizontal="right" vertical="center"/>
    </xf>
    <xf numFmtId="4" fontId="15" fillId="53" borderId="28" applyNumberFormat="0" applyProtection="0">
      <alignment horizontal="right" vertical="center"/>
    </xf>
    <xf numFmtId="4" fontId="53" fillId="53" borderId="45" applyNumberFormat="0" applyProtection="0">
      <alignment horizontal="right" vertical="center"/>
    </xf>
    <xf numFmtId="4" fontId="15" fillId="91" borderId="28" applyNumberFormat="0" applyProtection="0">
      <alignment horizontal="right" vertical="center"/>
    </xf>
    <xf numFmtId="4" fontId="53" fillId="91" borderId="45" applyNumberFormat="0" applyProtection="0">
      <alignment horizontal="right" vertical="center"/>
    </xf>
    <xf numFmtId="4" fontId="15" fillId="54" borderId="28" applyNumberFormat="0" applyProtection="0">
      <alignment horizontal="right" vertical="center"/>
    </xf>
    <xf numFmtId="4" fontId="53" fillId="54" borderId="45" applyNumberFormat="0" applyProtection="0">
      <alignment horizontal="right" vertical="center"/>
    </xf>
    <xf numFmtId="4" fontId="15" fillId="114" borderId="46" applyNumberFormat="0" applyProtection="0">
      <alignment horizontal="left" vertical="center" indent="1"/>
    </xf>
    <xf numFmtId="4" fontId="157" fillId="114" borderId="47" applyNumberFormat="0" applyProtection="0">
      <alignment horizontal="left" vertical="center" indent="1"/>
    </xf>
    <xf numFmtId="4" fontId="6" fillId="52" borderId="46" applyNumberFormat="0" applyProtection="0">
      <alignment horizontal="left" vertical="center" indent="1"/>
    </xf>
    <xf numFmtId="4" fontId="53" fillId="115" borderId="0" applyNumberFormat="0" applyProtection="0">
      <alignment horizontal="left" vertical="center" indent="1"/>
    </xf>
    <xf numFmtId="4" fontId="6" fillId="52" borderId="46" applyNumberFormat="0" applyProtection="0">
      <alignment horizontal="left" vertical="center" indent="1"/>
    </xf>
    <xf numFmtId="4" fontId="161" fillId="52" borderId="0" applyNumberFormat="0" applyProtection="0">
      <alignment horizontal="left" vertical="center" indent="1"/>
    </xf>
    <xf numFmtId="4" fontId="15" fillId="40" borderId="28" applyNumberFormat="0" applyProtection="0">
      <alignment horizontal="right" vertical="center"/>
    </xf>
    <xf numFmtId="4" fontId="53" fillId="40" borderId="45" applyNumberFormat="0" applyProtection="0">
      <alignment horizontal="right" vertical="center"/>
    </xf>
    <xf numFmtId="4" fontId="53" fillId="40" borderId="45" applyNumberFormat="0" applyProtection="0">
      <alignment horizontal="right" vertical="center"/>
    </xf>
    <xf numFmtId="4" fontId="53" fillId="40" borderId="45" applyNumberFormat="0" applyProtection="0">
      <alignment horizontal="right" vertical="center"/>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53" fillId="115" borderId="0" applyNumberFormat="0" applyProtection="0">
      <alignment horizontal="left" vertical="center" indent="1"/>
    </xf>
    <xf numFmtId="4" fontId="15" fillId="115"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53" fillId="40" borderId="0" applyNumberFormat="0" applyProtection="0">
      <alignment horizontal="left" vertical="center" indent="1"/>
    </xf>
    <xf numFmtId="4" fontId="15" fillId="40" borderId="46"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174" fontId="6" fillId="0" borderId="0" applyFont="0" applyFill="0" applyBorder="0" applyAlignment="0" applyProtection="0"/>
    <xf numFmtId="174" fontId="6" fillId="0" borderId="0" applyFont="0" applyFill="0" applyBorder="0" applyAlignment="0" applyProtection="0"/>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46" borderId="57" applyNumberFormat="0">
      <protection locked="0"/>
    </xf>
    <xf numFmtId="0" fontId="6" fillId="46" borderId="41" applyNumberFormat="0">
      <protection locked="0"/>
    </xf>
    <xf numFmtId="0" fontId="15" fillId="46" borderId="57" applyNumberFormat="0">
      <protection locked="0"/>
    </xf>
    <xf numFmtId="0" fontId="26" fillId="52" borderId="58" applyBorder="0"/>
    <xf numFmtId="4" fontId="162" fillId="44" borderId="45" applyNumberFormat="0" applyProtection="0">
      <alignment vertical="center"/>
    </xf>
    <xf numFmtId="4" fontId="53" fillId="44" borderId="45" applyNumberFormat="0" applyProtection="0">
      <alignment vertical="center"/>
    </xf>
    <xf numFmtId="4" fontId="159" fillId="103" borderId="41" applyNumberFormat="0" applyProtection="0">
      <alignment vertical="center"/>
    </xf>
    <xf numFmtId="4" fontId="187" fillId="44" borderId="45" applyNumberFormat="0" applyProtection="0">
      <alignment vertical="center"/>
    </xf>
    <xf numFmtId="4" fontId="162" fillId="55" borderId="45" applyNumberFormat="0" applyProtection="0">
      <alignment horizontal="left" vertical="center" indent="1"/>
    </xf>
    <xf numFmtId="4" fontId="53" fillId="44" borderId="45" applyNumberFormat="0" applyProtection="0">
      <alignment horizontal="left" vertical="center" indent="1"/>
    </xf>
    <xf numFmtId="0" fontId="162" fillId="44" borderId="45" applyNumberFormat="0" applyProtection="0">
      <alignment horizontal="left" vertical="top" indent="1"/>
    </xf>
    <xf numFmtId="0" fontId="53" fillId="44" borderId="45" applyNumberFormat="0" applyProtection="0">
      <alignment horizontal="left" vertical="top" indent="1"/>
    </xf>
    <xf numFmtId="4" fontId="15" fillId="0" borderId="28" applyNumberFormat="0" applyProtection="0">
      <alignment horizontal="right" vertical="center"/>
    </xf>
    <xf numFmtId="4" fontId="53" fillId="115" borderId="45" applyNumberFormat="0" applyProtection="0">
      <alignment horizontal="right" vertical="center"/>
    </xf>
    <xf numFmtId="4" fontId="53" fillId="115" borderId="45" applyNumberFormat="0" applyProtection="0">
      <alignment horizontal="right" vertical="center"/>
    </xf>
    <xf numFmtId="4" fontId="53" fillId="115" borderId="45" applyNumberFormat="0" applyProtection="0">
      <alignment horizontal="right" vertical="center"/>
    </xf>
    <xf numFmtId="4" fontId="159" fillId="6" borderId="28" applyNumberFormat="0" applyProtection="0">
      <alignment horizontal="right" vertical="center"/>
    </xf>
    <xf numFmtId="4" fontId="187" fillId="115" borderId="45" applyNumberFormat="0" applyProtection="0">
      <alignment horizontal="right" vertical="center"/>
    </xf>
    <xf numFmtId="4" fontId="15" fillId="60" borderId="28" applyNumberFormat="0" applyProtection="0">
      <alignment horizontal="left" vertical="center" indent="1"/>
    </xf>
    <xf numFmtId="4" fontId="53" fillId="40" borderId="45" applyNumberFormat="0" applyProtection="0">
      <alignment horizontal="left" vertical="center" indent="1"/>
    </xf>
    <xf numFmtId="4" fontId="53" fillId="40" borderId="45" applyNumberFormat="0" applyProtection="0">
      <alignment horizontal="left" vertical="center" indent="1"/>
    </xf>
    <xf numFmtId="4" fontId="53" fillId="40" borderId="45" applyNumberFormat="0" applyProtection="0">
      <alignment horizontal="left" vertical="center" indent="1"/>
    </xf>
    <xf numFmtId="0" fontId="162" fillId="40" borderId="45" applyNumberFormat="0" applyProtection="0">
      <alignment horizontal="left" vertical="top" indent="1"/>
    </xf>
    <xf numFmtId="0" fontId="53" fillId="40" borderId="45" applyNumberFormat="0" applyProtection="0">
      <alignment horizontal="left" vertical="top" indent="1"/>
    </xf>
    <xf numFmtId="4" fontId="163" fillId="104" borderId="46" applyNumberFormat="0" applyProtection="0">
      <alignment horizontal="left" vertical="center" indent="1"/>
    </xf>
    <xf numFmtId="4" fontId="188" fillId="104" borderId="0" applyNumberFormat="0" applyProtection="0">
      <alignment horizontal="left" vertical="center" indent="1"/>
    </xf>
    <xf numFmtId="0" fontId="15" fillId="118" borderId="41"/>
    <xf numFmtId="4" fontId="164" fillId="46" borderId="28" applyNumberFormat="0" applyProtection="0">
      <alignment horizontal="right" vertical="center"/>
    </xf>
    <xf numFmtId="4" fontId="186" fillId="115" borderId="45" applyNumberFormat="0" applyProtection="0">
      <alignment horizontal="right" vertical="center"/>
    </xf>
    <xf numFmtId="40" fontId="165" fillId="0" borderId="0" applyBorder="0">
      <alignment horizontal="right"/>
    </xf>
    <xf numFmtId="0" fontId="165" fillId="0" borderId="0" applyBorder="0">
      <alignment horizontal="right"/>
    </xf>
    <xf numFmtId="0" fontId="189" fillId="0" borderId="0" applyNumberFormat="0" applyFill="0" applyBorder="0" applyAlignment="0" applyProtection="0"/>
    <xf numFmtId="0" fontId="199" fillId="0" borderId="0" applyNumberFormat="0" applyFill="0" applyBorder="0" applyAlignment="0" applyProtection="0"/>
    <xf numFmtId="0" fontId="183" fillId="0" borderId="0" applyNumberFormat="0" applyFill="0" applyBorder="0" applyAlignment="0" applyProtection="0"/>
    <xf numFmtId="0" fontId="45" fillId="0" borderId="0" applyNumberFormat="0" applyFill="0" applyBorder="0" applyAlignment="0" applyProtection="0"/>
    <xf numFmtId="0" fontId="200" fillId="0" borderId="0" applyNumberFormat="0" applyFill="0" applyBorder="0" applyAlignment="0" applyProtection="0"/>
    <xf numFmtId="0" fontId="46" fillId="0" borderId="0" applyNumberFormat="0" applyFill="0" applyBorder="0" applyAlignment="0" applyProtection="0"/>
    <xf numFmtId="0" fontId="173" fillId="0" borderId="0" applyNumberFormat="0" applyFill="0" applyBorder="0" applyAlignment="0" applyProtection="0"/>
    <xf numFmtId="0" fontId="168" fillId="0" borderId="0" applyNumberFormat="0" applyFill="0" applyBorder="0" applyAlignment="0" applyProtection="0"/>
    <xf numFmtId="0" fontId="115" fillId="0" borderId="33" applyNumberFormat="0" applyFill="0" applyAlignment="0" applyProtection="0"/>
    <xf numFmtId="0" fontId="170" fillId="0" borderId="34" applyNumberFormat="0" applyFill="0" applyAlignment="0" applyProtection="0"/>
    <xf numFmtId="0" fontId="117" fillId="0" borderId="48" applyNumberFormat="0" applyFill="0" applyAlignment="0" applyProtection="0"/>
    <xf numFmtId="0" fontId="174" fillId="0" borderId="36" applyNumberFormat="0" applyFill="0" applyAlignment="0" applyProtection="0"/>
    <xf numFmtId="0" fontId="103" fillId="0" borderId="49" applyNumberFormat="0" applyFill="0" applyAlignment="0" applyProtection="0"/>
    <xf numFmtId="0" fontId="104" fillId="0" borderId="39" applyNumberFormat="0" applyFill="0" applyAlignment="0" applyProtection="0"/>
    <xf numFmtId="0" fontId="173"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192" fontId="100" fillId="0" borderId="50">
      <protection locked="0"/>
    </xf>
    <xf numFmtId="4" fontId="53" fillId="115" borderId="0" applyNumberFormat="0" applyProtection="0">
      <alignment horizontal="left" vertical="center" indent="1"/>
    </xf>
    <xf numFmtId="0" fontId="101" fillId="0" borderId="56" applyNumberFormat="0" applyFill="0" applyAlignment="0" applyProtection="0"/>
    <xf numFmtId="0" fontId="2" fillId="0" borderId="51"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6" fillId="0" borderId="0"/>
    <xf numFmtId="0" fontId="177" fillId="0" borderId="51" applyNumberFormat="0" applyFill="0" applyAlignment="0" applyProtection="0"/>
    <xf numFmtId="170" fontId="5" fillId="0" borderId="0" applyFont="0" applyFill="0" applyBorder="0" applyAlignment="0" applyProtection="0"/>
    <xf numFmtId="192" fontId="100" fillId="0" borderId="50">
      <protection locked="0"/>
    </xf>
    <xf numFmtId="0" fontId="101" fillId="0" borderId="59" applyNumberFormat="0" applyFill="0" applyAlignment="0" applyProtection="0"/>
    <xf numFmtId="0" fontId="101" fillId="0" borderId="56" applyNumberFormat="0" applyFill="0" applyAlignment="0" applyProtection="0"/>
    <xf numFmtId="192" fontId="100" fillId="0" borderId="50">
      <protection locked="0"/>
    </xf>
    <xf numFmtId="0" fontId="45" fillId="0" borderId="0" applyNumberFormat="0" applyFill="0" applyBorder="0" applyAlignment="0" applyProtection="0"/>
    <xf numFmtId="0" fontId="21" fillId="0" borderId="0"/>
    <xf numFmtId="0" fontId="21" fillId="0" borderId="0"/>
    <xf numFmtId="0" fontId="15" fillId="115" borderId="45" applyNumberFormat="0" applyProtection="0">
      <alignment horizontal="left" vertical="top" indent="1"/>
    </xf>
    <xf numFmtId="0" fontId="21" fillId="0" borderId="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18"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8" borderId="0" applyNumberFormat="0" applyBorder="0" applyAlignment="0" applyProtection="0"/>
    <xf numFmtId="0" fontId="5" fillId="18"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8" borderId="0" applyNumberFormat="0" applyBorder="0" applyAlignment="0" applyProtection="0"/>
    <xf numFmtId="0" fontId="34" fillId="19" borderId="0" applyNumberFormat="0" applyBorder="0" applyAlignment="0" applyProtection="0"/>
    <xf numFmtId="0" fontId="34" fillId="35" borderId="0" applyNumberFormat="0" applyBorder="0" applyAlignment="0" applyProtection="0"/>
    <xf numFmtId="0" fontId="39" fillId="9" borderId="0" applyNumberFormat="0" applyBorder="0" applyAlignment="0" applyProtection="0"/>
    <xf numFmtId="0" fontId="43" fillId="13" borderId="19" applyNumberFormat="0" applyAlignment="0" applyProtection="0"/>
    <xf numFmtId="0" fontId="5" fillId="0" borderId="0"/>
    <xf numFmtId="0" fontId="25" fillId="0" borderId="0"/>
    <xf numFmtId="0" fontId="34" fillId="16" borderId="0" applyNumberFormat="0" applyBorder="0" applyAlignment="0" applyProtection="0"/>
    <xf numFmtId="0" fontId="34" fillId="28" borderId="0" applyNumberFormat="0" applyBorder="0" applyAlignment="0" applyProtection="0"/>
    <xf numFmtId="0" fontId="34" fillId="36" borderId="0" applyNumberFormat="0" applyBorder="0" applyAlignment="0" applyProtection="0"/>
    <xf numFmtId="0" fontId="25" fillId="0" borderId="0"/>
    <xf numFmtId="0" fontId="40" fillId="10" borderId="0" applyNumberFormat="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0" fontId="5" fillId="15" borderId="23" applyNumberFormat="0" applyFont="0" applyAlignment="0" applyProtection="0"/>
    <xf numFmtId="0" fontId="42" fillId="13" borderId="20" applyNumberFormat="0" applyAlignment="0" applyProtection="0"/>
    <xf numFmtId="0" fontId="2" fillId="0" borderId="24" applyNumberFormat="0" applyFill="0" applyAlignment="0" applyProtection="0"/>
    <xf numFmtId="0" fontId="5" fillId="0" borderId="0"/>
    <xf numFmtId="0" fontId="21" fillId="0" borderId="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192" fontId="100" fillId="0" borderId="50">
      <protection locked="0"/>
    </xf>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03" fillId="0" borderId="49"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4" fontId="164" fillId="46" borderId="28" applyNumberFormat="0" applyProtection="0">
      <alignment horizontal="right" vertical="center"/>
    </xf>
    <xf numFmtId="4" fontId="164" fillId="46" borderId="28" applyNumberFormat="0" applyProtection="0">
      <alignment horizontal="right" vertical="center"/>
    </xf>
    <xf numFmtId="4" fontId="164" fillId="46" borderId="28" applyNumberFormat="0" applyProtection="0">
      <alignment horizontal="right" vertical="center"/>
    </xf>
    <xf numFmtId="4" fontId="164" fillId="46" borderId="28" applyNumberFormat="0" applyProtection="0">
      <alignment horizontal="right" vertical="center"/>
    </xf>
    <xf numFmtId="4" fontId="164" fillId="46" borderId="28" applyNumberFormat="0" applyProtection="0">
      <alignment horizontal="right" vertical="center"/>
    </xf>
    <xf numFmtId="4" fontId="163" fillId="104" borderId="46" applyNumberFormat="0" applyProtection="0">
      <alignment horizontal="left" vertical="center" indent="1"/>
    </xf>
    <xf numFmtId="4" fontId="163" fillId="104" borderId="46" applyNumberFormat="0" applyProtection="0">
      <alignment horizontal="left" vertical="center" indent="1"/>
    </xf>
    <xf numFmtId="4" fontId="163" fillId="104" borderId="46" applyNumberFormat="0" applyProtection="0">
      <alignment horizontal="left" vertical="center" indent="1"/>
    </xf>
    <xf numFmtId="4" fontId="163" fillId="104" borderId="46" applyNumberFormat="0" applyProtection="0">
      <alignment horizontal="left" vertical="center" indent="1"/>
    </xf>
    <xf numFmtId="4" fontId="163" fillId="104" borderId="46" applyNumberFormat="0" applyProtection="0">
      <alignment horizontal="left" vertical="center" indent="1"/>
    </xf>
    <xf numFmtId="4" fontId="163" fillId="104" borderId="46" applyNumberFormat="0" applyProtection="0">
      <alignment horizontal="left" vertical="center" indent="1"/>
    </xf>
    <xf numFmtId="0" fontId="162" fillId="40" borderId="45" applyNumberFormat="0" applyProtection="0">
      <alignment horizontal="left" vertical="top" indent="1"/>
    </xf>
    <xf numFmtId="0" fontId="162" fillId="40" borderId="45" applyNumberFormat="0" applyProtection="0">
      <alignment horizontal="left" vertical="top" indent="1"/>
    </xf>
    <xf numFmtId="0" fontId="162" fillId="40" borderId="45" applyNumberFormat="0" applyProtection="0">
      <alignment horizontal="left" vertical="top" indent="1"/>
    </xf>
    <xf numFmtId="0" fontId="162" fillId="40" borderId="45" applyNumberFormat="0" applyProtection="0">
      <alignment horizontal="left" vertical="top" indent="1"/>
    </xf>
    <xf numFmtId="0" fontId="162" fillId="40" borderId="45" applyNumberFormat="0" applyProtection="0">
      <alignment horizontal="left" vertical="top" indent="1"/>
    </xf>
    <xf numFmtId="0" fontId="162" fillId="40" borderId="45" applyNumberFormat="0" applyProtection="0">
      <alignment horizontal="left" vertical="top" indent="1"/>
    </xf>
    <xf numFmtId="0" fontId="162" fillId="40" borderId="45" applyNumberFormat="0" applyProtection="0">
      <alignment horizontal="left" vertical="top" indent="1"/>
    </xf>
    <xf numFmtId="4" fontId="15" fillId="60" borderId="28" applyNumberFormat="0" applyProtection="0">
      <alignment horizontal="left" vertical="center" indent="1"/>
    </xf>
    <xf numFmtId="4" fontId="15" fillId="60" borderId="28" applyNumberFormat="0" applyProtection="0">
      <alignment horizontal="left" vertical="center" indent="1"/>
    </xf>
    <xf numFmtId="4" fontId="15" fillId="60" borderId="28" applyNumberFormat="0" applyProtection="0">
      <alignment horizontal="left" vertical="center" indent="1"/>
    </xf>
    <xf numFmtId="4" fontId="15" fillId="60" borderId="28" applyNumberFormat="0" applyProtection="0">
      <alignment horizontal="left" vertical="center" indent="1"/>
    </xf>
    <xf numFmtId="4" fontId="53" fillId="40" borderId="45" applyNumberFormat="0" applyProtection="0">
      <alignment horizontal="left" vertical="center" indent="1"/>
    </xf>
    <xf numFmtId="4" fontId="159" fillId="6" borderId="28" applyNumberFormat="0" applyProtection="0">
      <alignment horizontal="right" vertical="center"/>
    </xf>
    <xf numFmtId="4" fontId="159" fillId="6" borderId="28" applyNumberFormat="0" applyProtection="0">
      <alignment horizontal="right" vertical="center"/>
    </xf>
    <xf numFmtId="4" fontId="159" fillId="6" borderId="28" applyNumberFormat="0" applyProtection="0">
      <alignment horizontal="right" vertical="center"/>
    </xf>
    <xf numFmtId="4" fontId="159" fillId="6" borderId="28" applyNumberFormat="0" applyProtection="0">
      <alignment horizontal="right" vertical="center"/>
    </xf>
    <xf numFmtId="4" fontId="159" fillId="6" borderId="28" applyNumberFormat="0" applyProtection="0">
      <alignment horizontal="right" vertical="center"/>
    </xf>
    <xf numFmtId="4" fontId="159" fillId="6" borderId="28" applyNumberFormat="0" applyProtection="0">
      <alignment horizontal="right" vertical="center"/>
    </xf>
    <xf numFmtId="4" fontId="159" fillId="6" borderId="28" applyNumberFormat="0" applyProtection="0">
      <alignment horizontal="right" vertical="center"/>
    </xf>
    <xf numFmtId="4" fontId="15" fillId="0" borderId="28" applyNumberFormat="0" applyProtection="0">
      <alignment horizontal="right" vertical="center"/>
    </xf>
    <xf numFmtId="4" fontId="15" fillId="0" borderId="28" applyNumberFormat="0" applyProtection="0">
      <alignment horizontal="right" vertical="center"/>
    </xf>
    <xf numFmtId="4" fontId="15" fillId="0" borderId="28" applyNumberFormat="0" applyProtection="0">
      <alignment horizontal="right" vertical="center"/>
    </xf>
    <xf numFmtId="4" fontId="15" fillId="0" borderId="28" applyNumberFormat="0" applyProtection="0">
      <alignment horizontal="right" vertical="center"/>
    </xf>
    <xf numFmtId="4" fontId="53" fillId="115" borderId="45" applyNumberFormat="0" applyProtection="0">
      <alignment horizontal="right" vertical="center"/>
    </xf>
    <xf numFmtId="0" fontId="162" fillId="44" borderId="45" applyNumberFormat="0" applyProtection="0">
      <alignment horizontal="left" vertical="top" indent="1"/>
    </xf>
    <xf numFmtId="0" fontId="162" fillId="44" borderId="45" applyNumberFormat="0" applyProtection="0">
      <alignment horizontal="left" vertical="top" indent="1"/>
    </xf>
    <xf numFmtId="0" fontId="162" fillId="44" borderId="45" applyNumberFormat="0" applyProtection="0">
      <alignment horizontal="left" vertical="top" indent="1"/>
    </xf>
    <xf numFmtId="0" fontId="162" fillId="44" borderId="45" applyNumberFormat="0" applyProtection="0">
      <alignment horizontal="left" vertical="top" indent="1"/>
    </xf>
    <xf numFmtId="0" fontId="162" fillId="44" borderId="45" applyNumberFormat="0" applyProtection="0">
      <alignment horizontal="left" vertical="top" indent="1"/>
    </xf>
    <xf numFmtId="4" fontId="162" fillId="55" borderId="45" applyNumberFormat="0" applyProtection="0">
      <alignment horizontal="left" vertical="center" indent="1"/>
    </xf>
    <xf numFmtId="4" fontId="162" fillId="55" borderId="45" applyNumberFormat="0" applyProtection="0">
      <alignment horizontal="left" vertical="center" indent="1"/>
    </xf>
    <xf numFmtId="4" fontId="162" fillId="55" borderId="45" applyNumberFormat="0" applyProtection="0">
      <alignment horizontal="left" vertical="center" indent="1"/>
    </xf>
    <xf numFmtId="4" fontId="162" fillId="55" borderId="45" applyNumberFormat="0" applyProtection="0">
      <alignment horizontal="left" vertical="center" indent="1"/>
    </xf>
    <xf numFmtId="4" fontId="162" fillId="55" borderId="45" applyNumberFormat="0" applyProtection="0">
      <alignment horizontal="left" vertical="center" indent="1"/>
    </xf>
    <xf numFmtId="4" fontId="162" fillId="55" borderId="45" applyNumberFormat="0" applyProtection="0">
      <alignment horizontal="left" vertical="center" indent="1"/>
    </xf>
    <xf numFmtId="4" fontId="159" fillId="103" borderId="41" applyNumberFormat="0" applyProtection="0">
      <alignment vertical="center"/>
    </xf>
    <xf numFmtId="4" fontId="159" fillId="103" borderId="41" applyNumberFormat="0" applyProtection="0">
      <alignment vertical="center"/>
    </xf>
    <xf numFmtId="4" fontId="159" fillId="103" borderId="41" applyNumberFormat="0" applyProtection="0">
      <alignment vertical="center"/>
    </xf>
    <xf numFmtId="4" fontId="159" fillId="103" borderId="41" applyNumberFormat="0" applyProtection="0">
      <alignment vertical="center"/>
    </xf>
    <xf numFmtId="4" fontId="159" fillId="103" borderId="41" applyNumberFormat="0" applyProtection="0">
      <alignment vertical="center"/>
    </xf>
    <xf numFmtId="4" fontId="159" fillId="103" borderId="41" applyNumberFormat="0" applyProtection="0">
      <alignment vertical="center"/>
    </xf>
    <xf numFmtId="4" fontId="159" fillId="103" borderId="41" applyNumberFormat="0" applyProtection="0">
      <alignment vertical="center"/>
    </xf>
    <xf numFmtId="4" fontId="162" fillId="44" borderId="45" applyNumberFormat="0" applyProtection="0">
      <alignment vertical="center"/>
    </xf>
    <xf numFmtId="4" fontId="162" fillId="44" borderId="45" applyNumberFormat="0" applyProtection="0">
      <alignment vertical="center"/>
    </xf>
    <xf numFmtId="4" fontId="162" fillId="44" borderId="45" applyNumberFormat="0" applyProtection="0">
      <alignment vertical="center"/>
    </xf>
    <xf numFmtId="4" fontId="162" fillId="44" borderId="45" applyNumberFormat="0" applyProtection="0">
      <alignment vertical="center"/>
    </xf>
    <xf numFmtId="4" fontId="162" fillId="44" borderId="45" applyNumberFormat="0" applyProtection="0">
      <alignment vertical="center"/>
    </xf>
    <xf numFmtId="0" fontId="15" fillId="46" borderId="57"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15" fillId="46" borderId="57" applyNumberFormat="0">
      <protection locked="0"/>
    </xf>
    <xf numFmtId="0" fontId="15" fillId="46" borderId="57" applyNumberFormat="0">
      <protection locked="0"/>
    </xf>
    <xf numFmtId="0" fontId="15" fillId="46" borderId="57" applyNumberFormat="0">
      <protection locked="0"/>
    </xf>
    <xf numFmtId="0" fontId="6" fillId="46" borderId="41" applyNumberFormat="0">
      <protection locked="0"/>
    </xf>
    <xf numFmtId="0" fontId="15"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6" fillId="40" borderId="45" applyNumberFormat="0" applyProtection="0">
      <alignment horizontal="left" vertical="center"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6"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15" fillId="115" borderId="45" applyNumberFormat="0" applyProtection="0">
      <alignment horizontal="left" vertical="top"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40" borderId="45" applyNumberFormat="0" applyProtection="0">
      <alignment horizontal="left" vertical="top"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6" fillId="0" borderId="0"/>
    <xf numFmtId="0" fontId="15" fillId="100" borderId="28" applyNumberFormat="0" applyProtection="0">
      <alignment horizontal="left" vertical="center" indent="1"/>
    </xf>
    <xf numFmtId="9" fontId="21" fillId="0" borderId="0" applyFont="0" applyFill="0" applyBorder="0" applyAlignment="0" applyProtection="0"/>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6"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170" fontId="5" fillId="0" borderId="0" applyFont="0" applyFill="0" applyBorder="0" applyAlignment="0" applyProtection="0"/>
    <xf numFmtId="4" fontId="15" fillId="40" borderId="46" applyNumberFormat="0" applyProtection="0">
      <alignment horizontal="left" vertical="center" indent="1"/>
    </xf>
    <xf numFmtId="4" fontId="15" fillId="40" borderId="46"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53" fillId="40" borderId="0" applyNumberFormat="0" applyProtection="0">
      <alignment horizontal="left" vertical="center" indent="1"/>
    </xf>
    <xf numFmtId="174" fontId="6" fillId="0" borderId="0" applyFont="0" applyFill="0" applyBorder="0" applyAlignment="0" applyProtection="0"/>
    <xf numFmtId="0" fontId="47" fillId="0" borderId="0" applyNumberFormat="0" applyFill="0" applyBorder="0" applyAlignment="0" applyProtection="0"/>
    <xf numFmtId="0" fontId="21" fillId="0" borderId="0"/>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40"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53" fillId="115" borderId="0"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53" fillId="115" borderId="0"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0" fontId="190" fillId="50" borderId="0" applyNumberFormat="0" applyBorder="0" applyAlignment="0" applyProtection="0"/>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115" borderId="46" applyNumberFormat="0" applyProtection="0">
      <alignment horizontal="left" vertical="center" indent="1"/>
    </xf>
    <xf numFmtId="4" fontId="15" fillId="40" borderId="28" applyNumberFormat="0" applyProtection="0">
      <alignment horizontal="right" vertical="center"/>
    </xf>
    <xf numFmtId="4" fontId="15" fillId="40" borderId="28" applyNumberFormat="0" applyProtection="0">
      <alignment horizontal="right" vertical="center"/>
    </xf>
    <xf numFmtId="4" fontId="15" fillId="40" borderId="28" applyNumberFormat="0" applyProtection="0">
      <alignment horizontal="right" vertical="center"/>
    </xf>
    <xf numFmtId="4" fontId="15" fillId="40" borderId="28" applyNumberFormat="0" applyProtection="0">
      <alignment horizontal="right" vertical="center"/>
    </xf>
    <xf numFmtId="4" fontId="15" fillId="40" borderId="28" applyNumberFormat="0" applyProtection="0">
      <alignment horizontal="right" vertical="center"/>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6" fillId="52" borderId="46" applyNumberFormat="0" applyProtection="0">
      <alignment horizontal="left" vertical="center" indent="1"/>
    </xf>
    <xf numFmtId="4" fontId="15" fillId="114" borderId="46" applyNumberFormat="0" applyProtection="0">
      <alignment horizontal="left" vertical="center" indent="1"/>
    </xf>
    <xf numFmtId="4" fontId="15" fillId="114" borderId="46" applyNumberFormat="0" applyProtection="0">
      <alignment horizontal="left" vertical="center" indent="1"/>
    </xf>
    <xf numFmtId="4" fontId="15" fillId="114" borderId="46" applyNumberFormat="0" applyProtection="0">
      <alignment horizontal="left" vertical="center" indent="1"/>
    </xf>
    <xf numFmtId="4" fontId="15" fillId="114" borderId="46" applyNumberFormat="0" applyProtection="0">
      <alignment horizontal="left" vertical="center" indent="1"/>
    </xf>
    <xf numFmtId="4" fontId="15" fillId="114" borderId="46" applyNumberFormat="0" applyProtection="0">
      <alignment horizontal="left" vertical="center" indent="1"/>
    </xf>
    <xf numFmtId="4" fontId="15" fillId="114" borderId="46" applyNumberFormat="0" applyProtection="0">
      <alignment horizontal="left" vertical="center" indent="1"/>
    </xf>
    <xf numFmtId="4" fontId="15" fillId="114" borderId="46" applyNumberFormat="0" applyProtection="0">
      <alignment horizontal="left" vertical="center" indent="1"/>
    </xf>
    <xf numFmtId="4" fontId="15" fillId="54" borderId="28" applyNumberFormat="0" applyProtection="0">
      <alignment horizontal="right" vertical="center"/>
    </xf>
    <xf numFmtId="4" fontId="15" fillId="54" borderId="28" applyNumberFormat="0" applyProtection="0">
      <alignment horizontal="right" vertical="center"/>
    </xf>
    <xf numFmtId="4" fontId="15" fillId="54" borderId="28" applyNumberFormat="0" applyProtection="0">
      <alignment horizontal="right" vertical="center"/>
    </xf>
    <xf numFmtId="4" fontId="15" fillId="54" borderId="28" applyNumberFormat="0" applyProtection="0">
      <alignment horizontal="right" vertical="center"/>
    </xf>
    <xf numFmtId="4" fontId="15" fillId="54" borderId="28" applyNumberFormat="0" applyProtection="0">
      <alignment horizontal="right" vertical="center"/>
    </xf>
    <xf numFmtId="4" fontId="15" fillId="54" borderId="28" applyNumberFormat="0" applyProtection="0">
      <alignment horizontal="right" vertical="center"/>
    </xf>
    <xf numFmtId="4" fontId="15" fillId="54" borderId="28" applyNumberFormat="0" applyProtection="0">
      <alignment horizontal="right" vertical="center"/>
    </xf>
    <xf numFmtId="4" fontId="15" fillId="91" borderId="28" applyNumberFormat="0" applyProtection="0">
      <alignment horizontal="right" vertical="center"/>
    </xf>
    <xf numFmtId="4" fontId="15" fillId="91" borderId="28" applyNumberFormat="0" applyProtection="0">
      <alignment horizontal="right" vertical="center"/>
    </xf>
    <xf numFmtId="4" fontId="15" fillId="91" borderId="28" applyNumberFormat="0" applyProtection="0">
      <alignment horizontal="right" vertical="center"/>
    </xf>
    <xf numFmtId="4" fontId="15" fillId="91" borderId="28" applyNumberFormat="0" applyProtection="0">
      <alignment horizontal="right" vertical="center"/>
    </xf>
    <xf numFmtId="4" fontId="15" fillId="91" borderId="28" applyNumberFormat="0" applyProtection="0">
      <alignment horizontal="right" vertical="center"/>
    </xf>
    <xf numFmtId="4" fontId="15" fillId="91" borderId="28" applyNumberFormat="0" applyProtection="0">
      <alignment horizontal="right" vertical="center"/>
    </xf>
    <xf numFmtId="4" fontId="15" fillId="91" borderId="28" applyNumberFormat="0" applyProtection="0">
      <alignment horizontal="right" vertical="center"/>
    </xf>
    <xf numFmtId="4" fontId="15" fillId="53" borderId="28" applyNumberFormat="0" applyProtection="0">
      <alignment horizontal="right" vertical="center"/>
    </xf>
    <xf numFmtId="4" fontId="15" fillId="53" borderId="28" applyNumberFormat="0" applyProtection="0">
      <alignment horizontal="right" vertical="center"/>
    </xf>
    <xf numFmtId="4" fontId="15" fillId="53" borderId="28" applyNumberFormat="0" applyProtection="0">
      <alignment horizontal="right" vertical="center"/>
    </xf>
    <xf numFmtId="4" fontId="15" fillId="53" borderId="28" applyNumberFormat="0" applyProtection="0">
      <alignment horizontal="right" vertical="center"/>
    </xf>
    <xf numFmtId="4" fontId="15" fillId="53" borderId="28" applyNumberFormat="0" applyProtection="0">
      <alignment horizontal="right" vertical="center"/>
    </xf>
    <xf numFmtId="4" fontId="15" fillId="53" borderId="28" applyNumberFormat="0" applyProtection="0">
      <alignment horizontal="right" vertical="center"/>
    </xf>
    <xf numFmtId="4" fontId="15" fillId="53" borderId="28" applyNumberFormat="0" applyProtection="0">
      <alignment horizontal="right" vertical="center"/>
    </xf>
    <xf numFmtId="4" fontId="15" fillId="89" borderId="28" applyNumberFormat="0" applyProtection="0">
      <alignment horizontal="right" vertical="center"/>
    </xf>
    <xf numFmtId="4" fontId="15" fillId="89" borderId="28" applyNumberFormat="0" applyProtection="0">
      <alignment horizontal="right" vertical="center"/>
    </xf>
    <xf numFmtId="4" fontId="15" fillId="89" borderId="28" applyNumberFormat="0" applyProtection="0">
      <alignment horizontal="right" vertical="center"/>
    </xf>
    <xf numFmtId="4" fontId="15" fillId="89" borderId="28" applyNumberFormat="0" applyProtection="0">
      <alignment horizontal="right" vertical="center"/>
    </xf>
    <xf numFmtId="4" fontId="15" fillId="89" borderId="28" applyNumberFormat="0" applyProtection="0">
      <alignment horizontal="right" vertical="center"/>
    </xf>
    <xf numFmtId="4" fontId="15" fillId="89" borderId="28" applyNumberFormat="0" applyProtection="0">
      <alignment horizontal="right" vertical="center"/>
    </xf>
    <xf numFmtId="4" fontId="15" fillId="89" borderId="28" applyNumberFormat="0" applyProtection="0">
      <alignment horizontal="right" vertical="center"/>
    </xf>
    <xf numFmtId="4" fontId="15" fillId="61" borderId="28" applyNumberFormat="0" applyProtection="0">
      <alignment horizontal="right" vertical="center"/>
    </xf>
    <xf numFmtId="4" fontId="15" fillId="61" borderId="28" applyNumberFormat="0" applyProtection="0">
      <alignment horizontal="right" vertical="center"/>
    </xf>
    <xf numFmtId="4" fontId="15" fillId="61" borderId="28" applyNumberFormat="0" applyProtection="0">
      <alignment horizontal="right" vertical="center"/>
    </xf>
    <xf numFmtId="4" fontId="15" fillId="61" borderId="28" applyNumberFormat="0" applyProtection="0">
      <alignment horizontal="right" vertical="center"/>
    </xf>
    <xf numFmtId="4" fontId="15" fillId="61" borderId="28" applyNumberFormat="0" applyProtection="0">
      <alignment horizontal="right" vertical="center"/>
    </xf>
    <xf numFmtId="4" fontId="15" fillId="61" borderId="28" applyNumberFormat="0" applyProtection="0">
      <alignment horizontal="right" vertical="center"/>
    </xf>
    <xf numFmtId="4" fontId="15" fillId="61" borderId="28" applyNumberFormat="0" applyProtection="0">
      <alignment horizontal="right" vertical="center"/>
    </xf>
    <xf numFmtId="4" fontId="15" fillId="56" borderId="28" applyNumberFormat="0" applyProtection="0">
      <alignment horizontal="right" vertical="center"/>
    </xf>
    <xf numFmtId="4" fontId="15" fillId="56" borderId="28" applyNumberFormat="0" applyProtection="0">
      <alignment horizontal="right" vertical="center"/>
    </xf>
    <xf numFmtId="4" fontId="15" fillId="56" borderId="28" applyNumberFormat="0" applyProtection="0">
      <alignment horizontal="right" vertical="center"/>
    </xf>
    <xf numFmtId="4" fontId="15" fillId="56" borderId="28" applyNumberFormat="0" applyProtection="0">
      <alignment horizontal="right" vertical="center"/>
    </xf>
    <xf numFmtId="4" fontId="15" fillId="56" borderId="28" applyNumberFormat="0" applyProtection="0">
      <alignment horizontal="right" vertical="center"/>
    </xf>
    <xf numFmtId="4" fontId="15" fillId="56" borderId="28" applyNumberFormat="0" applyProtection="0">
      <alignment horizontal="right" vertical="center"/>
    </xf>
    <xf numFmtId="4" fontId="15" fillId="56" borderId="28" applyNumberFormat="0" applyProtection="0">
      <alignment horizontal="right" vertical="center"/>
    </xf>
    <xf numFmtId="4" fontId="15" fillId="76" borderId="46" applyNumberFormat="0" applyProtection="0">
      <alignment horizontal="right" vertical="center"/>
    </xf>
    <xf numFmtId="4" fontId="15" fillId="76" borderId="46" applyNumberFormat="0" applyProtection="0">
      <alignment horizontal="right" vertical="center"/>
    </xf>
    <xf numFmtId="4" fontId="15" fillId="76" borderId="46" applyNumberFormat="0" applyProtection="0">
      <alignment horizontal="right" vertical="center"/>
    </xf>
    <xf numFmtId="4" fontId="15" fillId="76" borderId="46" applyNumberFormat="0" applyProtection="0">
      <alignment horizontal="right" vertical="center"/>
    </xf>
    <xf numFmtId="4" fontId="15" fillId="76" borderId="46" applyNumberFormat="0" applyProtection="0">
      <alignment horizontal="right" vertical="center"/>
    </xf>
    <xf numFmtId="4" fontId="15" fillId="76" borderId="46" applyNumberFormat="0" applyProtection="0">
      <alignment horizontal="right" vertical="center"/>
    </xf>
    <xf numFmtId="4" fontId="15" fillId="76" borderId="46" applyNumberFormat="0" applyProtection="0">
      <alignment horizontal="right" vertical="center"/>
    </xf>
    <xf numFmtId="4" fontId="15" fillId="105" borderId="28" applyNumberFormat="0" applyProtection="0">
      <alignment horizontal="right" vertical="center"/>
    </xf>
    <xf numFmtId="4" fontId="15" fillId="105" borderId="28" applyNumberFormat="0" applyProtection="0">
      <alignment horizontal="right" vertical="center"/>
    </xf>
    <xf numFmtId="4" fontId="15" fillId="105" borderId="28" applyNumberFormat="0" applyProtection="0">
      <alignment horizontal="right" vertical="center"/>
    </xf>
    <xf numFmtId="4" fontId="15" fillId="105" borderId="28" applyNumberFormat="0" applyProtection="0">
      <alignment horizontal="right" vertical="center"/>
    </xf>
    <xf numFmtId="4" fontId="15" fillId="105" borderId="28" applyNumberFormat="0" applyProtection="0">
      <alignment horizontal="right" vertical="center"/>
    </xf>
    <xf numFmtId="4" fontId="15" fillId="105" borderId="28" applyNumberFormat="0" applyProtection="0">
      <alignment horizontal="right" vertical="center"/>
    </xf>
    <xf numFmtId="4" fontId="15" fillId="105" borderId="28" applyNumberFormat="0" applyProtection="0">
      <alignment horizontal="right" vertical="center"/>
    </xf>
    <xf numFmtId="4" fontId="15" fillId="43" borderId="28" applyNumberFormat="0" applyProtection="0">
      <alignment horizontal="right" vertical="center"/>
    </xf>
    <xf numFmtId="4" fontId="15" fillId="43" borderId="28" applyNumberFormat="0" applyProtection="0">
      <alignment horizontal="right" vertical="center"/>
    </xf>
    <xf numFmtId="4" fontId="15" fillId="43" borderId="28" applyNumberFormat="0" applyProtection="0">
      <alignment horizontal="right" vertical="center"/>
    </xf>
    <xf numFmtId="4" fontId="15" fillId="43" borderId="28" applyNumberFormat="0" applyProtection="0">
      <alignment horizontal="right" vertical="center"/>
    </xf>
    <xf numFmtId="4" fontId="15" fillId="43" borderId="28" applyNumberFormat="0" applyProtection="0">
      <alignment horizontal="right" vertical="center"/>
    </xf>
    <xf numFmtId="4" fontId="15" fillId="43" borderId="28" applyNumberFormat="0" applyProtection="0">
      <alignment horizontal="right" vertical="center"/>
    </xf>
    <xf numFmtId="4" fontId="15" fillId="43" borderId="28" applyNumberFormat="0" applyProtection="0">
      <alignment horizontal="right" vertical="center"/>
    </xf>
    <xf numFmtId="4" fontId="15" fillId="60" borderId="28" applyNumberFormat="0" applyProtection="0">
      <alignment horizontal="left" vertical="center" indent="1"/>
    </xf>
    <xf numFmtId="4" fontId="15" fillId="60" borderId="28" applyNumberFormat="0" applyProtection="0">
      <alignment horizontal="left" vertical="center" indent="1"/>
    </xf>
    <xf numFmtId="4" fontId="15" fillId="60" borderId="28" applyNumberFormat="0" applyProtection="0">
      <alignment horizontal="left" vertical="center" indent="1"/>
    </xf>
    <xf numFmtId="4" fontId="15" fillId="60" borderId="28" applyNumberFormat="0" applyProtection="0">
      <alignment horizontal="left" vertical="center" indent="1"/>
    </xf>
    <xf numFmtId="4" fontId="15" fillId="60" borderId="28" applyNumberFormat="0" applyProtection="0">
      <alignment horizontal="left" vertical="center" indent="1"/>
    </xf>
    <xf numFmtId="0" fontId="160" fillId="106" borderId="45" applyNumberFormat="0" applyProtection="0">
      <alignment horizontal="left" vertical="top" indent="1"/>
    </xf>
    <xf numFmtId="0" fontId="160" fillId="106" borderId="45" applyNumberFormat="0" applyProtection="0">
      <alignment horizontal="left" vertical="top" indent="1"/>
    </xf>
    <xf numFmtId="0" fontId="160" fillId="106" borderId="45" applyNumberFormat="0" applyProtection="0">
      <alignment horizontal="left" vertical="top" indent="1"/>
    </xf>
    <xf numFmtId="0" fontId="160" fillId="106" borderId="45" applyNumberFormat="0" applyProtection="0">
      <alignment horizontal="left" vertical="top" indent="1"/>
    </xf>
    <xf numFmtId="0" fontId="160" fillId="106" borderId="45" applyNumberFormat="0" applyProtection="0">
      <alignment horizontal="left" vertical="top" indent="1"/>
    </xf>
    <xf numFmtId="0" fontId="160" fillId="106" borderId="45" applyNumberFormat="0" applyProtection="0">
      <alignment horizontal="left" vertical="top" indent="1"/>
    </xf>
    <xf numFmtId="0" fontId="160" fillId="106" borderId="45" applyNumberFormat="0" applyProtection="0">
      <alignment horizontal="left" vertical="top" indent="1"/>
    </xf>
    <xf numFmtId="4" fontId="15" fillId="57" borderId="28" applyNumberFormat="0" applyProtection="0">
      <alignment horizontal="left" vertical="center" indent="1"/>
    </xf>
    <xf numFmtId="4" fontId="15" fillId="57" borderId="28" applyNumberFormat="0" applyProtection="0">
      <alignment horizontal="left" vertical="center" indent="1"/>
    </xf>
    <xf numFmtId="4" fontId="15" fillId="57" borderId="28" applyNumberFormat="0" applyProtection="0">
      <alignment horizontal="left" vertical="center" indent="1"/>
    </xf>
    <xf numFmtId="4" fontId="15" fillId="57" borderId="28" applyNumberFormat="0" applyProtection="0">
      <alignment horizontal="left" vertical="center" indent="1"/>
    </xf>
    <xf numFmtId="4" fontId="15" fillId="57" borderId="28" applyNumberFormat="0" applyProtection="0">
      <alignment horizontal="left" vertical="center" indent="1"/>
    </xf>
    <xf numFmtId="4" fontId="159" fillId="57" borderId="28" applyNumberFormat="0" applyProtection="0">
      <alignment vertical="center"/>
    </xf>
    <xf numFmtId="4" fontId="159" fillId="57" borderId="28" applyNumberFormat="0" applyProtection="0">
      <alignment vertical="center"/>
    </xf>
    <xf numFmtId="4" fontId="159" fillId="57" borderId="28" applyNumberFormat="0" applyProtection="0">
      <alignment vertical="center"/>
    </xf>
    <xf numFmtId="4" fontId="159" fillId="57" borderId="28" applyNumberFormat="0" applyProtection="0">
      <alignment vertical="center"/>
    </xf>
    <xf numFmtId="4" fontId="159" fillId="57" borderId="28" applyNumberFormat="0" applyProtection="0">
      <alignment vertical="center"/>
    </xf>
    <xf numFmtId="4" fontId="159" fillId="57" borderId="28" applyNumberFormat="0" applyProtection="0">
      <alignment vertical="center"/>
    </xf>
    <xf numFmtId="4" fontId="159" fillId="57" borderId="28" applyNumberFormat="0" applyProtection="0">
      <alignment vertical="center"/>
    </xf>
    <xf numFmtId="4" fontId="15" fillId="106" borderId="28" applyNumberFormat="0" applyProtection="0">
      <alignment vertical="center"/>
    </xf>
    <xf numFmtId="4" fontId="15" fillId="106" borderId="28" applyNumberFormat="0" applyProtection="0">
      <alignment vertical="center"/>
    </xf>
    <xf numFmtId="4" fontId="15" fillId="106" borderId="28" applyNumberFormat="0" applyProtection="0">
      <alignment vertical="center"/>
    </xf>
    <xf numFmtId="4" fontId="15" fillId="106" borderId="28" applyNumberFormat="0" applyProtection="0">
      <alignment vertical="center"/>
    </xf>
    <xf numFmtId="0" fontId="142" fillId="93" borderId="43" applyNumberFormat="0" applyAlignment="0" applyProtection="0"/>
    <xf numFmtId="0" fontId="142" fillId="93" borderId="43" applyNumberFormat="0" applyAlignment="0" applyProtection="0"/>
    <xf numFmtId="0" fontId="142" fillId="93" borderId="43" applyNumberFormat="0" applyAlignment="0" applyProtection="0"/>
    <xf numFmtId="0" fontId="142" fillId="93" borderId="43" applyNumberFormat="0" applyAlignment="0" applyProtection="0"/>
    <xf numFmtId="0" fontId="142" fillId="93" borderId="43" applyNumberFormat="0" applyAlignment="0" applyProtection="0"/>
    <xf numFmtId="0" fontId="142" fillId="93" borderId="43" applyNumberFormat="0" applyAlignment="0" applyProtection="0"/>
    <xf numFmtId="0" fontId="142" fillId="93" borderId="43" applyNumberFormat="0" applyAlignment="0" applyProtection="0"/>
    <xf numFmtId="0" fontId="142" fillId="93" borderId="43" applyNumberFormat="0" applyAlignment="0" applyProtection="0"/>
    <xf numFmtId="0" fontId="6" fillId="0" borderId="0"/>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216" fontId="6" fillId="0" borderId="0" applyNumberFormat="0" applyFill="0" applyBorder="0" applyAlignment="0" applyProtection="0">
      <alignment horizontal="left"/>
    </xf>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141" fillId="46" borderId="6">
      <alignment horizontal="center" vertical="center" wrapText="1"/>
    </xf>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6" fillId="86" borderId="42"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0" fontId="15" fillId="107" borderId="0"/>
    <xf numFmtId="0" fontId="15" fillId="107" borderId="0"/>
    <xf numFmtId="0" fontId="15" fillId="107" borderId="0"/>
    <xf numFmtId="0" fontId="15" fillId="107" borderId="0"/>
    <xf numFmtId="0" fontId="15" fillId="107" borderId="0"/>
    <xf numFmtId="170" fontId="15" fillId="0" borderId="0" applyFont="0" applyFill="0" applyBorder="0" applyAlignment="0" applyProtection="0"/>
    <xf numFmtId="174" fontId="6" fillId="0" borderId="0" applyFont="0" applyFill="0" applyBorder="0" applyAlignment="0" applyProtection="0"/>
    <xf numFmtId="0" fontId="62" fillId="87" borderId="0" applyNumberFormat="0" applyBorder="0" applyAlignment="0" applyProtection="0"/>
    <xf numFmtId="0" fontId="62" fillId="87" borderId="0" applyNumberFormat="0" applyBorder="0" applyAlignment="0" applyProtection="0"/>
    <xf numFmtId="0" fontId="132" fillId="87" borderId="0" applyNumberFormat="0" applyBorder="0" applyAlignment="0" applyProtection="0"/>
    <xf numFmtId="174"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0" fontId="28" fillId="0" borderId="0"/>
    <xf numFmtId="0" fontId="123" fillId="86" borderId="0" applyNumberFormat="0" applyBorder="0" applyAlignment="0" applyProtection="0"/>
    <xf numFmtId="0" fontId="25" fillId="0" borderId="0"/>
    <xf numFmtId="0" fontId="25" fillId="0" borderId="0"/>
    <xf numFmtId="0" fontId="25" fillId="0" borderId="0"/>
    <xf numFmtId="9" fontId="28" fillId="0" borderId="0" applyFont="0" applyFill="0" applyBorder="0" applyAlignment="0" applyProtection="0"/>
    <xf numFmtId="0" fontId="25" fillId="0" borderId="0"/>
    <xf numFmtId="0" fontId="25" fillId="0" borderId="0"/>
    <xf numFmtId="9" fontId="28" fillId="0" borderId="0" applyFont="0" applyFill="0" applyBorder="0" applyAlignment="0" applyProtection="0"/>
    <xf numFmtId="0" fontId="25" fillId="0" borderId="0"/>
    <xf numFmtId="9" fontId="28" fillId="0" borderId="0" applyFont="0" applyFill="0" applyBorder="0" applyAlignment="0" applyProtection="0"/>
    <xf numFmtId="0" fontId="25" fillId="0" borderId="0"/>
    <xf numFmtId="9" fontId="28" fillId="0" borderId="0" applyFont="0" applyFill="0" applyBorder="0" applyAlignment="0" applyProtection="0"/>
    <xf numFmtId="0" fontId="25" fillId="0" borderId="0"/>
    <xf numFmtId="9" fontId="28" fillId="0" borderId="0" applyFont="0" applyFill="0" applyBorder="0" applyAlignment="0" applyProtection="0"/>
    <xf numFmtId="9" fontId="6" fillId="0" borderId="0" applyFont="0" applyFill="0" applyBorder="0" applyAlignment="0" applyProtection="0"/>
    <xf numFmtId="0" fontId="25" fillId="0" borderId="0"/>
    <xf numFmtId="0" fontId="25" fillId="0" borderId="0"/>
    <xf numFmtId="0" fontId="25" fillId="0" borderId="0"/>
    <xf numFmtId="193" fontId="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5" fillId="107" borderId="0"/>
    <xf numFmtId="0" fontId="25" fillId="0" borderId="0"/>
    <xf numFmtId="0" fontId="25" fillId="0" borderId="0"/>
    <xf numFmtId="0" fontId="25" fillId="0" borderId="0"/>
    <xf numFmtId="0" fontId="25" fillId="0" borderId="0"/>
    <xf numFmtId="0" fontId="25" fillId="0" borderId="0"/>
    <xf numFmtId="0" fontId="108" fillId="87" borderId="28" applyNumberFormat="0" applyAlignment="0" applyProtection="0"/>
    <xf numFmtId="0" fontId="108" fillId="87" borderId="28" applyNumberFormat="0" applyAlignment="0" applyProtection="0"/>
    <xf numFmtId="0" fontId="57" fillId="90"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6" fillId="0" borderId="0"/>
    <xf numFmtId="0" fontId="15" fillId="107" borderId="0"/>
    <xf numFmtId="0" fontId="57" fillId="83" borderId="0" applyNumberFormat="0" applyBorder="0" applyAlignment="0" applyProtection="0"/>
    <xf numFmtId="0" fontId="6" fillId="0" borderId="0"/>
    <xf numFmtId="0" fontId="6" fillId="0" borderId="0"/>
    <xf numFmtId="0" fontId="57" fillId="81" borderId="0" applyNumberFormat="0" applyBorder="0" applyAlignment="0" applyProtection="0"/>
    <xf numFmtId="0" fontId="57" fillId="81" borderId="0" applyNumberFormat="0" applyBorder="0" applyAlignment="0" applyProtection="0"/>
    <xf numFmtId="0" fontId="15" fillId="107" borderId="0"/>
    <xf numFmtId="0" fontId="25" fillId="0" borderId="0"/>
    <xf numFmtId="0" fontId="25" fillId="0" borderId="0"/>
    <xf numFmtId="0" fontId="57" fillId="70" borderId="0" applyNumberFormat="0" applyBorder="0" applyAlignment="0" applyProtection="0"/>
    <xf numFmtId="0" fontId="57" fillId="70" borderId="0" applyNumberFormat="0" applyBorder="0" applyAlignment="0" applyProtection="0"/>
    <xf numFmtId="0" fontId="25" fillId="0" borderId="0"/>
    <xf numFmtId="0" fontId="25" fillId="0" borderId="0"/>
    <xf numFmtId="0" fontId="57" fillId="62" borderId="0" applyNumberFormat="0" applyBorder="0" applyAlignment="0" applyProtection="0"/>
    <xf numFmtId="0" fontId="25" fillId="0" borderId="0"/>
    <xf numFmtId="0" fontId="103" fillId="0" borderId="0" applyNumberFormat="0" applyFill="0" applyBorder="0" applyAlignment="0" applyProtection="0"/>
    <xf numFmtId="0" fontId="15" fillId="107" borderId="0"/>
    <xf numFmtId="0" fontId="15" fillId="107" borderId="0"/>
    <xf numFmtId="0" fontId="5" fillId="0" borderId="0"/>
    <xf numFmtId="0" fontId="15" fillId="107" borderId="0"/>
    <xf numFmtId="0" fontId="62" fillId="0" borderId="30" applyNumberFormat="0" applyFill="0" applyAlignment="0" applyProtection="0"/>
    <xf numFmtId="0" fontId="84" fillId="83" borderId="29" applyNumberFormat="0" applyAlignment="0" applyProtection="0"/>
    <xf numFmtId="0" fontId="84" fillId="83" borderId="29" applyNumberFormat="0" applyAlignment="0" applyProtection="0"/>
    <xf numFmtId="0" fontId="79" fillId="93" borderId="28" applyNumberFormat="0" applyAlignment="0" applyProtection="0"/>
    <xf numFmtId="0" fontId="15" fillId="107" borderId="0"/>
    <xf numFmtId="0" fontId="15" fillId="107" borderId="0"/>
    <xf numFmtId="0" fontId="5" fillId="0" borderId="0"/>
    <xf numFmtId="0" fontId="15" fillId="107"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 fillId="107" borderId="0"/>
    <xf numFmtId="0" fontId="15" fillId="107" borderId="0"/>
    <xf numFmtId="0" fontId="15" fillId="107" borderId="0"/>
    <xf numFmtId="0" fontId="6" fillId="0" borderId="0"/>
    <xf numFmtId="0" fontId="8" fillId="79" borderId="0" applyNumberFormat="0" applyBorder="0" applyAlignment="0" applyProtection="0"/>
    <xf numFmtId="0" fontId="6" fillId="0" borderId="0"/>
    <xf numFmtId="0" fontId="15" fillId="107" borderId="0"/>
    <xf numFmtId="0" fontId="25" fillId="0" borderId="0"/>
    <xf numFmtId="0" fontId="25" fillId="0" borderId="0"/>
    <xf numFmtId="0" fontId="25" fillId="0" borderId="0"/>
    <xf numFmtId="0" fontId="25" fillId="0" borderId="0"/>
    <xf numFmtId="0" fontId="25" fillId="0" borderId="0"/>
    <xf numFmtId="0" fontId="25"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5" fillId="0" borderId="0"/>
    <xf numFmtId="0" fontId="15" fillId="107" borderId="0"/>
    <xf numFmtId="0" fontId="6" fillId="0" borderId="0"/>
    <xf numFmtId="0" fontId="6" fillId="0" borderId="0"/>
    <xf numFmtId="9"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xf numFmtId="170" fontId="5" fillId="0" borderId="0" applyFont="0" applyFill="0" applyBorder="0" applyAlignment="0" applyProtection="0"/>
    <xf numFmtId="0" fontId="25" fillId="0" borderId="0"/>
    <xf numFmtId="170" fontId="5" fillId="0" borderId="0" applyFont="0" applyFill="0" applyBorder="0" applyAlignment="0" applyProtection="0"/>
    <xf numFmtId="0" fontId="5" fillId="0" borderId="0"/>
    <xf numFmtId="0" fontId="5" fillId="0" borderId="0"/>
    <xf numFmtId="0" fontId="5" fillId="0" borderId="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1" fillId="0" borderId="56" applyNumberFormat="0" applyFill="0" applyAlignment="0" applyProtection="0"/>
    <xf numFmtId="0" fontId="103" fillId="0" borderId="49" applyNumberFormat="0" applyFill="0" applyAlignment="0" applyProtection="0"/>
    <xf numFmtId="0" fontId="117" fillId="0" borderId="48" applyNumberFormat="0" applyFill="0" applyAlignment="0" applyProtection="0"/>
    <xf numFmtId="0" fontId="115" fillId="0" borderId="33" applyNumberFormat="0" applyFill="0" applyAlignment="0" applyProtection="0"/>
    <xf numFmtId="0" fontId="189" fillId="0" borderId="0" applyNumberFormat="0" applyFill="0" applyBorder="0" applyAlignment="0" applyProtection="0"/>
    <xf numFmtId="4" fontId="164" fillId="46" borderId="28" applyNumberFormat="0" applyProtection="0">
      <alignment horizontal="right" vertical="center"/>
    </xf>
    <xf numFmtId="4" fontId="164" fillId="46" borderId="28" applyNumberFormat="0" applyProtection="0">
      <alignment horizontal="right" vertical="center"/>
    </xf>
    <xf numFmtId="4" fontId="163" fillId="104" borderId="46" applyNumberFormat="0" applyProtection="0">
      <alignment horizontal="left" vertical="center" indent="1"/>
    </xf>
    <xf numFmtId="0" fontId="162" fillId="44" borderId="45" applyNumberFormat="0" applyProtection="0">
      <alignment horizontal="left" vertical="top" indent="1"/>
    </xf>
    <xf numFmtId="0" fontId="162" fillId="44" borderId="45" applyNumberFormat="0" applyProtection="0">
      <alignment horizontal="left" vertical="top" indent="1"/>
    </xf>
    <xf numFmtId="4" fontId="162" fillId="55" borderId="45" applyNumberFormat="0" applyProtection="0">
      <alignment horizontal="left" vertical="center" indent="1"/>
    </xf>
    <xf numFmtId="4" fontId="162" fillId="44" borderId="45" applyNumberFormat="0" applyProtection="0">
      <alignment vertical="center"/>
    </xf>
    <xf numFmtId="4" fontId="162" fillId="44" borderId="45" applyNumberFormat="0" applyProtection="0">
      <alignment vertical="center"/>
    </xf>
    <xf numFmtId="0" fontId="15" fillId="46" borderId="57"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6" fillId="46" borderId="41" applyNumberFormat="0">
      <protection locked="0"/>
    </xf>
    <xf numFmtId="0" fontId="15" fillId="115" borderId="45" applyNumberFormat="0" applyProtection="0">
      <alignment horizontal="left" vertical="top" indent="1"/>
    </xf>
    <xf numFmtId="0" fontId="6" fillId="115" borderId="45" applyNumberFormat="0" applyProtection="0">
      <alignment horizontal="left" vertical="center" indent="1"/>
    </xf>
    <xf numFmtId="0" fontId="6" fillId="115" borderId="45" applyNumberFormat="0" applyProtection="0">
      <alignment horizontal="left" vertical="top" indent="1"/>
    </xf>
    <xf numFmtId="0" fontId="15" fillId="115" borderId="28" applyNumberFormat="0" applyProtection="0">
      <alignment horizontal="left" vertical="center" indent="1"/>
    </xf>
    <xf numFmtId="0" fontId="6" fillId="115" borderId="45" applyNumberFormat="0" applyProtection="0">
      <alignment horizontal="left" vertical="center" indent="1"/>
    </xf>
    <xf numFmtId="0" fontId="6" fillId="115" borderId="45" applyNumberFormat="0" applyProtection="0">
      <alignment horizontal="left" vertical="center"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6" fillId="48" borderId="45" applyNumberFormat="0" applyProtection="0">
      <alignment horizontal="left" vertical="top" indent="1"/>
    </xf>
    <xf numFmtId="0" fontId="15" fillId="48" borderId="45" applyNumberFormat="0" applyProtection="0">
      <alignment horizontal="left" vertical="top"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15" fillId="48" borderId="28" applyNumberFormat="0" applyProtection="0">
      <alignment horizontal="left" vertical="center" indent="1"/>
    </xf>
    <xf numFmtId="0" fontId="6" fillId="48" borderId="45" applyNumberFormat="0" applyProtection="0">
      <alignment horizontal="left" vertical="center" indent="1"/>
    </xf>
    <xf numFmtId="0" fontId="6" fillId="48" borderId="45" applyNumberFormat="0" applyProtection="0">
      <alignment horizontal="left" vertical="center"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15" fillId="40" borderId="45" applyNumberFormat="0" applyProtection="0">
      <alignment horizontal="left" vertical="top" indent="1"/>
    </xf>
    <xf numFmtId="0" fontId="6" fillId="40" borderId="45" applyNumberFormat="0" applyProtection="0">
      <alignment horizontal="left" vertical="top" indent="1"/>
    </xf>
    <xf numFmtId="0" fontId="6" fillId="40" borderId="45" applyNumberFormat="0" applyProtection="0">
      <alignment horizontal="left" vertical="top" indent="1"/>
    </xf>
    <xf numFmtId="0" fontId="15" fillId="100" borderId="28" applyNumberFormat="0" applyProtection="0">
      <alignment horizontal="left" vertical="center" indent="1"/>
    </xf>
    <xf numFmtId="0" fontId="15" fillId="40" borderId="45" applyNumberFormat="0" applyProtection="0">
      <alignment horizontal="left" vertical="top"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15" fillId="100" borderId="28"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6" fillId="40" borderId="45" applyNumberFormat="0" applyProtection="0">
      <alignment horizontal="left" vertical="center" indent="1"/>
    </xf>
    <xf numFmtId="0" fontId="15" fillId="100" borderId="28" applyNumberFormat="0" applyProtection="0">
      <alignment horizontal="left" vertical="center" indent="1"/>
    </xf>
    <xf numFmtId="0" fontId="15" fillId="100" borderId="28" applyNumberFormat="0" applyProtection="0">
      <alignment horizontal="left" vertical="center" indent="1"/>
    </xf>
    <xf numFmtId="0" fontId="6" fillId="0" borderId="0"/>
    <xf numFmtId="0" fontId="15" fillId="52" borderId="45" applyNumberFormat="0" applyProtection="0">
      <alignment horizontal="left" vertical="top" indent="1"/>
    </xf>
    <xf numFmtId="0" fontId="15" fillId="100" borderId="28" applyNumberFormat="0" applyProtection="0">
      <alignment horizontal="left" vertical="center" indent="1"/>
    </xf>
    <xf numFmtId="9" fontId="28" fillId="0" borderId="0" applyFont="0" applyFill="0" applyBorder="0" applyAlignment="0" applyProtection="0"/>
    <xf numFmtId="0" fontId="15" fillId="52" borderId="45" applyNumberFormat="0" applyProtection="0">
      <alignment horizontal="left" vertical="top" indent="1"/>
    </xf>
    <xf numFmtId="0" fontId="15" fillId="52" borderId="45" applyNumberFormat="0" applyProtection="0">
      <alignment horizontal="left" vertical="top" indent="1"/>
    </xf>
    <xf numFmtId="0" fontId="15"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15" fillId="52" borderId="45" applyNumberFormat="0" applyProtection="0">
      <alignment horizontal="left" vertical="top" indent="1"/>
    </xf>
    <xf numFmtId="0" fontId="6" fillId="52" borderId="45" applyNumberFormat="0" applyProtection="0">
      <alignment horizontal="left" vertical="top" indent="1"/>
    </xf>
    <xf numFmtId="0" fontId="6" fillId="52" borderId="45" applyNumberFormat="0" applyProtection="0">
      <alignment horizontal="left" vertical="top"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15" fillId="55" borderId="28"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0" fontId="6" fillId="52" borderId="45"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15" fillId="40" borderId="46" applyNumberFormat="0" applyProtection="0">
      <alignment horizontal="left" vertical="center" indent="1"/>
    </xf>
    <xf numFmtId="4" fontId="53" fillId="40" borderId="0" applyNumberFormat="0" applyProtection="0">
      <alignment horizontal="left" vertical="center" indent="1"/>
    </xf>
    <xf numFmtId="4" fontId="53" fillId="40" borderId="0" applyNumberFormat="0" applyProtection="0">
      <alignment horizontal="left" vertical="center" indent="1"/>
    </xf>
    <xf numFmtId="4" fontId="15" fillId="40" borderId="46" applyNumberFormat="0" applyProtection="0">
      <alignment horizontal="left" vertical="center" indent="1"/>
    </xf>
    <xf numFmtId="4" fontId="53" fillId="115" borderId="0" applyNumberFormat="0" applyProtection="0">
      <alignment horizontal="left" vertical="center" indent="1"/>
    </xf>
    <xf numFmtId="4" fontId="15" fillId="115" borderId="46" applyNumberFormat="0" applyProtection="0">
      <alignment horizontal="left" vertical="center" indent="1"/>
    </xf>
    <xf numFmtId="0" fontId="15" fillId="107" borderId="0"/>
    <xf numFmtId="170" fontId="5" fillId="0" borderId="0" applyFont="0" applyFill="0" applyBorder="0" applyAlignment="0" applyProtection="0"/>
    <xf numFmtId="4" fontId="15" fillId="60" borderId="28" applyNumberFormat="0" applyProtection="0">
      <alignment horizontal="left" vertical="center" indent="1"/>
    </xf>
    <xf numFmtId="170" fontId="5" fillId="0" borderId="0" applyFont="0" applyFill="0" applyBorder="0" applyAlignment="0" applyProtection="0"/>
    <xf numFmtId="170" fontId="2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15" fillId="0" borderId="0" applyFont="0" applyFill="0" applyBorder="0" applyAlignment="0" applyProtection="0"/>
    <xf numFmtId="170" fontId="6" fillId="0" borderId="0" applyFont="0" applyFill="0" applyBorder="0" applyAlignment="0" applyProtection="0"/>
    <xf numFmtId="170" fontId="15"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6" fillId="0" borderId="0"/>
    <xf numFmtId="170" fontId="5" fillId="0" borderId="0" applyFont="0" applyFill="0" applyBorder="0" applyAlignment="0" applyProtection="0"/>
    <xf numFmtId="170" fontId="5" fillId="0" borderId="0" applyFont="0" applyFill="0" applyBorder="0" applyAlignment="0" applyProtection="0"/>
    <xf numFmtId="170" fontId="2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6"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8"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6"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174" fontId="6" fillId="0" borderId="0" applyFont="0" applyFill="0" applyBorder="0" applyAlignment="0" applyProtection="0"/>
    <xf numFmtId="174" fontId="6" fillId="0" borderId="0" applyFont="0" applyFill="0" applyBorder="0" applyAlignment="0" applyProtection="0"/>
    <xf numFmtId="0" fontId="6" fillId="0" borderId="0"/>
    <xf numFmtId="0" fontId="6" fillId="0" borderId="0"/>
    <xf numFmtId="9" fontId="21" fillId="0" borderId="0" applyFont="0" applyFill="0" applyBorder="0" applyAlignment="0" applyProtection="0"/>
    <xf numFmtId="9" fontId="28" fillId="0" borderId="0" applyFont="0" applyFill="0" applyBorder="0" applyAlignment="0" applyProtection="0"/>
    <xf numFmtId="0" fontId="190" fillId="50" borderId="0" applyNumberFormat="0" applyBorder="0" applyAlignment="0" applyProtection="0"/>
    <xf numFmtId="0" fontId="6" fillId="0" borderId="0"/>
    <xf numFmtId="194"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0" fontId="5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70" fontId="6" fillId="0" borderId="0" applyFont="0" applyFill="0" applyBorder="0" applyAlignment="0" applyProtection="0"/>
    <xf numFmtId="0" fontId="6" fillId="0" borderId="0"/>
    <xf numFmtId="0" fontId="15" fillId="107" borderId="0"/>
    <xf numFmtId="0" fontId="15" fillId="107" borderId="0"/>
    <xf numFmtId="0" fontId="15" fillId="107"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 fillId="86" borderId="28" applyNumberFormat="0" applyFont="0" applyAlignment="0" applyProtection="0"/>
    <xf numFmtId="0" fontId="15" fillId="86" borderId="28" applyNumberFormat="0" applyFont="0" applyAlignment="0" applyProtection="0"/>
    <xf numFmtId="0" fontId="15" fillId="86" borderId="28" applyNumberFormat="0" applyFont="0" applyAlignment="0" applyProtection="0"/>
    <xf numFmtId="170" fontId="5" fillId="0" borderId="0" applyFont="0" applyFill="0" applyBorder="0" applyAlignment="0" applyProtection="0"/>
    <xf numFmtId="174" fontId="6" fillId="0" borderId="0" applyFont="0" applyFill="0" applyBorder="0" applyAlignment="0" applyProtection="0"/>
    <xf numFmtId="170" fontId="1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15" fillId="86" borderId="28" applyNumberFormat="0" applyFont="0" applyAlignment="0" applyProtection="0"/>
    <xf numFmtId="0" fontId="15" fillId="86" borderId="28" applyNumberFormat="0" applyFont="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37" fillId="0" borderId="0"/>
    <xf numFmtId="9" fontId="21" fillId="0" borderId="0" applyFont="0" applyFill="0" applyBorder="0" applyAlignment="0" applyProtection="0"/>
    <xf numFmtId="0" fontId="6" fillId="0" borderId="0"/>
    <xf numFmtId="9" fontId="5" fillId="0" borderId="0" applyFont="0" applyFill="0" applyBorder="0" applyAlignment="0" applyProtection="0"/>
    <xf numFmtId="0" fontId="6" fillId="0" borderId="0"/>
    <xf numFmtId="174" fontId="6" fillId="0" borderId="0" applyFont="0" applyFill="0" applyBorder="0" applyAlignment="0" applyProtection="0"/>
    <xf numFmtId="43" fontId="5" fillId="0" borderId="0" applyFont="0" applyFill="0" applyBorder="0" applyAlignment="0" applyProtection="0"/>
    <xf numFmtId="0" fontId="5" fillId="0" borderId="0"/>
    <xf numFmtId="9" fontId="6" fillId="0" borderId="0" applyFont="0" applyFill="0" applyBorder="0" applyAlignment="0" applyProtection="0"/>
    <xf numFmtId="43" fontId="6" fillId="0" borderId="0" applyFont="0" applyFill="0" applyBorder="0" applyAlignment="0" applyProtection="0"/>
    <xf numFmtId="0" fontId="5" fillId="0" borderId="0"/>
    <xf numFmtId="43" fontId="6" fillId="0" borderId="0" applyFont="0" applyFill="0" applyBorder="0" applyAlignment="0" applyProtection="0"/>
    <xf numFmtId="9" fontId="28" fillId="0" borderId="0" applyFont="0" applyFill="0" applyBorder="0" applyAlignment="0" applyProtection="0"/>
    <xf numFmtId="43" fontId="5" fillId="0" borderId="0" applyFont="0" applyFill="0" applyBorder="0" applyAlignment="0" applyProtection="0"/>
    <xf numFmtId="0" fontId="3" fillId="0" borderId="0" applyNumberFormat="0" applyFill="0" applyBorder="0" applyAlignment="0" applyProtection="0"/>
    <xf numFmtId="198" fontId="130"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70" fontId="5" fillId="0" borderId="0" applyFont="0" applyFill="0" applyBorder="0" applyAlignment="0" applyProtection="0"/>
    <xf numFmtId="168" fontId="5" fillId="0" borderId="0" applyFont="0" applyFill="0" applyBorder="0" applyAlignment="0" applyProtection="0"/>
    <xf numFmtId="0" fontId="5" fillId="0" borderId="0"/>
    <xf numFmtId="0" fontId="5" fillId="0" borderId="0"/>
    <xf numFmtId="170" fontId="5" fillId="0" borderId="0" applyFont="0" applyFill="0" applyBorder="0" applyAlignment="0" applyProtection="0"/>
    <xf numFmtId="170" fontId="6" fillId="0" borderId="0" applyFont="0" applyFill="0" applyBorder="0" applyAlignment="0" applyProtection="0"/>
    <xf numFmtId="9" fontId="6"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70" fontId="5" fillId="0" borderId="0" applyFont="0" applyFill="0" applyBorder="0" applyAlignment="0" applyProtection="0"/>
    <xf numFmtId="0" fontId="270" fillId="0" borderId="0"/>
    <xf numFmtId="43" fontId="5" fillId="0" borderId="0" applyFont="0" applyFill="0" applyBorder="0" applyAlignment="0" applyProtection="0"/>
  </cellStyleXfs>
  <cellXfs count="2377">
    <xf numFmtId="0" fontId="0" fillId="0" borderId="0" xfId="0"/>
    <xf numFmtId="0" fontId="0" fillId="3" borderId="0" xfId="0" applyFill="1"/>
    <xf numFmtId="0" fontId="0" fillId="3" borderId="2" xfId="0" applyFill="1" applyBorder="1"/>
    <xf numFmtId="0" fontId="4" fillId="3" borderId="0" xfId="0" applyFont="1" applyFill="1"/>
    <xf numFmtId="0" fontId="10" fillId="0" borderId="0" xfId="0" applyFont="1" applyAlignment="1">
      <alignment horizontal="left" vertical="center"/>
    </xf>
    <xf numFmtId="0" fontId="11" fillId="0" borderId="0" xfId="0" applyFont="1"/>
    <xf numFmtId="0" fontId="14" fillId="0" borderId="0" xfId="0" applyFont="1"/>
    <xf numFmtId="0" fontId="10" fillId="0" borderId="0" xfId="0" applyFont="1" applyAlignment="1">
      <alignment horizontal="left" vertical="center" wrapText="1"/>
    </xf>
    <xf numFmtId="0" fontId="17" fillId="0" borderId="0" xfId="1" applyFont="1"/>
    <xf numFmtId="0" fontId="18" fillId="0" borderId="0" xfId="0" applyFont="1"/>
    <xf numFmtId="0" fontId="16" fillId="0" borderId="0" xfId="0" applyFont="1"/>
    <xf numFmtId="0" fontId="16" fillId="0" borderId="0" xfId="0" applyFont="1" applyAlignment="1">
      <alignment horizontal="center"/>
    </xf>
    <xf numFmtId="0" fontId="19" fillId="0" borderId="0" xfId="0" applyFont="1"/>
    <xf numFmtId="0" fontId="31" fillId="0" borderId="0" xfId="0" applyFont="1"/>
    <xf numFmtId="0" fontId="31" fillId="0" borderId="4" xfId="0" applyFont="1" applyBorder="1" applyAlignment="1">
      <alignment vertical="center"/>
    </xf>
    <xf numFmtId="0" fontId="31" fillId="0" borderId="4" xfId="0" applyFont="1" applyBorder="1"/>
    <xf numFmtId="0" fontId="33" fillId="0" borderId="0" xfId="0" applyFont="1"/>
    <xf numFmtId="171" fontId="31" fillId="0" borderId="5" xfId="47" applyNumberFormat="1" applyFont="1" applyBorder="1" applyAlignment="1">
      <alignment horizontal="center" vertical="center"/>
    </xf>
    <xf numFmtId="0" fontId="34" fillId="0" borderId="0" xfId="0" applyFont="1"/>
    <xf numFmtId="0" fontId="3" fillId="0" borderId="0" xfId="1"/>
    <xf numFmtId="171" fontId="33" fillId="0" borderId="0" xfId="0" applyNumberFormat="1" applyFont="1"/>
    <xf numFmtId="180" fontId="30" fillId="3" borderId="1" xfId="0" quotePrefix="1" applyNumberFormat="1" applyFont="1" applyFill="1" applyBorder="1" applyAlignment="1">
      <alignment horizontal="left" vertical="center" wrapText="1"/>
    </xf>
    <xf numFmtId="0" fontId="31" fillId="0" borderId="3" xfId="28" applyFont="1" applyBorder="1" applyAlignment="1">
      <alignment vertical="center" wrapText="1"/>
    </xf>
    <xf numFmtId="0" fontId="31" fillId="5" borderId="4" xfId="53493" applyFont="1" applyFill="1" applyBorder="1"/>
    <xf numFmtId="0" fontId="32" fillId="0" borderId="8" xfId="53493" applyFont="1" applyBorder="1" applyAlignment="1">
      <alignment horizontal="left" vertical="center" wrapText="1"/>
    </xf>
    <xf numFmtId="0" fontId="31" fillId="0" borderId="0" xfId="53493" applyFont="1"/>
    <xf numFmtId="0" fontId="207" fillId="0" borderId="0" xfId="0" applyFont="1"/>
    <xf numFmtId="171" fontId="32" fillId="0" borderId="0" xfId="47" applyNumberFormat="1" applyFont="1" applyAlignment="1">
      <alignment horizontal="center" vertical="center"/>
    </xf>
    <xf numFmtId="0" fontId="30" fillId="0" borderId="0" xfId="0" applyFont="1" applyAlignment="1">
      <alignment vertical="center"/>
    </xf>
    <xf numFmtId="0" fontId="208" fillId="0" borderId="0" xfId="0" applyFont="1" applyAlignment="1">
      <alignment horizontal="center"/>
    </xf>
    <xf numFmtId="0" fontId="209" fillId="0" borderId="0" xfId="0" applyFont="1" applyAlignment="1">
      <alignment horizontal="center"/>
    </xf>
    <xf numFmtId="0" fontId="207" fillId="0" borderId="0" xfId="0" applyFont="1" applyAlignment="1">
      <alignment vertical="center"/>
    </xf>
    <xf numFmtId="3" fontId="31" fillId="0" borderId="0" xfId="0" applyNumberFormat="1" applyFont="1"/>
    <xf numFmtId="3" fontId="207" fillId="0" borderId="0" xfId="0" applyNumberFormat="1" applyFont="1"/>
    <xf numFmtId="0" fontId="212" fillId="0" borderId="0" xfId="0" applyFont="1"/>
    <xf numFmtId="0" fontId="12" fillId="3" borderId="60" xfId="0" applyFont="1" applyFill="1" applyBorder="1"/>
    <xf numFmtId="0" fontId="11" fillId="3" borderId="60" xfId="0" applyFont="1" applyFill="1" applyBorder="1"/>
    <xf numFmtId="0" fontId="13" fillId="3" borderId="60" xfId="0" applyFont="1" applyFill="1" applyBorder="1"/>
    <xf numFmtId="3" fontId="0" fillId="0" borderId="0" xfId="0" applyNumberFormat="1"/>
    <xf numFmtId="0" fontId="0" fillId="7" borderId="0" xfId="0" applyFill="1"/>
    <xf numFmtId="0" fontId="34" fillId="7" borderId="0" xfId="0" applyFont="1" applyFill="1"/>
    <xf numFmtId="0" fontId="30" fillId="3" borderId="1" xfId="0" quotePrefix="1" applyFont="1" applyFill="1" applyBorder="1" applyAlignment="1">
      <alignment horizontal="left" vertical="center"/>
    </xf>
    <xf numFmtId="0" fontId="0" fillId="5" borderId="0" xfId="0" applyFill="1"/>
    <xf numFmtId="0" fontId="5" fillId="0" borderId="0" xfId="0" applyFont="1"/>
    <xf numFmtId="3" fontId="18" fillId="0" borderId="0" xfId="0" applyNumberFormat="1" applyFont="1"/>
    <xf numFmtId="0" fontId="215" fillId="0" borderId="0" xfId="0" applyFont="1"/>
    <xf numFmtId="0" fontId="29" fillId="0" borderId="0" xfId="0" applyFont="1"/>
    <xf numFmtId="0" fontId="212" fillId="5" borderId="4" xfId="7828" applyNumberFormat="1" applyFont="1" applyFill="1" applyBorder="1" applyAlignment="1">
      <alignment horizontal="left" vertical="center"/>
    </xf>
    <xf numFmtId="0" fontId="212" fillId="5" borderId="4" xfId="0" applyFont="1" applyFill="1" applyBorder="1"/>
    <xf numFmtId="0" fontId="216" fillId="5" borderId="4" xfId="7828" applyNumberFormat="1" applyFont="1" applyFill="1" applyBorder="1" applyAlignment="1">
      <alignment horizontal="center" vertical="center"/>
    </xf>
    <xf numFmtId="0" fontId="216" fillId="8" borderId="4" xfId="3" applyFont="1" applyFill="1" applyBorder="1" applyAlignment="1">
      <alignment horizontal="left"/>
    </xf>
    <xf numFmtId="0" fontId="216" fillId="5" borderId="0" xfId="7828" applyNumberFormat="1" applyFont="1" applyFill="1" applyBorder="1" applyAlignment="1">
      <alignment horizontal="left" vertical="center"/>
    </xf>
    <xf numFmtId="173" fontId="216" fillId="0" borderId="0" xfId="7828" applyNumberFormat="1" applyFont="1" applyBorder="1" applyAlignment="1">
      <alignment horizontal="left" vertical="center"/>
    </xf>
    <xf numFmtId="171" fontId="216" fillId="5" borderId="0" xfId="53496" applyNumberFormat="1" applyFont="1" applyFill="1" applyBorder="1" applyAlignment="1">
      <alignment horizontal="center" vertical="center" wrapText="1"/>
    </xf>
    <xf numFmtId="171" fontId="211" fillId="5" borderId="0" xfId="53496" applyNumberFormat="1" applyFont="1" applyFill="1" applyBorder="1" applyAlignment="1">
      <alignment horizontal="center" vertical="center" wrapText="1"/>
    </xf>
    <xf numFmtId="0" fontId="216" fillId="5" borderId="8" xfId="7828" applyNumberFormat="1" applyFont="1" applyFill="1" applyBorder="1" applyAlignment="1">
      <alignment horizontal="left" vertical="center"/>
    </xf>
    <xf numFmtId="14" fontId="30" fillId="3" borderId="4" xfId="37" applyNumberFormat="1" applyFont="1" applyFill="1" applyBorder="1" applyAlignment="1">
      <alignment horizontal="center" vertical="center"/>
    </xf>
    <xf numFmtId="14" fontId="30" fillId="3" borderId="5" xfId="37" applyNumberFormat="1" applyFont="1" applyFill="1" applyBorder="1" applyAlignment="1">
      <alignment horizontal="center" vertical="center"/>
    </xf>
    <xf numFmtId="0" fontId="0" fillId="0" borderId="0" xfId="47697" applyFont="1"/>
    <xf numFmtId="176" fontId="0" fillId="5" borderId="0" xfId="48927" applyNumberFormat="1" applyFont="1" applyFill="1" applyAlignment="1">
      <alignment horizontal="right"/>
    </xf>
    <xf numFmtId="170" fontId="0" fillId="5" borderId="0" xfId="49857" applyFont="1" applyFill="1" applyAlignment="1">
      <alignment horizontal="right"/>
    </xf>
    <xf numFmtId="0" fontId="211" fillId="0" borderId="0" xfId="0" applyFont="1"/>
    <xf numFmtId="0" fontId="19" fillId="5" borderId="0" xfId="0" applyFont="1" applyFill="1"/>
    <xf numFmtId="0" fontId="16" fillId="5" borderId="0" xfId="0" applyFont="1" applyFill="1"/>
    <xf numFmtId="178" fontId="30" fillId="3" borderId="4" xfId="38" applyNumberFormat="1" applyFont="1" applyFill="1" applyBorder="1" applyAlignment="1">
      <alignment horizontal="center" vertical="center" wrapText="1"/>
    </xf>
    <xf numFmtId="178" fontId="30" fillId="3" borderId="5" xfId="38" applyNumberFormat="1" applyFont="1" applyFill="1" applyBorder="1" applyAlignment="1">
      <alignment horizontal="center" vertical="center" wrapText="1"/>
    </xf>
    <xf numFmtId="0" fontId="32" fillId="5" borderId="4" xfId="0" applyFont="1" applyFill="1" applyBorder="1"/>
    <xf numFmtId="0" fontId="31" fillId="5" borderId="4" xfId="0" applyFont="1" applyFill="1" applyBorder="1"/>
    <xf numFmtId="0" fontId="31" fillId="5" borderId="0" xfId="0" applyFont="1" applyFill="1"/>
    <xf numFmtId="0" fontId="31" fillId="6" borderId="0" xfId="0" applyFont="1" applyFill="1"/>
    <xf numFmtId="0" fontId="31" fillId="5" borderId="4" xfId="0" applyFont="1" applyFill="1" applyBorder="1" applyAlignment="1">
      <alignment horizontal="left"/>
    </xf>
    <xf numFmtId="0" fontId="31" fillId="0" borderId="4" xfId="32" applyFont="1" applyBorder="1" applyAlignment="1">
      <alignment horizontal="left"/>
    </xf>
    <xf numFmtId="0" fontId="31" fillId="5" borderId="4" xfId="0" applyFont="1" applyFill="1" applyBorder="1" applyAlignment="1">
      <alignment horizontal="center"/>
    </xf>
    <xf numFmtId="0" fontId="216" fillId="0" borderId="0" xfId="0" applyFont="1" applyAlignment="1">
      <alignment horizontal="center"/>
    </xf>
    <xf numFmtId="0" fontId="32" fillId="5" borderId="0" xfId="0" applyFont="1" applyFill="1" applyAlignment="1">
      <alignment horizontal="center"/>
    </xf>
    <xf numFmtId="0" fontId="9" fillId="0" borderId="0" xfId="1" applyFont="1" applyFill="1" applyBorder="1"/>
    <xf numFmtId="0" fontId="30" fillId="3" borderId="5" xfId="0" applyFont="1" applyFill="1" applyBorder="1" applyAlignment="1">
      <alignment horizontal="center" vertical="center"/>
    </xf>
    <xf numFmtId="220" fontId="31" fillId="0" borderId="4" xfId="53506" applyNumberFormat="1" applyFont="1" applyFill="1" applyBorder="1" applyAlignment="1">
      <alignment horizontal="center" vertical="center"/>
    </xf>
    <xf numFmtId="220" fontId="31" fillId="0" borderId="0" xfId="53506" applyNumberFormat="1" applyFont="1" applyFill="1" applyBorder="1" applyAlignment="1">
      <alignment horizontal="center" vertical="center"/>
    </xf>
    <xf numFmtId="220" fontId="31" fillId="0" borderId="5" xfId="53506" applyNumberFormat="1" applyFont="1" applyFill="1" applyBorder="1" applyAlignment="1">
      <alignment horizontal="center" vertical="center"/>
    </xf>
    <xf numFmtId="0" fontId="31" fillId="0" borderId="0" xfId="0" applyFont="1" applyAlignment="1">
      <alignment vertical="center"/>
    </xf>
    <xf numFmtId="0" fontId="30" fillId="3" borderId="4" xfId="0" quotePrefix="1" applyFont="1" applyFill="1" applyBorder="1"/>
    <xf numFmtId="1" fontId="30" fillId="3" borderId="4" xfId="14" applyNumberFormat="1" applyFont="1" applyFill="1" applyBorder="1" applyAlignment="1">
      <alignment horizontal="center" vertical="center"/>
    </xf>
    <xf numFmtId="1" fontId="30" fillId="3" borderId="0" xfId="14" applyNumberFormat="1" applyFont="1" applyFill="1" applyBorder="1" applyAlignment="1">
      <alignment horizontal="center" vertical="center"/>
    </xf>
    <xf numFmtId="0" fontId="2" fillId="0" borderId="0" xfId="0" applyFont="1"/>
    <xf numFmtId="220" fontId="32" fillId="0" borderId="4" xfId="53506" applyNumberFormat="1" applyFont="1" applyFill="1" applyBorder="1" applyAlignment="1">
      <alignment horizontal="center" vertical="center"/>
    </xf>
    <xf numFmtId="220" fontId="32" fillId="0" borderId="0" xfId="53506" applyNumberFormat="1" applyFont="1" applyFill="1" applyBorder="1" applyAlignment="1">
      <alignment horizontal="center" vertical="center"/>
    </xf>
    <xf numFmtId="0" fontId="32" fillId="2" borderId="4" xfId="0" applyFont="1" applyFill="1" applyBorder="1" applyAlignment="1">
      <alignment horizontal="left" vertical="center"/>
    </xf>
    <xf numFmtId="0" fontId="31" fillId="0" borderId="4" xfId="0" applyFont="1" applyBorder="1" applyAlignment="1">
      <alignment wrapText="1"/>
    </xf>
    <xf numFmtId="0" fontId="32" fillId="0" borderId="4" xfId="0" applyFont="1" applyBorder="1" applyAlignment="1">
      <alignment wrapText="1"/>
    </xf>
    <xf numFmtId="0" fontId="31" fillId="0" borderId="4" xfId="0" applyFont="1" applyBorder="1" applyAlignment="1">
      <alignment horizontal="left" vertical="center" wrapText="1"/>
    </xf>
    <xf numFmtId="0" fontId="32" fillId="0" borderId="4" xfId="0" applyFont="1" applyBorder="1" applyAlignment="1">
      <alignment horizontal="left" vertical="center"/>
    </xf>
    <xf numFmtId="0" fontId="32" fillId="0" borderId="8" xfId="0" applyFont="1" applyBorder="1" applyAlignment="1">
      <alignment horizontal="left" vertical="center" wrapText="1"/>
    </xf>
    <xf numFmtId="0" fontId="31" fillId="5" borderId="0" xfId="41" applyFont="1" applyFill="1" applyAlignment="1">
      <alignment horizontal="left" vertical="center"/>
    </xf>
    <xf numFmtId="0" fontId="31" fillId="5" borderId="0" xfId="41" applyFont="1" applyFill="1" applyAlignment="1">
      <alignment vertical="center"/>
    </xf>
    <xf numFmtId="0" fontId="229" fillId="0" borderId="0" xfId="0" applyFont="1"/>
    <xf numFmtId="0" fontId="33" fillId="0" borderId="0" xfId="39" applyFont="1"/>
    <xf numFmtId="0" fontId="3" fillId="0" borderId="0" xfId="1" applyFill="1" applyBorder="1"/>
    <xf numFmtId="0" fontId="210" fillId="0" borderId="0" xfId="1" applyFont="1" applyFill="1" applyBorder="1"/>
    <xf numFmtId="0" fontId="230" fillId="0" borderId="0" xfId="0" applyFont="1"/>
    <xf numFmtId="220" fontId="32" fillId="0" borderId="8" xfId="53506" applyNumberFormat="1" applyFont="1" applyFill="1" applyBorder="1" applyAlignment="1">
      <alignment horizontal="center" vertical="center"/>
    </xf>
    <xf numFmtId="220" fontId="32" fillId="0" borderId="7" xfId="53506" applyNumberFormat="1" applyFont="1" applyFill="1" applyBorder="1" applyAlignment="1">
      <alignment horizontal="center" vertical="center"/>
    </xf>
    <xf numFmtId="220" fontId="32" fillId="0" borderId="9" xfId="53506" applyNumberFormat="1" applyFont="1" applyFill="1" applyBorder="1" applyAlignment="1">
      <alignment horizontal="center" vertical="center"/>
    </xf>
    <xf numFmtId="171" fontId="31" fillId="0" borderId="4" xfId="27" applyNumberFormat="1" applyFont="1" applyFill="1" applyBorder="1" applyAlignment="1">
      <alignment horizontal="center" vertical="center"/>
    </xf>
    <xf numFmtId="171" fontId="31" fillId="0" borderId="5" xfId="27" applyNumberFormat="1" applyFont="1" applyFill="1" applyBorder="1" applyAlignment="1">
      <alignment horizontal="center" vertical="center"/>
    </xf>
    <xf numFmtId="0" fontId="32" fillId="2" borderId="3" xfId="26" applyFont="1" applyFill="1" applyBorder="1" applyAlignment="1">
      <alignment vertical="center"/>
    </xf>
    <xf numFmtId="0" fontId="31" fillId="2" borderId="4" xfId="0" applyFont="1" applyFill="1" applyBorder="1" applyAlignment="1">
      <alignment vertical="center"/>
    </xf>
    <xf numFmtId="0" fontId="32" fillId="2" borderId="8" xfId="0" applyFont="1" applyFill="1" applyBorder="1" applyAlignment="1">
      <alignment vertical="center"/>
    </xf>
    <xf numFmtId="0" fontId="31" fillId="2" borderId="0" xfId="0" applyFont="1" applyFill="1" applyAlignment="1">
      <alignment horizontal="left" vertical="center" wrapText="1"/>
    </xf>
    <xf numFmtId="171" fontId="31" fillId="2" borderId="0" xfId="0" applyNumberFormat="1" applyFont="1" applyFill="1" applyAlignment="1">
      <alignment horizontal="left" vertical="center" wrapText="1"/>
    </xf>
    <xf numFmtId="0" fontId="31" fillId="2" borderId="0" xfId="0" applyFont="1" applyFill="1" applyAlignment="1">
      <alignment vertical="center"/>
    </xf>
    <xf numFmtId="171" fontId="31" fillId="2" borderId="0" xfId="0" applyNumberFormat="1" applyFont="1" applyFill="1" applyAlignment="1">
      <alignment vertical="center"/>
    </xf>
    <xf numFmtId="171" fontId="33" fillId="0" borderId="0" xfId="53496" applyNumberFormat="1" applyFont="1"/>
    <xf numFmtId="171" fontId="32" fillId="0" borderId="8" xfId="0" applyNumberFormat="1" applyFont="1" applyBorder="1" applyAlignment="1">
      <alignment horizontal="center" vertical="center"/>
    </xf>
    <xf numFmtId="171" fontId="32" fillId="0" borderId="9" xfId="0" applyNumberFormat="1" applyFont="1" applyBorder="1" applyAlignment="1">
      <alignment horizontal="center" vertical="center"/>
    </xf>
    <xf numFmtId="0" fontId="32" fillId="0" borderId="1" xfId="0" applyFont="1" applyBorder="1" applyAlignment="1">
      <alignment vertical="center"/>
    </xf>
    <xf numFmtId="0" fontId="30" fillId="3" borderId="5" xfId="0" applyFont="1" applyFill="1" applyBorder="1" applyAlignment="1">
      <alignment horizontal="center"/>
    </xf>
    <xf numFmtId="0" fontId="32" fillId="0" borderId="6" xfId="0" applyFont="1" applyBorder="1" applyAlignment="1">
      <alignment horizontal="left" vertical="center"/>
    </xf>
    <xf numFmtId="0" fontId="213" fillId="0" borderId="0" xfId="0" applyFont="1"/>
    <xf numFmtId="0" fontId="31" fillId="0" borderId="6" xfId="0" applyFont="1" applyBorder="1" applyAlignment="1">
      <alignment horizontal="left" vertical="center"/>
    </xf>
    <xf numFmtId="0" fontId="31" fillId="0" borderId="4" xfId="0" applyFont="1" applyBorder="1" applyAlignment="1">
      <alignment horizontal="left" indent="1"/>
    </xf>
    <xf numFmtId="0" fontId="32" fillId="0" borderId="4" xfId="0" applyFont="1" applyBorder="1" applyAlignment="1">
      <alignment horizontal="left" indent="1"/>
    </xf>
    <xf numFmtId="0" fontId="31" fillId="0" borderId="4" xfId="0" applyFont="1" applyBorder="1" applyAlignment="1">
      <alignment horizontal="left" indent="2"/>
    </xf>
    <xf numFmtId="0" fontId="31" fillId="0" borderId="4" xfId="0" applyFont="1" applyBorder="1" applyAlignment="1">
      <alignment horizontal="left" vertical="center" indent="2"/>
    </xf>
    <xf numFmtId="0" fontId="31" fillId="0" borderId="4" xfId="0" applyFont="1" applyBorder="1" applyAlignment="1">
      <alignment horizontal="left" vertical="center"/>
    </xf>
    <xf numFmtId="0" fontId="32" fillId="5" borderId="8" xfId="53" applyFont="1" applyFill="1" applyBorder="1" applyAlignment="1">
      <alignment vertical="center"/>
    </xf>
    <xf numFmtId="0" fontId="31" fillId="0" borderId="3" xfId="26" applyFont="1" applyBorder="1" applyAlignment="1">
      <alignment vertical="center"/>
    </xf>
    <xf numFmtId="0" fontId="32" fillId="0" borderId="1" xfId="26" applyFont="1" applyBorder="1" applyAlignment="1">
      <alignment wrapText="1"/>
    </xf>
    <xf numFmtId="0" fontId="31" fillId="0" borderId="1" xfId="26" applyFont="1" applyBorder="1"/>
    <xf numFmtId="171" fontId="31" fillId="2" borderId="8" xfId="27" quotePrefix="1" applyNumberFormat="1" applyFont="1" applyFill="1" applyBorder="1" applyAlignment="1">
      <alignment horizontal="center"/>
    </xf>
    <xf numFmtId="10" fontId="31" fillId="2" borderId="9" xfId="27" quotePrefix="1" applyNumberFormat="1" applyFont="1" applyFill="1" applyBorder="1" applyAlignment="1">
      <alignment horizontal="center"/>
    </xf>
    <xf numFmtId="0" fontId="31" fillId="0" borderId="0" xfId="0" applyFont="1" applyAlignment="1">
      <alignment horizontal="left" vertical="center"/>
    </xf>
    <xf numFmtId="0" fontId="31" fillId="0" borderId="0" xfId="26" applyFont="1"/>
    <xf numFmtId="10" fontId="31" fillId="2" borderId="0" xfId="27" applyNumberFormat="1" applyFont="1" applyFill="1" applyBorder="1" applyAlignment="1">
      <alignment horizontal="center"/>
    </xf>
    <xf numFmtId="10" fontId="31" fillId="0" borderId="0" xfId="27" applyNumberFormat="1" applyFont="1" applyFill="1" applyBorder="1" applyAlignment="1">
      <alignment horizontal="center"/>
    </xf>
    <xf numFmtId="171" fontId="31" fillId="2" borderId="0" xfId="27" quotePrefix="1" applyNumberFormat="1" applyFont="1" applyFill="1" applyBorder="1" applyAlignment="1">
      <alignment horizontal="center"/>
    </xf>
    <xf numFmtId="10" fontId="31" fillId="2" borderId="0" xfId="27" quotePrefix="1" applyNumberFormat="1" applyFont="1" applyFill="1" applyBorder="1" applyAlignment="1">
      <alignment horizontal="center"/>
    </xf>
    <xf numFmtId="9" fontId="31" fillId="0" borderId="0" xfId="27" applyFont="1" applyFill="1"/>
    <xf numFmtId="173" fontId="31" fillId="0" borderId="0" xfId="27" applyNumberFormat="1" applyFont="1" applyFill="1"/>
    <xf numFmtId="0" fontId="3" fillId="0" borderId="0" xfId="1" applyBorder="1"/>
    <xf numFmtId="0" fontId="206" fillId="5" borderId="8" xfId="47697" applyFont="1" applyFill="1" applyBorder="1" applyAlignment="1">
      <alignment vertical="center" wrapText="1"/>
    </xf>
    <xf numFmtId="0" fontId="206" fillId="5" borderId="0" xfId="47697" applyFont="1" applyFill="1" applyAlignment="1">
      <alignment vertical="center" wrapText="1"/>
    </xf>
    <xf numFmtId="0" fontId="207" fillId="3" borderId="14" xfId="47697" applyFont="1" applyFill="1" applyBorder="1" applyAlignment="1">
      <alignment vertical="center" wrapText="1"/>
    </xf>
    <xf numFmtId="0" fontId="33" fillId="5" borderId="0" xfId="47697" applyFont="1" applyFill="1" applyAlignment="1">
      <alignment wrapText="1"/>
    </xf>
    <xf numFmtId="0" fontId="33" fillId="5" borderId="0" xfId="47697" applyFont="1" applyFill="1"/>
    <xf numFmtId="0" fontId="27" fillId="5" borderId="0" xfId="0" applyFont="1" applyFill="1" applyAlignment="1">
      <alignment vertical="center"/>
    </xf>
    <xf numFmtId="171" fontId="31" fillId="5" borderId="0" xfId="48927" applyNumberFormat="1" applyFont="1" applyFill="1" applyAlignment="1">
      <alignment horizontal="center" vertical="center"/>
    </xf>
    <xf numFmtId="0" fontId="33" fillId="0" borderId="0" xfId="47697" applyFont="1" applyAlignment="1">
      <alignment wrapText="1"/>
    </xf>
    <xf numFmtId="171" fontId="206" fillId="5" borderId="0" xfId="48927" applyNumberFormat="1" applyFont="1" applyFill="1" applyAlignment="1">
      <alignment horizontal="center" vertical="center"/>
    </xf>
    <xf numFmtId="0" fontId="33" fillId="0" borderId="0" xfId="47697" applyFont="1"/>
    <xf numFmtId="0" fontId="213" fillId="0" borderId="0" xfId="0" applyFont="1" applyAlignment="1">
      <alignment horizontal="center"/>
    </xf>
    <xf numFmtId="0" fontId="33" fillId="3" borderId="14" xfId="0" applyFont="1" applyFill="1" applyBorder="1"/>
    <xf numFmtId="0" fontId="202" fillId="0" borderId="4" xfId="0" applyFont="1" applyBorder="1"/>
    <xf numFmtId="0" fontId="31" fillId="2" borderId="4" xfId="0" applyFont="1" applyFill="1" applyBorder="1" applyAlignment="1">
      <alignment horizontal="center"/>
    </xf>
    <xf numFmtId="0" fontId="31" fillId="2" borderId="0" xfId="0" applyFont="1" applyFill="1" applyAlignment="1">
      <alignment horizontal="center"/>
    </xf>
    <xf numFmtId="49" fontId="30" fillId="3" borderId="11" xfId="0" applyNumberFormat="1" applyFont="1" applyFill="1" applyBorder="1" applyAlignment="1">
      <alignment horizontal="center" vertical="center" wrapText="1"/>
    </xf>
    <xf numFmtId="0" fontId="30" fillId="3" borderId="15" xfId="0" applyFont="1" applyFill="1" applyBorder="1" applyAlignment="1">
      <alignment horizontal="center" vertical="center" wrapText="1"/>
    </xf>
    <xf numFmtId="17" fontId="33" fillId="0" borderId="0" xfId="0" applyNumberFormat="1" applyFont="1"/>
    <xf numFmtId="168" fontId="211" fillId="0" borderId="0" xfId="0" applyNumberFormat="1" applyFont="1"/>
    <xf numFmtId="0" fontId="32" fillId="0" borderId="0" xfId="0" applyFont="1" applyAlignment="1">
      <alignment horizontal="center"/>
    </xf>
    <xf numFmtId="0" fontId="216" fillId="5" borderId="0" xfId="3" applyFont="1" applyFill="1" applyAlignment="1">
      <alignment horizontal="center"/>
    </xf>
    <xf numFmtId="0" fontId="216" fillId="0" borderId="0" xfId="3" applyFont="1"/>
    <xf numFmtId="0" fontId="232" fillId="0" borderId="0" xfId="0" applyFont="1"/>
    <xf numFmtId="0" fontId="216" fillId="0" borderId="0" xfId="3" applyFont="1" applyAlignment="1">
      <alignment horizontal="center"/>
    </xf>
    <xf numFmtId="0" fontId="217" fillId="0" borderId="0" xfId="3" applyFont="1" applyAlignment="1">
      <alignment horizontal="center" vertical="center"/>
    </xf>
    <xf numFmtId="1" fontId="217" fillId="0" borderId="0" xfId="9396" applyNumberFormat="1" applyFont="1" applyFill="1" applyBorder="1" applyAlignment="1">
      <alignment horizontal="center"/>
    </xf>
    <xf numFmtId="173" fontId="211" fillId="0" borderId="0" xfId="7828" applyNumberFormat="1" applyFont="1" applyFill="1" applyBorder="1" applyAlignment="1">
      <alignment horizontal="left" vertical="center"/>
    </xf>
    <xf numFmtId="222" fontId="211" fillId="5" borderId="4" xfId="7828" applyNumberFormat="1" applyFont="1" applyFill="1" applyBorder="1" applyAlignment="1">
      <alignment horizontal="center" vertical="center" wrapText="1"/>
    </xf>
    <xf numFmtId="222" fontId="211" fillId="5" borderId="0" xfId="7828" applyNumberFormat="1" applyFont="1" applyFill="1" applyBorder="1" applyAlignment="1">
      <alignment horizontal="center" vertical="center" wrapText="1"/>
    </xf>
    <xf numFmtId="222" fontId="211" fillId="5" borderId="5" xfId="7828" applyNumberFormat="1" applyFont="1" applyFill="1" applyBorder="1" applyAlignment="1">
      <alignment horizontal="center" vertical="center" wrapText="1"/>
    </xf>
    <xf numFmtId="172" fontId="211" fillId="0" borderId="0" xfId="7828" applyNumberFormat="1" applyFont="1" applyFill="1" applyBorder="1" applyAlignment="1">
      <alignment horizontal="left" vertical="center" wrapText="1"/>
    </xf>
    <xf numFmtId="0" fontId="212" fillId="0" borderId="0" xfId="0" applyFont="1" applyAlignment="1">
      <alignment horizontal="left"/>
    </xf>
    <xf numFmtId="222" fontId="216" fillId="5" borderId="4" xfId="7828" applyNumberFormat="1" applyFont="1" applyFill="1" applyBorder="1" applyAlignment="1">
      <alignment horizontal="center" vertical="center" wrapText="1"/>
    </xf>
    <xf numFmtId="222" fontId="216" fillId="5" borderId="0" xfId="7828" applyNumberFormat="1" applyFont="1" applyFill="1" applyBorder="1" applyAlignment="1">
      <alignment horizontal="center" vertical="center" wrapText="1"/>
    </xf>
    <xf numFmtId="172" fontId="218" fillId="0" borderId="0" xfId="0" applyNumberFormat="1" applyFont="1" applyAlignment="1">
      <alignment horizontal="left"/>
    </xf>
    <xf numFmtId="173" fontId="216" fillId="0" borderId="0" xfId="7828" applyNumberFormat="1" applyFont="1" applyFill="1" applyBorder="1" applyAlignment="1">
      <alignment horizontal="left" vertical="center"/>
    </xf>
    <xf numFmtId="0" fontId="232" fillId="5" borderId="0" xfId="0" applyFont="1" applyFill="1"/>
    <xf numFmtId="223" fontId="31" fillId="5" borderId="4" xfId="14" applyNumberFormat="1" applyFont="1" applyFill="1" applyBorder="1" applyAlignment="1">
      <alignment horizontal="center" vertical="center"/>
    </xf>
    <xf numFmtId="223" fontId="31" fillId="5" borderId="0" xfId="14" applyNumberFormat="1" applyFont="1" applyFill="1" applyBorder="1" applyAlignment="1">
      <alignment horizontal="center" vertical="center"/>
    </xf>
    <xf numFmtId="223" fontId="32" fillId="5" borderId="4" xfId="14" applyNumberFormat="1" applyFont="1" applyFill="1" applyBorder="1" applyAlignment="1">
      <alignment horizontal="center" vertical="center"/>
    </xf>
    <xf numFmtId="223" fontId="32" fillId="5" borderId="0" xfId="14" applyNumberFormat="1" applyFont="1" applyFill="1" applyBorder="1" applyAlignment="1">
      <alignment horizontal="center" vertical="center"/>
    </xf>
    <xf numFmtId="224" fontId="31" fillId="0" borderId="0" xfId="17742" applyNumberFormat="1" applyFont="1" applyFill="1" applyBorder="1" applyAlignment="1">
      <alignment horizontal="center" vertical="center"/>
    </xf>
    <xf numFmtId="0" fontId="32" fillId="0" borderId="0" xfId="0" applyFont="1"/>
    <xf numFmtId="224" fontId="32" fillId="0" borderId="0" xfId="17742" applyNumberFormat="1" applyFont="1" applyFill="1" applyBorder="1" applyAlignment="1">
      <alignment horizontal="center" vertical="center"/>
    </xf>
    <xf numFmtId="0" fontId="31" fillId="2" borderId="4" xfId="0" applyFont="1" applyFill="1" applyBorder="1"/>
    <xf numFmtId="0" fontId="32" fillId="2" borderId="4" xfId="0" applyFont="1" applyFill="1" applyBorder="1"/>
    <xf numFmtId="0" fontId="32" fillId="2" borderId="0" xfId="0" applyFont="1" applyFill="1"/>
    <xf numFmtId="0" fontId="31" fillId="0" borderId="4" xfId="0" applyFont="1" applyBorder="1" applyAlignment="1">
      <alignment horizontal="left"/>
    </xf>
    <xf numFmtId="0" fontId="31" fillId="2" borderId="0" xfId="0" applyFont="1" applyFill="1"/>
    <xf numFmtId="224" fontId="31" fillId="0" borderId="4" xfId="17742" applyNumberFormat="1" applyFont="1" applyFill="1" applyBorder="1" applyAlignment="1">
      <alignment horizontal="center" vertical="center"/>
    </xf>
    <xf numFmtId="224" fontId="32" fillId="0" borderId="4" xfId="17742" applyNumberFormat="1" applyFont="1" applyFill="1" applyBorder="1" applyAlignment="1">
      <alignment horizontal="center" vertical="center"/>
    </xf>
    <xf numFmtId="0" fontId="222" fillId="0" borderId="0" xfId="1" applyFont="1" applyFill="1" applyBorder="1"/>
    <xf numFmtId="0" fontId="31" fillId="0" borderId="0" xfId="0" applyFont="1" applyAlignment="1">
      <alignment horizontal="center" vertical="center"/>
    </xf>
    <xf numFmtId="0" fontId="31" fillId="2" borderId="4" xfId="0" applyFont="1" applyFill="1" applyBorder="1" applyAlignment="1">
      <alignment horizontal="left" vertical="center"/>
    </xf>
    <xf numFmtId="0" fontId="31" fillId="2" borderId="4" xfId="0" applyFont="1" applyFill="1" applyBorder="1" applyAlignment="1">
      <alignment horizontal="left" indent="1"/>
    </xf>
    <xf numFmtId="0" fontId="31" fillId="2" borderId="4" xfId="0" applyFont="1" applyFill="1" applyBorder="1" applyAlignment="1">
      <alignment horizontal="left" vertical="center" wrapText="1" indent="1"/>
    </xf>
    <xf numFmtId="0" fontId="31" fillId="2" borderId="4" xfId="0" applyFont="1" applyFill="1" applyBorder="1" applyAlignment="1">
      <alignment horizontal="left"/>
    </xf>
    <xf numFmtId="0" fontId="32" fillId="2" borderId="4" xfId="0" applyFont="1" applyFill="1" applyBorder="1" applyAlignment="1">
      <alignment vertical="center"/>
    </xf>
    <xf numFmtId="0" fontId="31" fillId="2" borderId="0" xfId="0" applyFont="1" applyFill="1" applyAlignment="1">
      <alignment horizontal="center" vertical="center"/>
    </xf>
    <xf numFmtId="0" fontId="32" fillId="2" borderId="0" xfId="0" applyFont="1" applyFill="1" applyAlignment="1">
      <alignment vertical="center"/>
    </xf>
    <xf numFmtId="0" fontId="30" fillId="3" borderId="4" xfId="0" applyFont="1" applyFill="1" applyBorder="1" applyAlignment="1">
      <alignment horizontal="center"/>
    </xf>
    <xf numFmtId="0" fontId="31" fillId="2" borderId="4" xfId="0" applyFont="1" applyFill="1" applyBorder="1" applyAlignment="1">
      <alignment horizontal="left" vertical="center" wrapText="1"/>
    </xf>
    <xf numFmtId="0" fontId="32" fillId="2" borderId="0" xfId="0" applyFont="1" applyFill="1" applyAlignment="1">
      <alignment horizontal="center" vertical="center"/>
    </xf>
    <xf numFmtId="0" fontId="207" fillId="4" borderId="1" xfId="0" applyFont="1" applyFill="1" applyBorder="1" applyAlignment="1">
      <alignment vertical="center"/>
    </xf>
    <xf numFmtId="3" fontId="31" fillId="0" borderId="0" xfId="0" applyNumberFormat="1" applyFont="1" applyAlignment="1">
      <alignment horizontal="center" vertical="center"/>
    </xf>
    <xf numFmtId="172" fontId="32" fillId="5" borderId="0" xfId="50569" applyNumberFormat="1" applyFont="1" applyFill="1" applyBorder="1" applyAlignment="1">
      <alignment vertical="center"/>
    </xf>
    <xf numFmtId="171" fontId="32" fillId="5" borderId="0" xfId="19" applyNumberFormat="1" applyFont="1" applyFill="1" applyAlignment="1">
      <alignment horizontal="center" vertical="center"/>
    </xf>
    <xf numFmtId="0" fontId="202" fillId="0" borderId="0" xfId="0" applyFont="1"/>
    <xf numFmtId="0" fontId="202" fillId="0" borderId="4" xfId="0" applyFont="1" applyBorder="1" applyAlignment="1">
      <alignment horizontal="left" indent="3"/>
    </xf>
    <xf numFmtId="0" fontId="202" fillId="0" borderId="4" xfId="0" applyFont="1" applyBorder="1" applyAlignment="1">
      <alignment horizontal="left" wrapText="1" indent="3"/>
    </xf>
    <xf numFmtId="0" fontId="206" fillId="0" borderId="8" xfId="0" applyFont="1" applyBorder="1"/>
    <xf numFmtId="9" fontId="33" fillId="0" borderId="0" xfId="53496" applyFont="1"/>
    <xf numFmtId="10" fontId="31" fillId="0" borderId="0" xfId="53496" applyNumberFormat="1" applyFont="1"/>
    <xf numFmtId="0" fontId="31" fillId="0" borderId="0" xfId="0" applyFont="1" applyAlignment="1">
      <alignment vertical="top" wrapText="1"/>
    </xf>
    <xf numFmtId="0" fontId="30" fillId="0" borderId="0" xfId="0" applyFont="1" applyAlignment="1">
      <alignment horizontal="center"/>
    </xf>
    <xf numFmtId="0" fontId="31" fillId="5" borderId="0" xfId="31" applyFont="1" applyFill="1" applyAlignment="1">
      <alignment horizontal="left" vertical="top" wrapText="1"/>
    </xf>
    <xf numFmtId="0" fontId="31" fillId="5" borderId="0" xfId="31" applyFont="1" applyFill="1" applyAlignment="1">
      <alignment vertical="top" wrapText="1"/>
    </xf>
    <xf numFmtId="10" fontId="31" fillId="0" borderId="0" xfId="32502" applyNumberFormat="1" applyFont="1" applyFill="1" applyBorder="1" applyAlignment="1">
      <alignment horizontal="center"/>
    </xf>
    <xf numFmtId="0" fontId="31" fillId="5" borderId="0" xfId="31" applyFont="1" applyFill="1" applyAlignment="1">
      <alignment wrapText="1"/>
    </xf>
    <xf numFmtId="0" fontId="31" fillId="0" borderId="5" xfId="0" applyFont="1" applyBorder="1"/>
    <xf numFmtId="0" fontId="32" fillId="0" borderId="5" xfId="0" applyFont="1" applyBorder="1"/>
    <xf numFmtId="0" fontId="32" fillId="0" borderId="4" xfId="0" applyFont="1" applyBorder="1"/>
    <xf numFmtId="0" fontId="32" fillId="0" borderId="5" xfId="0" applyFont="1" applyBorder="1" applyAlignment="1">
      <alignment horizontal="center"/>
    </xf>
    <xf numFmtId="0" fontId="32" fillId="6" borderId="0" xfId="0" applyFont="1" applyFill="1" applyAlignment="1">
      <alignment horizontal="center"/>
    </xf>
    <xf numFmtId="0" fontId="32" fillId="6" borderId="0" xfId="0" applyFont="1" applyFill="1" applyAlignment="1">
      <alignment horizontal="center" vertical="center"/>
    </xf>
    <xf numFmtId="0" fontId="32" fillId="6" borderId="4" xfId="0" applyFont="1" applyFill="1" applyBorder="1"/>
    <xf numFmtId="0" fontId="31" fillId="6" borderId="5" xfId="0" applyFont="1" applyFill="1" applyBorder="1"/>
    <xf numFmtId="0" fontId="31" fillId="6" borderId="4" xfId="0" applyFont="1" applyFill="1" applyBorder="1"/>
    <xf numFmtId="0" fontId="31" fillId="6" borderId="5" xfId="0" applyFont="1" applyFill="1" applyBorder="1" applyAlignment="1">
      <alignment vertical="center"/>
    </xf>
    <xf numFmtId="0" fontId="32" fillId="6" borderId="5" xfId="0" applyFont="1" applyFill="1" applyBorder="1" applyAlignment="1">
      <alignment horizontal="center"/>
    </xf>
    <xf numFmtId="0" fontId="32" fillId="6" borderId="5" xfId="0" applyFont="1" applyFill="1" applyBorder="1"/>
    <xf numFmtId="0" fontId="31" fillId="0" borderId="0" xfId="13" applyFont="1" applyAlignment="1">
      <alignment horizontal="left"/>
    </xf>
    <xf numFmtId="0" fontId="31" fillId="0" borderId="0" xfId="13" applyFont="1"/>
    <xf numFmtId="43" fontId="31" fillId="0" borderId="0" xfId="13" applyNumberFormat="1" applyFont="1" applyAlignment="1">
      <alignment horizontal="center" vertical="center"/>
    </xf>
    <xf numFmtId="175" fontId="31" fillId="0" borderId="0" xfId="13" applyNumberFormat="1" applyFont="1" applyAlignment="1">
      <alignment horizontal="center" vertical="center"/>
    </xf>
    <xf numFmtId="0" fontId="224" fillId="0" borderId="0" xfId="0" applyFont="1" applyAlignment="1">
      <alignment horizontal="justify" vertical="center"/>
    </xf>
    <xf numFmtId="43" fontId="0" fillId="0" borderId="0" xfId="53509" applyFont="1"/>
    <xf numFmtId="10" fontId="32" fillId="0" borderId="0" xfId="15" applyNumberFormat="1" applyFont="1" applyAlignment="1">
      <alignment horizontal="center"/>
    </xf>
    <xf numFmtId="171" fontId="32" fillId="0" borderId="0" xfId="15" quotePrefix="1" applyNumberFormat="1" applyFont="1" applyAlignment="1">
      <alignment horizontal="center"/>
    </xf>
    <xf numFmtId="10" fontId="0" fillId="0" borderId="0" xfId="0" applyNumberFormat="1"/>
    <xf numFmtId="0" fontId="31" fillId="0" borderId="3" xfId="0" applyFont="1" applyBorder="1" applyAlignment="1">
      <alignment vertical="center"/>
    </xf>
    <xf numFmtId="0" fontId="20" fillId="0" borderId="0" xfId="21" applyFont="1" applyAlignment="1">
      <alignment horizontal="center"/>
    </xf>
    <xf numFmtId="171" fontId="23" fillId="0" borderId="0" xfId="53496" applyNumberFormat="1" applyFont="1" applyFill="1" applyBorder="1" applyAlignment="1">
      <alignment horizontal="center"/>
    </xf>
    <xf numFmtId="0" fontId="20" fillId="5" borderId="0" xfId="21" applyFont="1" applyFill="1" applyAlignment="1">
      <alignment vertical="center"/>
    </xf>
    <xf numFmtId="0" fontId="20" fillId="5" borderId="0" xfId="21" applyFont="1" applyFill="1"/>
    <xf numFmtId="171" fontId="23" fillId="5" borderId="0" xfId="53496" applyNumberFormat="1" applyFont="1" applyFill="1" applyBorder="1" applyAlignment="1"/>
    <xf numFmtId="224" fontId="31" fillId="5" borderId="0" xfId="17742" applyNumberFormat="1" applyFont="1" applyFill="1" applyBorder="1" applyAlignment="1">
      <alignment horizontal="center" vertical="center"/>
    </xf>
    <xf numFmtId="220" fontId="31" fillId="0" borderId="4" xfId="14" applyNumberFormat="1" applyFont="1" applyBorder="1" applyAlignment="1">
      <alignment horizontal="center" vertical="center"/>
    </xf>
    <xf numFmtId="220" fontId="32" fillId="0" borderId="4" xfId="14" applyNumberFormat="1" applyFont="1" applyBorder="1" applyAlignment="1">
      <alignment horizontal="center" vertical="center"/>
    </xf>
    <xf numFmtId="37" fontId="30" fillId="3" borderId="4" xfId="0" quotePrefix="1" applyNumberFormat="1" applyFont="1" applyFill="1" applyBorder="1" applyAlignment="1">
      <alignment horizontal="center"/>
    </xf>
    <xf numFmtId="37" fontId="30" fillId="3" borderId="5" xfId="0" quotePrefix="1" applyNumberFormat="1" applyFont="1" applyFill="1" applyBorder="1" applyAlignment="1">
      <alignment horizontal="center"/>
    </xf>
    <xf numFmtId="220" fontId="31" fillId="0" borderId="0" xfId="14" applyNumberFormat="1" applyFont="1" applyBorder="1" applyAlignment="1">
      <alignment horizontal="center" vertical="center"/>
    </xf>
    <xf numFmtId="14" fontId="219" fillId="3" borderId="4" xfId="37" applyNumberFormat="1" applyFont="1" applyFill="1" applyBorder="1" applyAlignment="1">
      <alignment horizontal="center" vertical="center"/>
    </xf>
    <xf numFmtId="14" fontId="219" fillId="3" borderId="5" xfId="37" applyNumberFormat="1" applyFont="1" applyFill="1" applyBorder="1" applyAlignment="1">
      <alignment horizontal="center" vertical="center"/>
    </xf>
    <xf numFmtId="222" fontId="31" fillId="5" borderId="4" xfId="53513" applyNumberFormat="1" applyFont="1" applyFill="1" applyBorder="1" applyAlignment="1">
      <alignment horizontal="center" vertical="center" wrapText="1"/>
    </xf>
    <xf numFmtId="222" fontId="31" fillId="5" borderId="0" xfId="53513" applyNumberFormat="1" applyFont="1" applyFill="1" applyBorder="1" applyAlignment="1">
      <alignment horizontal="center" vertical="center" wrapText="1"/>
    </xf>
    <xf numFmtId="222" fontId="31" fillId="5" borderId="5" xfId="53513" applyNumberFormat="1" applyFont="1" applyFill="1" applyBorder="1" applyAlignment="1">
      <alignment horizontal="center" vertical="center" wrapText="1"/>
    </xf>
    <xf numFmtId="222" fontId="32" fillId="5" borderId="4" xfId="53513" applyNumberFormat="1" applyFont="1" applyFill="1" applyBorder="1" applyAlignment="1">
      <alignment horizontal="center" vertical="center" wrapText="1"/>
    </xf>
    <xf numFmtId="222" fontId="32" fillId="5" borderId="0" xfId="53513" applyNumberFormat="1" applyFont="1" applyFill="1" applyBorder="1" applyAlignment="1">
      <alignment horizontal="center" vertical="center" wrapText="1"/>
    </xf>
    <xf numFmtId="222" fontId="32" fillId="5" borderId="2" xfId="53513" applyNumberFormat="1" applyFont="1" applyFill="1" applyBorder="1" applyAlignment="1">
      <alignment horizontal="center" vertical="center" wrapText="1"/>
    </xf>
    <xf numFmtId="1" fontId="30" fillId="3" borderId="4" xfId="53514" quotePrefix="1" applyNumberFormat="1" applyFont="1" applyFill="1" applyBorder="1" applyAlignment="1">
      <alignment horizontal="center" vertical="center"/>
    </xf>
    <xf numFmtId="1" fontId="30" fillId="3" borderId="0" xfId="53514" quotePrefix="1" applyNumberFormat="1" applyFont="1" applyFill="1" applyBorder="1" applyAlignment="1">
      <alignment horizontal="center" vertical="center"/>
    </xf>
    <xf numFmtId="1" fontId="30" fillId="3" borderId="5" xfId="53514" quotePrefix="1" applyNumberFormat="1" applyFont="1" applyFill="1" applyBorder="1" applyAlignment="1">
      <alignment horizontal="center" vertical="center"/>
    </xf>
    <xf numFmtId="14" fontId="219" fillId="3" borderId="0" xfId="37" applyNumberFormat="1" applyFont="1" applyFill="1" applyAlignment="1">
      <alignment horizontal="center" vertical="center"/>
    </xf>
    <xf numFmtId="10" fontId="31" fillId="5" borderId="4" xfId="32495" applyNumberFormat="1" applyFont="1" applyFill="1" applyBorder="1" applyAlignment="1">
      <alignment horizontal="center"/>
    </xf>
    <xf numFmtId="17" fontId="30" fillId="3" borderId="5" xfId="0" applyNumberFormat="1" applyFont="1" applyFill="1" applyBorder="1" applyAlignment="1">
      <alignment horizontal="center" vertical="center"/>
    </xf>
    <xf numFmtId="222" fontId="31" fillId="5" borderId="4" xfId="53517" applyNumberFormat="1" applyFont="1" applyFill="1" applyBorder="1" applyAlignment="1">
      <alignment horizontal="center" vertical="center" wrapText="1"/>
    </xf>
    <xf numFmtId="222" fontId="31" fillId="5" borderId="0" xfId="53517" applyNumberFormat="1" applyFont="1" applyFill="1" applyBorder="1" applyAlignment="1">
      <alignment horizontal="center" vertical="center" wrapText="1"/>
    </xf>
    <xf numFmtId="222" fontId="31" fillId="5" borderId="5" xfId="53517" applyNumberFormat="1" applyFont="1" applyFill="1" applyBorder="1" applyAlignment="1">
      <alignment horizontal="center" vertical="center" wrapText="1"/>
    </xf>
    <xf numFmtId="222" fontId="32" fillId="5" borderId="4" xfId="53517" applyNumberFormat="1" applyFont="1" applyFill="1" applyBorder="1" applyAlignment="1">
      <alignment horizontal="center" vertical="center" wrapText="1"/>
    </xf>
    <xf numFmtId="222" fontId="32" fillId="5" borderId="0" xfId="53517" applyNumberFormat="1" applyFont="1" applyFill="1" applyBorder="1" applyAlignment="1">
      <alignment horizontal="center" vertical="center" wrapText="1"/>
    </xf>
    <xf numFmtId="222" fontId="32" fillId="5" borderId="5" xfId="53517" applyNumberFormat="1" applyFont="1" applyFill="1" applyBorder="1" applyAlignment="1">
      <alignment horizontal="center" vertical="center" wrapText="1"/>
    </xf>
    <xf numFmtId="222" fontId="32" fillId="5" borderId="2" xfId="53517" applyNumberFormat="1" applyFont="1" applyFill="1" applyBorder="1" applyAlignment="1">
      <alignment horizontal="center" vertical="center" wrapText="1"/>
    </xf>
    <xf numFmtId="0" fontId="219" fillId="4" borderId="0" xfId="0" applyFont="1" applyFill="1" applyAlignment="1">
      <alignment horizontal="center" vertical="center"/>
    </xf>
    <xf numFmtId="0" fontId="219" fillId="4" borderId="5" xfId="0" applyFont="1" applyFill="1" applyBorder="1" applyAlignment="1">
      <alignment horizontal="center" vertical="center"/>
    </xf>
    <xf numFmtId="3" fontId="31" fillId="0" borderId="4" xfId="0" applyNumberFormat="1" applyFont="1" applyBorder="1" applyAlignment="1">
      <alignment horizontal="center" vertical="center"/>
    </xf>
    <xf numFmtId="3" fontId="31" fillId="0" borderId="2" xfId="0" applyNumberFormat="1" applyFont="1" applyBorder="1" applyAlignment="1">
      <alignment horizontal="center" vertical="center"/>
    </xf>
    <xf numFmtId="178" fontId="30" fillId="3" borderId="4" xfId="32" applyNumberFormat="1" applyFont="1" applyFill="1" applyBorder="1" applyAlignment="1">
      <alignment horizontal="center"/>
    </xf>
    <xf numFmtId="178" fontId="30" fillId="3" borderId="5" xfId="32" applyNumberFormat="1" applyFont="1" applyFill="1" applyBorder="1" applyAlignment="1">
      <alignment horizontal="center"/>
    </xf>
    <xf numFmtId="0" fontId="31" fillId="5" borderId="4" xfId="32" applyFont="1" applyFill="1" applyBorder="1"/>
    <xf numFmtId="0" fontId="31" fillId="0" borderId="4" xfId="32" applyFont="1" applyBorder="1"/>
    <xf numFmtId="0" fontId="31" fillId="0" borderId="4" xfId="31" applyFont="1" applyBorder="1" applyAlignment="1">
      <alignment horizontal="left"/>
    </xf>
    <xf numFmtId="0" fontId="32" fillId="0" borderId="4" xfId="31" applyFont="1" applyBorder="1"/>
    <xf numFmtId="0" fontId="31" fillId="0" borderId="4" xfId="31" applyFont="1" applyBorder="1"/>
    <xf numFmtId="0" fontId="32" fillId="0" borderId="4" xfId="31" quotePrefix="1" applyFont="1" applyBorder="1" applyAlignment="1">
      <alignment horizontal="left"/>
    </xf>
    <xf numFmtId="171" fontId="31" fillId="0" borderId="5" xfId="19" applyNumberFormat="1" applyFont="1" applyBorder="1" applyAlignment="1">
      <alignment horizontal="center" vertical="center"/>
    </xf>
    <xf numFmtId="3" fontId="31" fillId="0" borderId="0" xfId="53493" applyNumberFormat="1" applyFont="1" applyAlignment="1">
      <alignment horizontal="center"/>
    </xf>
    <xf numFmtId="3" fontId="33" fillId="8" borderId="3" xfId="20" applyNumberFormat="1" applyFont="1" applyFill="1" applyBorder="1" applyAlignment="1">
      <alignment vertical="center" wrapText="1"/>
    </xf>
    <xf numFmtId="171" fontId="202" fillId="2" borderId="0" xfId="20" applyNumberFormat="1" applyFont="1" applyFill="1" applyAlignment="1">
      <alignment horizontal="center" vertical="center" wrapText="1"/>
    </xf>
    <xf numFmtId="171" fontId="202" fillId="2" borderId="0" xfId="20" applyNumberFormat="1" applyFont="1" applyFill="1" applyAlignment="1">
      <alignment horizontal="center" vertical="center"/>
    </xf>
    <xf numFmtId="3" fontId="213" fillId="8" borderId="6" xfId="20" applyNumberFormat="1" applyFont="1" applyFill="1" applyBorder="1" applyAlignment="1">
      <alignment horizontal="left" vertical="center" wrapText="1"/>
    </xf>
    <xf numFmtId="171" fontId="206" fillId="2" borderId="7" xfId="20" applyNumberFormat="1" applyFont="1" applyFill="1" applyBorder="1" applyAlignment="1">
      <alignment horizontal="center" vertical="center"/>
    </xf>
    <xf numFmtId="3" fontId="30" fillId="4" borderId="1" xfId="20" applyNumberFormat="1" applyFont="1" applyFill="1" applyBorder="1" applyAlignment="1">
      <alignment vertical="center" wrapText="1"/>
    </xf>
    <xf numFmtId="0" fontId="219" fillId="3" borderId="5" xfId="26" applyFont="1" applyFill="1" applyBorder="1" applyAlignment="1">
      <alignment horizontal="center" vertical="center"/>
    </xf>
    <xf numFmtId="220" fontId="31" fillId="0" borderId="4" xfId="9332" applyNumberFormat="1" applyFont="1" applyFill="1" applyBorder="1" applyAlignment="1">
      <alignment horizontal="center" vertical="center"/>
    </xf>
    <xf numFmtId="220" fontId="31" fillId="0" borderId="0" xfId="9332" applyNumberFormat="1" applyFont="1" applyFill="1" applyBorder="1" applyAlignment="1">
      <alignment horizontal="center" vertical="center"/>
    </xf>
    <xf numFmtId="220" fontId="31" fillId="0" borderId="5" xfId="9332" applyNumberFormat="1" applyFont="1" applyFill="1" applyBorder="1" applyAlignment="1">
      <alignment horizontal="center" vertical="center"/>
    </xf>
    <xf numFmtId="1" fontId="219" fillId="3" borderId="4" xfId="53506" applyNumberFormat="1" applyFont="1" applyFill="1" applyBorder="1" applyAlignment="1">
      <alignment horizontal="center" vertical="center"/>
    </xf>
    <xf numFmtId="1" fontId="219" fillId="3" borderId="0" xfId="53506" applyNumberFormat="1" applyFont="1" applyFill="1" applyBorder="1" applyAlignment="1">
      <alignment horizontal="center" vertical="center"/>
    </xf>
    <xf numFmtId="171" fontId="225" fillId="0" borderId="5" xfId="48867" applyNumberFormat="1" applyFont="1" applyBorder="1" applyAlignment="1">
      <alignment horizontal="center" wrapText="1"/>
    </xf>
    <xf numFmtId="0" fontId="20" fillId="5" borderId="0" xfId="0" applyFont="1" applyFill="1"/>
    <xf numFmtId="0" fontId="20" fillId="0" borderId="0" xfId="0" applyFont="1"/>
    <xf numFmtId="0" fontId="23" fillId="5" borderId="0" xfId="0" applyFont="1" applyFill="1"/>
    <xf numFmtId="0" fontId="23" fillId="5" borderId="0" xfId="0" applyFont="1" applyFill="1" applyAlignment="1">
      <alignment vertical="center"/>
    </xf>
    <xf numFmtId="0" fontId="30" fillId="3" borderId="2" xfId="0" applyFont="1" applyFill="1" applyBorder="1" applyAlignment="1">
      <alignment horizontal="center" vertical="center"/>
    </xf>
    <xf numFmtId="171" fontId="227" fillId="0" borderId="8" xfId="48867" applyNumberFormat="1" applyFont="1" applyBorder="1" applyAlignment="1">
      <alignment horizontal="center" wrapText="1"/>
    </xf>
    <xf numFmtId="171" fontId="227" fillId="0" borderId="9" xfId="48867" applyNumberFormat="1" applyFont="1" applyBorder="1" applyAlignment="1">
      <alignment horizontal="center" wrapText="1"/>
    </xf>
    <xf numFmtId="171" fontId="225" fillId="0" borderId="4" xfId="48867" applyNumberFormat="1" applyFont="1" applyBorder="1" applyAlignment="1">
      <alignment horizontal="center" wrapText="1"/>
    </xf>
    <xf numFmtId="0" fontId="31" fillId="2" borderId="4" xfId="26" applyFont="1" applyFill="1" applyBorder="1"/>
    <xf numFmtId="171" fontId="31" fillId="0" borderId="4" xfId="53510" applyNumberFormat="1" applyFont="1" applyBorder="1" applyAlignment="1">
      <alignment horizontal="center" vertical="center"/>
    </xf>
    <xf numFmtId="171" fontId="31" fillId="0" borderId="5" xfId="53510" applyNumberFormat="1" applyFont="1" applyBorder="1" applyAlignment="1">
      <alignment horizontal="center" vertical="center"/>
    </xf>
    <xf numFmtId="171" fontId="31" fillId="0" borderId="0" xfId="47" applyNumberFormat="1" applyFont="1" applyAlignment="1">
      <alignment horizontal="center" vertical="center"/>
    </xf>
    <xf numFmtId="220" fontId="32" fillId="0" borderId="2" xfId="53506" applyNumberFormat="1" applyFont="1" applyFill="1" applyBorder="1" applyAlignment="1">
      <alignment horizontal="center" vertical="center"/>
    </xf>
    <xf numFmtId="220" fontId="31" fillId="0" borderId="2" xfId="53506" applyNumberFormat="1" applyFont="1" applyFill="1" applyBorder="1" applyAlignment="1">
      <alignment horizontal="center" vertical="center"/>
    </xf>
    <xf numFmtId="171" fontId="31" fillId="0" borderId="4" xfId="0" applyNumberFormat="1" applyFont="1" applyBorder="1" applyAlignment="1">
      <alignment horizontal="center" vertical="center"/>
    </xf>
    <xf numFmtId="171" fontId="31" fillId="0" borderId="5" xfId="0" applyNumberFormat="1" applyFont="1" applyBorder="1" applyAlignment="1">
      <alignment horizontal="center" vertical="center"/>
    </xf>
    <xf numFmtId="171" fontId="31" fillId="0" borderId="4" xfId="53510" applyNumberFormat="1" applyFont="1" applyFill="1" applyBorder="1" applyAlignment="1">
      <alignment horizontal="center" vertical="center"/>
    </xf>
    <xf numFmtId="171" fontId="31" fillId="0" borderId="0" xfId="53510" applyNumberFormat="1" applyFont="1" applyFill="1" applyBorder="1" applyAlignment="1">
      <alignment horizontal="center" vertical="center"/>
    </xf>
    <xf numFmtId="171" fontId="31" fillId="0" borderId="5" xfId="53510" applyNumberFormat="1" applyFont="1" applyFill="1" applyBorder="1" applyAlignment="1">
      <alignment horizontal="center" vertical="center"/>
    </xf>
    <xf numFmtId="171" fontId="32" fillId="0" borderId="4" xfId="53510" applyNumberFormat="1" applyFont="1" applyFill="1" applyBorder="1" applyAlignment="1">
      <alignment horizontal="center" vertical="center"/>
    </xf>
    <xf numFmtId="171" fontId="32" fillId="0" borderId="9" xfId="53510" applyNumberFormat="1" applyFont="1" applyFill="1" applyBorder="1" applyAlignment="1">
      <alignment horizontal="center" vertical="center"/>
    </xf>
    <xf numFmtId="171" fontId="32" fillId="0" borderId="7" xfId="53510" applyNumberFormat="1" applyFont="1" applyFill="1" applyBorder="1" applyAlignment="1">
      <alignment horizontal="center" vertical="center"/>
    </xf>
    <xf numFmtId="171" fontId="31" fillId="0" borderId="8" xfId="53510" applyNumberFormat="1" applyFont="1" applyFill="1" applyBorder="1" applyAlignment="1">
      <alignment horizontal="center" vertical="center"/>
    </xf>
    <xf numFmtId="171" fontId="31" fillId="0" borderId="9" xfId="53510" applyNumberFormat="1" applyFont="1" applyFill="1" applyBorder="1" applyAlignment="1">
      <alignment horizontal="center" vertical="center"/>
    </xf>
    <xf numFmtId="171" fontId="31" fillId="0" borderId="7" xfId="53510" applyNumberFormat="1" applyFont="1" applyFill="1" applyBorder="1" applyAlignment="1">
      <alignment horizontal="center" vertical="center"/>
    </xf>
    <xf numFmtId="0" fontId="2" fillId="7" borderId="0" xfId="0" applyFont="1" applyFill="1"/>
    <xf numFmtId="171" fontId="32" fillId="6" borderId="4" xfId="48867" applyNumberFormat="1" applyFont="1" applyFill="1" applyBorder="1" applyAlignment="1">
      <alignment horizontal="center"/>
    </xf>
    <xf numFmtId="171" fontId="31" fillId="6" borderId="4" xfId="48867" applyNumberFormat="1" applyFont="1" applyFill="1" applyBorder="1" applyAlignment="1">
      <alignment horizontal="center"/>
    </xf>
    <xf numFmtId="171" fontId="32" fillId="6" borderId="8" xfId="48867" applyNumberFormat="1" applyFont="1" applyFill="1" applyBorder="1" applyAlignment="1">
      <alignment horizontal="center"/>
    </xf>
    <xf numFmtId="171" fontId="32" fillId="6" borderId="9" xfId="48867" applyNumberFormat="1" applyFont="1" applyFill="1" applyBorder="1" applyAlignment="1">
      <alignment horizontal="center"/>
    </xf>
    <xf numFmtId="171" fontId="213" fillId="0" borderId="0" xfId="0" applyNumberFormat="1" applyFont="1"/>
    <xf numFmtId="0" fontId="32" fillId="0" borderId="8" xfId="0" applyFont="1" applyBorder="1" applyAlignment="1">
      <alignment horizontal="left" vertical="center"/>
    </xf>
    <xf numFmtId="0" fontId="31" fillId="0" borderId="8" xfId="0" applyFont="1" applyBorder="1" applyAlignment="1">
      <alignment horizontal="left" vertical="center"/>
    </xf>
    <xf numFmtId="0" fontId="31" fillId="0" borderId="4" xfId="26" applyFont="1" applyBorder="1" applyAlignment="1">
      <alignment vertical="center"/>
    </xf>
    <xf numFmtId="220" fontId="32" fillId="0" borderId="0" xfId="9332" applyNumberFormat="1" applyFont="1" applyFill="1" applyBorder="1" applyAlignment="1">
      <alignment horizontal="center" vertical="center"/>
    </xf>
    <xf numFmtId="220" fontId="32" fillId="0" borderId="4" xfId="9332" applyNumberFormat="1" applyFont="1" applyFill="1" applyBorder="1" applyAlignment="1">
      <alignment horizontal="center" vertical="center"/>
    </xf>
    <xf numFmtId="220" fontId="32" fillId="0" borderId="5" xfId="9332" applyNumberFormat="1" applyFont="1" applyFill="1" applyBorder="1" applyAlignment="1">
      <alignment horizontal="center" vertical="center"/>
    </xf>
    <xf numFmtId="0" fontId="209" fillId="121" borderId="1" xfId="0" applyFont="1" applyFill="1" applyBorder="1"/>
    <xf numFmtId="0" fontId="31" fillId="5" borderId="3" xfId="0" applyFont="1" applyFill="1" applyBorder="1" applyAlignment="1">
      <alignment horizontal="left" vertical="center" indent="1"/>
    </xf>
    <xf numFmtId="0" fontId="31" fillId="5" borderId="1" xfId="0" applyFont="1" applyFill="1" applyBorder="1" applyAlignment="1">
      <alignment horizontal="left" vertical="center" indent="1"/>
    </xf>
    <xf numFmtId="0" fontId="235" fillId="5" borderId="0" xfId="0" applyFont="1" applyFill="1"/>
    <xf numFmtId="0" fontId="213" fillId="0" borderId="4" xfId="47697" applyFont="1" applyBorder="1" applyAlignment="1">
      <alignment wrapText="1"/>
    </xf>
    <xf numFmtId="171" fontId="31" fillId="5" borderId="4" xfId="53510" applyNumberFormat="1" applyFont="1" applyFill="1" applyBorder="1"/>
    <xf numFmtId="171" fontId="31" fillId="5" borderId="5" xfId="53510" applyNumberFormat="1" applyFont="1" applyFill="1" applyBorder="1"/>
    <xf numFmtId="14" fontId="214" fillId="3" borderId="4" xfId="37" applyNumberFormat="1" applyFont="1" applyFill="1" applyBorder="1" applyAlignment="1">
      <alignment horizontal="center" vertical="center"/>
    </xf>
    <xf numFmtId="14" fontId="214" fillId="3" borderId="5" xfId="37" applyNumberFormat="1" applyFont="1" applyFill="1" applyBorder="1" applyAlignment="1">
      <alignment horizontal="center" vertical="center"/>
    </xf>
    <xf numFmtId="171" fontId="211" fillId="5" borderId="5" xfId="53510" applyNumberFormat="1" applyFont="1" applyFill="1" applyBorder="1" applyAlignment="1">
      <alignment horizontal="center" vertical="center" wrapText="1"/>
    </xf>
    <xf numFmtId="171" fontId="216" fillId="5" borderId="5" xfId="53510" applyNumberFormat="1" applyFont="1" applyFill="1" applyBorder="1" applyAlignment="1">
      <alignment horizontal="center" vertical="center" wrapText="1"/>
    </xf>
    <xf numFmtId="222" fontId="216" fillId="5" borderId="2" xfId="7828" applyNumberFormat="1" applyFont="1" applyFill="1" applyBorder="1" applyAlignment="1">
      <alignment horizontal="center" vertical="center" wrapText="1"/>
    </xf>
    <xf numFmtId="171" fontId="211" fillId="5" borderId="0" xfId="53510" applyNumberFormat="1" applyFont="1" applyFill="1" applyBorder="1" applyAlignment="1">
      <alignment horizontal="center" vertical="center" wrapText="1"/>
    </xf>
    <xf numFmtId="171" fontId="216" fillId="5" borderId="0" xfId="53510" applyNumberFormat="1" applyFont="1" applyFill="1" applyBorder="1" applyAlignment="1">
      <alignment horizontal="center" vertical="center" wrapText="1"/>
    </xf>
    <xf numFmtId="171" fontId="216" fillId="5" borderId="2" xfId="53510" applyNumberFormat="1" applyFont="1" applyFill="1" applyBorder="1" applyAlignment="1">
      <alignment horizontal="center" vertical="center" wrapText="1"/>
    </xf>
    <xf numFmtId="222" fontId="216" fillId="5" borderId="5" xfId="7828" applyNumberFormat="1" applyFont="1" applyFill="1" applyBorder="1" applyAlignment="1">
      <alignment horizontal="center" vertical="center" wrapText="1"/>
    </xf>
    <xf numFmtId="0" fontId="32" fillId="0" borderId="0" xfId="0" applyFont="1" applyAlignment="1">
      <alignment horizontal="left" vertical="top" wrapText="1"/>
    </xf>
    <xf numFmtId="0" fontId="31" fillId="2" borderId="2" xfId="0" applyFont="1" applyFill="1" applyBorder="1"/>
    <xf numFmtId="17" fontId="30" fillId="3" borderId="0" xfId="0" applyNumberFormat="1" applyFont="1" applyFill="1" applyAlignment="1">
      <alignment horizontal="center" vertical="center"/>
    </xf>
    <xf numFmtId="14" fontId="30" fillId="4" borderId="4" xfId="0" applyNumberFormat="1" applyFont="1" applyFill="1" applyBorder="1" applyAlignment="1">
      <alignment horizontal="center" vertical="center"/>
    </xf>
    <xf numFmtId="14" fontId="30" fillId="4" borderId="5" xfId="0" applyNumberFormat="1" applyFont="1" applyFill="1" applyBorder="1" applyAlignment="1">
      <alignment horizontal="center" vertical="center"/>
    </xf>
    <xf numFmtId="171" fontId="31" fillId="2" borderId="4" xfId="53510" applyNumberFormat="1" applyFont="1" applyFill="1" applyBorder="1" applyAlignment="1">
      <alignment horizontal="center"/>
    </xf>
    <xf numFmtId="171" fontId="31" fillId="2" borderId="5" xfId="53510" applyNumberFormat="1" applyFont="1" applyFill="1" applyBorder="1" applyAlignment="1">
      <alignment horizontal="center"/>
    </xf>
    <xf numFmtId="171" fontId="31" fillId="5" borderId="4" xfId="53510" applyNumberFormat="1" applyFont="1" applyFill="1" applyBorder="1" applyAlignment="1">
      <alignment horizontal="center" vertical="center"/>
    </xf>
    <xf numFmtId="171" fontId="31" fillId="5" borderId="5" xfId="53510" applyNumberFormat="1" applyFont="1" applyFill="1" applyBorder="1" applyAlignment="1">
      <alignment horizontal="center" vertical="center"/>
    </xf>
    <xf numFmtId="171" fontId="32" fillId="5" borderId="4" xfId="53510" applyNumberFormat="1" applyFont="1" applyFill="1" applyBorder="1" applyAlignment="1">
      <alignment horizontal="center" vertical="center"/>
    </xf>
    <xf numFmtId="171" fontId="32" fillId="5" borderId="5" xfId="53510" applyNumberFormat="1" applyFont="1" applyFill="1" applyBorder="1" applyAlignment="1">
      <alignment horizontal="center" vertical="center"/>
    </xf>
    <xf numFmtId="0" fontId="30" fillId="3" borderId="4" xfId="0" applyFont="1" applyFill="1" applyBorder="1" applyAlignment="1">
      <alignment horizontal="center" vertical="center"/>
    </xf>
    <xf numFmtId="171" fontId="31" fillId="5" borderId="4" xfId="53510" applyNumberFormat="1" applyFont="1" applyFill="1" applyBorder="1" applyAlignment="1">
      <alignment horizontal="center" vertical="center" wrapText="1"/>
    </xf>
    <xf numFmtId="171" fontId="32" fillId="5" borderId="4" xfId="53510" applyNumberFormat="1" applyFont="1" applyFill="1" applyBorder="1" applyAlignment="1">
      <alignment horizontal="center" vertical="center" wrapText="1"/>
    </xf>
    <xf numFmtId="171" fontId="31" fillId="5" borderId="0" xfId="53510" applyNumberFormat="1" applyFont="1" applyFill="1" applyBorder="1" applyAlignment="1">
      <alignment horizontal="center" vertical="center" wrapText="1"/>
    </xf>
    <xf numFmtId="171" fontId="32" fillId="5" borderId="0" xfId="53510" applyNumberFormat="1" applyFont="1" applyFill="1" applyBorder="1" applyAlignment="1">
      <alignment horizontal="center" vertical="center" wrapText="1"/>
    </xf>
    <xf numFmtId="171" fontId="31" fillId="5" borderId="5" xfId="53510" applyNumberFormat="1" applyFont="1" applyFill="1" applyBorder="1" applyAlignment="1">
      <alignment horizontal="center" vertical="center" wrapText="1"/>
    </xf>
    <xf numFmtId="171" fontId="32" fillId="5" borderId="5" xfId="53510" applyNumberFormat="1" applyFont="1" applyFill="1" applyBorder="1" applyAlignment="1">
      <alignment horizontal="center" vertical="center" wrapText="1"/>
    </xf>
    <xf numFmtId="171" fontId="32" fillId="5" borderId="2" xfId="53510" applyNumberFormat="1" applyFont="1" applyFill="1" applyBorder="1" applyAlignment="1">
      <alignment horizontal="center" vertical="center" wrapText="1"/>
    </xf>
    <xf numFmtId="171" fontId="32" fillId="2" borderId="0" xfId="0" applyNumberFormat="1" applyFont="1" applyFill="1" applyAlignment="1">
      <alignment horizontal="center" vertical="center"/>
    </xf>
    <xf numFmtId="10" fontId="31" fillId="5" borderId="5" xfId="32495" applyNumberFormat="1" applyFont="1" applyFill="1" applyBorder="1" applyAlignment="1">
      <alignment horizontal="center"/>
    </xf>
    <xf numFmtId="0" fontId="31" fillId="0" borderId="8" xfId="0" applyFont="1" applyBorder="1" applyAlignment="1">
      <alignment vertical="center"/>
    </xf>
    <xf numFmtId="171" fontId="31" fillId="6" borderId="5" xfId="48867" applyNumberFormat="1" applyFont="1" applyFill="1" applyBorder="1" applyAlignment="1">
      <alignment horizontal="center"/>
    </xf>
    <xf numFmtId="171" fontId="32" fillId="6" borderId="5" xfId="48867" applyNumberFormat="1" applyFont="1" applyFill="1" applyBorder="1" applyAlignment="1">
      <alignment horizontal="center"/>
    </xf>
    <xf numFmtId="10" fontId="32" fillId="0" borderId="4" xfId="53510" applyNumberFormat="1" applyFont="1" applyFill="1" applyBorder="1" applyAlignment="1">
      <alignment horizontal="center" vertical="center"/>
    </xf>
    <xf numFmtId="10" fontId="32" fillId="0" borderId="0" xfId="53510" applyNumberFormat="1" applyFont="1" applyFill="1" applyBorder="1" applyAlignment="1">
      <alignment horizontal="center" vertical="center"/>
    </xf>
    <xf numFmtId="10" fontId="32" fillId="0" borderId="2" xfId="53510" applyNumberFormat="1" applyFont="1" applyFill="1" applyBorder="1" applyAlignment="1">
      <alignment horizontal="center" vertical="center"/>
    </xf>
    <xf numFmtId="0" fontId="31" fillId="5" borderId="0" xfId="31" applyFont="1" applyFill="1" applyAlignment="1">
      <alignment horizontal="left" wrapText="1"/>
    </xf>
    <xf numFmtId="0" fontId="33" fillId="0" borderId="3" xfId="0" applyFont="1" applyBorder="1"/>
    <xf numFmtId="0" fontId="213" fillId="0" borderId="3" xfId="0" applyFont="1" applyBorder="1"/>
    <xf numFmtId="0" fontId="213" fillId="0" borderId="6" xfId="0" applyFont="1" applyBorder="1"/>
    <xf numFmtId="180" fontId="219" fillId="3" borderId="4" xfId="26" quotePrefix="1" applyNumberFormat="1" applyFont="1" applyFill="1" applyBorder="1" applyAlignment="1">
      <alignment vertical="center"/>
    </xf>
    <xf numFmtId="0" fontId="31" fillId="0" borderId="4" xfId="26" applyFont="1" applyBorder="1"/>
    <xf numFmtId="0" fontId="32" fillId="0" borderId="1" xfId="26" applyFont="1" applyBorder="1" applyAlignment="1">
      <alignment vertical="center"/>
    </xf>
    <xf numFmtId="180" fontId="219" fillId="3" borderId="3" xfId="26" quotePrefix="1" applyNumberFormat="1" applyFont="1" applyFill="1" applyBorder="1" applyAlignment="1">
      <alignment vertical="center"/>
    </xf>
    <xf numFmtId="0" fontId="219" fillId="3" borderId="0" xfId="26" applyFont="1" applyFill="1" applyAlignment="1">
      <alignment horizontal="center" vertical="center"/>
    </xf>
    <xf numFmtId="0" fontId="233" fillId="0" borderId="0" xfId="1" applyFont="1"/>
    <xf numFmtId="0" fontId="219" fillId="3" borderId="0" xfId="53515" applyFont="1" applyFill="1" applyAlignment="1">
      <alignment horizontal="center" vertical="center"/>
    </xf>
    <xf numFmtId="0" fontId="219" fillId="3" borderId="5" xfId="53515" applyFont="1" applyFill="1" applyBorder="1" applyAlignment="1">
      <alignment horizontal="center" vertical="center"/>
    </xf>
    <xf numFmtId="0" fontId="33" fillId="3" borderId="1" xfId="53515" applyFont="1" applyFill="1" applyBorder="1"/>
    <xf numFmtId="222" fontId="31" fillId="5" borderId="0" xfId="53513" applyNumberFormat="1" applyFont="1" applyFill="1" applyAlignment="1">
      <alignment horizontal="center" vertical="center" wrapText="1"/>
    </xf>
    <xf numFmtId="171" fontId="31" fillId="5" borderId="4" xfId="48907" applyNumberFormat="1" applyFont="1" applyFill="1" applyBorder="1" applyAlignment="1">
      <alignment horizontal="center" vertical="center" wrapText="1"/>
    </xf>
    <xf numFmtId="171" fontId="31" fillId="5" borderId="5" xfId="48907" applyNumberFormat="1" applyFont="1" applyFill="1" applyBorder="1" applyAlignment="1">
      <alignment horizontal="center" vertical="center" wrapText="1"/>
    </xf>
    <xf numFmtId="0" fontId="33" fillId="5" borderId="4" xfId="53513" applyNumberFormat="1" applyFont="1" applyFill="1" applyBorder="1" applyAlignment="1">
      <alignment horizontal="left" vertical="center" indent="1"/>
    </xf>
    <xf numFmtId="171" fontId="31" fillId="6" borderId="0" xfId="15" applyNumberFormat="1" applyFont="1" applyFill="1" applyAlignment="1">
      <alignment horizontal="center"/>
    </xf>
    <xf numFmtId="222" fontId="33" fillId="5" borderId="4" xfId="53513" applyNumberFormat="1" applyFont="1" applyFill="1" applyBorder="1" applyAlignment="1">
      <alignment horizontal="center" vertical="center" wrapText="1"/>
    </xf>
    <xf numFmtId="222" fontId="33" fillId="5" borderId="0" xfId="53513" applyNumberFormat="1" applyFont="1" applyFill="1" applyAlignment="1">
      <alignment horizontal="center" vertical="center" wrapText="1"/>
    </xf>
    <xf numFmtId="222" fontId="33" fillId="5" borderId="5" xfId="53513" applyNumberFormat="1" applyFont="1" applyFill="1" applyBorder="1" applyAlignment="1">
      <alignment horizontal="center" vertical="center" wrapText="1"/>
    </xf>
    <xf numFmtId="222" fontId="213" fillId="5" borderId="4" xfId="53513" applyNumberFormat="1" applyFont="1" applyFill="1" applyBorder="1" applyAlignment="1">
      <alignment horizontal="center" vertical="center" wrapText="1"/>
    </xf>
    <xf numFmtId="222" fontId="213" fillId="5" borderId="0" xfId="53513" applyNumberFormat="1" applyFont="1" applyFill="1" applyAlignment="1">
      <alignment horizontal="center" vertical="center" wrapText="1"/>
    </xf>
    <xf numFmtId="222" fontId="213" fillId="5" borderId="5" xfId="53513" applyNumberFormat="1" applyFont="1" applyFill="1" applyBorder="1" applyAlignment="1">
      <alignment horizontal="center" vertical="center" wrapText="1"/>
    </xf>
    <xf numFmtId="0" fontId="31" fillId="0" borderId="4" xfId="0" applyFont="1" applyBorder="1" applyAlignment="1">
      <alignment horizontal="left" wrapText="1" indent="1"/>
    </xf>
    <xf numFmtId="43" fontId="33" fillId="0" borderId="0" xfId="53506" applyFont="1"/>
    <xf numFmtId="0" fontId="236" fillId="5" borderId="0" xfId="31" applyFont="1" applyFill="1" applyAlignment="1">
      <alignment wrapText="1"/>
    </xf>
    <xf numFmtId="222" fontId="31" fillId="5" borderId="0" xfId="7828" applyNumberFormat="1" applyFont="1" applyFill="1" applyAlignment="1">
      <alignment horizontal="center" vertical="center" wrapText="1"/>
    </xf>
    <xf numFmtId="0" fontId="232" fillId="5" borderId="0" xfId="53512" applyFont="1" applyFill="1"/>
    <xf numFmtId="171" fontId="32" fillId="5" borderId="4" xfId="48907" applyNumberFormat="1" applyFont="1" applyFill="1" applyBorder="1" applyAlignment="1">
      <alignment horizontal="center" vertical="center" wrapText="1"/>
    </xf>
    <xf numFmtId="171" fontId="32" fillId="5" borderId="5" xfId="48907" applyNumberFormat="1" applyFont="1" applyFill="1" applyBorder="1" applyAlignment="1">
      <alignment horizontal="center" vertical="center" wrapText="1"/>
    </xf>
    <xf numFmtId="0" fontId="31" fillId="0" borderId="0" xfId="32" applyFont="1" applyAlignment="1">
      <alignment wrapText="1"/>
    </xf>
    <xf numFmtId="0" fontId="31" fillId="0" borderId="0" xfId="32" applyFont="1" applyAlignment="1">
      <alignment vertical="center" wrapText="1"/>
    </xf>
    <xf numFmtId="0" fontId="33" fillId="5" borderId="0" xfId="53512" applyFont="1" applyFill="1"/>
    <xf numFmtId="222" fontId="31" fillId="5" borderId="3" xfId="53513" applyNumberFormat="1" applyFont="1" applyFill="1" applyBorder="1" applyAlignment="1">
      <alignment horizontal="left" vertical="center" wrapText="1"/>
    </xf>
    <xf numFmtId="0" fontId="233" fillId="0" borderId="0" xfId="1" applyFont="1" applyFill="1" applyBorder="1"/>
    <xf numFmtId="171" fontId="31" fillId="0" borderId="62" xfId="53510" applyNumberFormat="1" applyFont="1" applyBorder="1" applyAlignment="1">
      <alignment horizontal="center"/>
    </xf>
    <xf numFmtId="171" fontId="31" fillId="0" borderId="63" xfId="53510" applyNumberFormat="1" applyFont="1" applyBorder="1" applyAlignment="1">
      <alignment horizontal="center"/>
    </xf>
    <xf numFmtId="171" fontId="32" fillId="0" borderId="5" xfId="53510" applyNumberFormat="1" applyFont="1" applyFill="1" applyBorder="1" applyAlignment="1">
      <alignment horizontal="center" vertical="center"/>
    </xf>
    <xf numFmtId="0" fontId="31" fillId="3" borderId="62" xfId="31" applyFont="1" applyFill="1" applyBorder="1" applyAlignment="1">
      <alignment horizontal="centerContinuous"/>
    </xf>
    <xf numFmtId="0" fontId="32" fillId="6" borderId="62" xfId="31" applyFont="1" applyFill="1" applyBorder="1"/>
    <xf numFmtId="178" fontId="30" fillId="3" borderId="0" xfId="32" applyNumberFormat="1" applyFont="1" applyFill="1" applyAlignment="1">
      <alignment horizontal="center"/>
    </xf>
    <xf numFmtId="0" fontId="31" fillId="6" borderId="62" xfId="31" applyFont="1" applyFill="1" applyBorder="1" applyAlignment="1">
      <alignment horizontal="center"/>
    </xf>
    <xf numFmtId="0" fontId="31" fillId="6" borderId="64" xfId="31" applyFont="1" applyFill="1" applyBorder="1" applyAlignment="1">
      <alignment horizontal="center"/>
    </xf>
    <xf numFmtId="0" fontId="31" fillId="6" borderId="63" xfId="31" applyFont="1" applyFill="1" applyBorder="1" applyAlignment="1">
      <alignment horizontal="center"/>
    </xf>
    <xf numFmtId="0" fontId="202" fillId="0" borderId="0" xfId="0" applyFont="1" applyAlignment="1">
      <alignment vertical="center" wrapText="1"/>
    </xf>
    <xf numFmtId="0" fontId="204" fillId="0" borderId="0" xfId="0" applyFont="1" applyAlignment="1">
      <alignment vertical="center"/>
    </xf>
    <xf numFmtId="0" fontId="30" fillId="3" borderId="62" xfId="0" applyFont="1" applyFill="1" applyBorder="1" applyAlignment="1">
      <alignment vertical="top"/>
    </xf>
    <xf numFmtId="0" fontId="32" fillId="0" borderId="0" xfId="0" applyFont="1" applyAlignment="1">
      <alignment vertical="center"/>
    </xf>
    <xf numFmtId="0" fontId="31" fillId="0" borderId="64" xfId="0" applyFont="1" applyBorder="1" applyAlignment="1">
      <alignment horizontal="center" vertical="center"/>
    </xf>
    <xf numFmtId="0" fontId="32" fillId="3" borderId="62" xfId="0" applyFont="1" applyFill="1" applyBorder="1" applyAlignment="1">
      <alignment horizontal="center"/>
    </xf>
    <xf numFmtId="0" fontId="32" fillId="3" borderId="64" xfId="0" applyFont="1" applyFill="1" applyBorder="1" applyAlignment="1">
      <alignment horizontal="center"/>
    </xf>
    <xf numFmtId="0" fontId="32" fillId="3" borderId="63" xfId="0" applyFont="1" applyFill="1" applyBorder="1" applyAlignment="1">
      <alignment horizontal="center"/>
    </xf>
    <xf numFmtId="0" fontId="32" fillId="6" borderId="62" xfId="0" applyFont="1" applyFill="1" applyBorder="1" applyAlignment="1">
      <alignment horizontal="left"/>
    </xf>
    <xf numFmtId="0" fontId="31" fillId="6" borderId="64" xfId="0" applyFont="1" applyFill="1" applyBorder="1"/>
    <xf numFmtId="0" fontId="31" fillId="6" borderId="63" xfId="0" applyFont="1" applyFill="1" applyBorder="1"/>
    <xf numFmtId="0" fontId="31" fillId="0" borderId="62" xfId="0" applyFont="1" applyBorder="1" applyAlignment="1">
      <alignment horizontal="center" vertical="center"/>
    </xf>
    <xf numFmtId="171" fontId="31" fillId="6" borderId="62" xfId="53510" applyNumberFormat="1" applyFont="1" applyFill="1" applyBorder="1" applyAlignment="1">
      <alignment horizontal="center" vertical="center"/>
    </xf>
    <xf numFmtId="171" fontId="31" fillId="6" borderId="63" xfId="53510" applyNumberFormat="1" applyFont="1" applyFill="1" applyBorder="1" applyAlignment="1">
      <alignment horizontal="center" vertical="center"/>
    </xf>
    <xf numFmtId="0" fontId="31" fillId="6" borderId="0" xfId="0" applyFont="1" applyFill="1" applyAlignment="1">
      <alignment vertical="center"/>
    </xf>
    <xf numFmtId="0" fontId="32" fillId="6" borderId="0" xfId="0" applyFont="1" applyFill="1"/>
    <xf numFmtId="0" fontId="32" fillId="6" borderId="0" xfId="0" applyFont="1" applyFill="1" applyAlignment="1">
      <alignment horizontal="left"/>
    </xf>
    <xf numFmtId="0" fontId="32" fillId="0" borderId="0" xfId="0" applyFont="1" applyAlignment="1">
      <alignment horizontal="left"/>
    </xf>
    <xf numFmtId="171" fontId="31" fillId="5" borderId="62" xfId="53510" applyNumberFormat="1" applyFont="1" applyFill="1" applyBorder="1" applyAlignment="1">
      <alignment horizontal="center" vertical="center" wrapText="1"/>
    </xf>
    <xf numFmtId="171" fontId="31" fillId="5" borderId="63" xfId="53510" applyNumberFormat="1" applyFont="1" applyFill="1" applyBorder="1" applyAlignment="1">
      <alignment horizontal="center" vertical="center" wrapText="1"/>
    </xf>
    <xf numFmtId="1" fontId="237" fillId="4" borderId="4" xfId="53506" quotePrefix="1" applyNumberFormat="1" applyFont="1" applyFill="1" applyBorder="1" applyAlignment="1">
      <alignment horizontal="center" vertical="center"/>
    </xf>
    <xf numFmtId="1" fontId="237" fillId="4" borderId="0" xfId="53506" quotePrefix="1" applyNumberFormat="1" applyFont="1" applyFill="1" applyBorder="1" applyAlignment="1">
      <alignment horizontal="center" vertical="center"/>
    </xf>
    <xf numFmtId="0" fontId="237" fillId="4" borderId="4" xfId="26" applyFont="1" applyFill="1" applyBorder="1" applyAlignment="1">
      <alignment horizontal="center" vertical="center"/>
    </xf>
    <xf numFmtId="0" fontId="237" fillId="4" borderId="5" xfId="26" applyFont="1" applyFill="1" applyBorder="1" applyAlignment="1">
      <alignment horizontal="center" vertical="center"/>
    </xf>
    <xf numFmtId="220" fontId="238" fillId="0" borderId="8" xfId="9332" applyNumberFormat="1" applyFont="1" applyFill="1" applyBorder="1" applyAlignment="1">
      <alignment horizontal="center" vertical="center"/>
    </xf>
    <xf numFmtId="220" fontId="238" fillId="0" borderId="7" xfId="9332" applyNumberFormat="1" applyFont="1" applyFill="1" applyBorder="1" applyAlignment="1">
      <alignment horizontal="center" vertical="center"/>
    </xf>
    <xf numFmtId="220" fontId="238" fillId="0" borderId="9" xfId="9332" applyNumberFormat="1" applyFont="1" applyFill="1" applyBorder="1" applyAlignment="1">
      <alignment horizontal="center" vertical="center"/>
    </xf>
    <xf numFmtId="171" fontId="238" fillId="0" borderId="61" xfId="27" applyNumberFormat="1" applyFont="1" applyFill="1" applyBorder="1" applyAlignment="1">
      <alignment horizontal="center" vertical="center"/>
    </xf>
    <xf numFmtId="171" fontId="238" fillId="0" borderId="63" xfId="27" applyNumberFormat="1" applyFont="1" applyFill="1" applyBorder="1" applyAlignment="1">
      <alignment horizontal="center" vertical="center"/>
    </xf>
    <xf numFmtId="220" fontId="239" fillId="0" borderId="62" xfId="9332" applyNumberFormat="1" applyFont="1" applyFill="1" applyBorder="1" applyAlignment="1">
      <alignment horizontal="center" vertical="center"/>
    </xf>
    <xf numFmtId="220" fontId="239" fillId="0" borderId="64" xfId="9332" applyNumberFormat="1" applyFont="1" applyFill="1" applyBorder="1" applyAlignment="1">
      <alignment horizontal="center" vertical="center"/>
    </xf>
    <xf numFmtId="220" fontId="239" fillId="0" borderId="63" xfId="9332" applyNumberFormat="1" applyFont="1" applyFill="1" applyBorder="1" applyAlignment="1">
      <alignment horizontal="center" vertical="center"/>
    </xf>
    <xf numFmtId="171" fontId="239" fillId="0" borderId="62" xfId="27" applyNumberFormat="1" applyFont="1" applyFill="1" applyBorder="1" applyAlignment="1">
      <alignment horizontal="center" vertical="center"/>
    </xf>
    <xf numFmtId="171" fontId="239" fillId="0" borderId="63" xfId="27" applyNumberFormat="1" applyFont="1" applyFill="1" applyBorder="1" applyAlignment="1">
      <alignment horizontal="center" vertical="center"/>
    </xf>
    <xf numFmtId="171" fontId="239" fillId="0" borderId="62" xfId="53510" applyNumberFormat="1" applyFont="1" applyFill="1" applyBorder="1" applyAlignment="1">
      <alignment horizontal="center" vertical="center"/>
    </xf>
    <xf numFmtId="171" fontId="239" fillId="0" borderId="63" xfId="53510" applyNumberFormat="1" applyFont="1" applyFill="1" applyBorder="1" applyAlignment="1">
      <alignment horizontal="center" vertical="center"/>
    </xf>
    <xf numFmtId="220" fontId="239" fillId="0" borderId="4" xfId="9332" applyNumberFormat="1" applyFont="1" applyFill="1" applyBorder="1" applyAlignment="1">
      <alignment horizontal="center" vertical="center"/>
    </xf>
    <xf numFmtId="220" fontId="239" fillId="0" borderId="0" xfId="9332" applyNumberFormat="1" applyFont="1" applyFill="1" applyBorder="1" applyAlignment="1">
      <alignment horizontal="center" vertical="center"/>
    </xf>
    <xf numFmtId="171" fontId="239" fillId="0" borderId="4" xfId="53510" applyNumberFormat="1" applyFont="1" applyFill="1" applyBorder="1" applyAlignment="1">
      <alignment horizontal="center" vertical="center"/>
    </xf>
    <xf numFmtId="171" fontId="239" fillId="0" borderId="5" xfId="53510" applyNumberFormat="1" applyFont="1" applyFill="1" applyBorder="1" applyAlignment="1">
      <alignment horizontal="center" vertical="center"/>
    </xf>
    <xf numFmtId="171" fontId="238" fillId="0" borderId="62" xfId="27" applyNumberFormat="1" applyFont="1" applyFill="1" applyBorder="1" applyAlignment="1">
      <alignment horizontal="center" vertical="center"/>
    </xf>
    <xf numFmtId="171" fontId="238" fillId="0" borderId="64" xfId="27" applyNumberFormat="1" applyFont="1" applyFill="1" applyBorder="1" applyAlignment="1">
      <alignment horizontal="center" vertical="center"/>
    </xf>
    <xf numFmtId="171" fontId="238" fillId="0" borderId="4" xfId="27" applyNumberFormat="1" applyFont="1" applyFill="1" applyBorder="1" applyAlignment="1">
      <alignment horizontal="center" vertical="center"/>
    </xf>
    <xf numFmtId="171" fontId="238" fillId="0" borderId="0" xfId="27" applyNumberFormat="1" applyFont="1" applyFill="1" applyBorder="1" applyAlignment="1">
      <alignment horizontal="center" vertical="center"/>
    </xf>
    <xf numFmtId="0" fontId="213" fillId="0" borderId="1" xfId="0" applyFont="1" applyBorder="1"/>
    <xf numFmtId="0" fontId="33" fillId="0" borderId="4" xfId="0" applyFont="1" applyBorder="1"/>
    <xf numFmtId="0" fontId="33" fillId="0" borderId="62" xfId="0" applyFont="1" applyBorder="1"/>
    <xf numFmtId="0" fontId="33" fillId="0" borderId="64" xfId="0" applyFont="1" applyBorder="1"/>
    <xf numFmtId="0" fontId="33" fillId="0" borderId="63" xfId="0" applyFont="1" applyBorder="1"/>
    <xf numFmtId="171" fontId="31" fillId="5" borderId="62" xfId="53510" applyNumberFormat="1" applyFont="1" applyFill="1" applyBorder="1"/>
    <xf numFmtId="171" fontId="31" fillId="5" borderId="63" xfId="53510" applyNumberFormat="1" applyFont="1" applyFill="1" applyBorder="1"/>
    <xf numFmtId="0" fontId="31" fillId="0" borderId="5" xfId="0" applyFont="1" applyBorder="1" applyAlignment="1">
      <alignment horizontal="left" vertical="center" wrapText="1"/>
    </xf>
    <xf numFmtId="173" fontId="31" fillId="5" borderId="62" xfId="53513" applyNumberFormat="1" applyFont="1" applyFill="1" applyBorder="1" applyAlignment="1">
      <alignment vertical="center"/>
    </xf>
    <xf numFmtId="173" fontId="31" fillId="5" borderId="63" xfId="53513" applyNumberFormat="1" applyFont="1" applyFill="1" applyBorder="1" applyAlignment="1">
      <alignment vertical="center"/>
    </xf>
    <xf numFmtId="3" fontId="31" fillId="0" borderId="62" xfId="0" applyNumberFormat="1" applyFont="1" applyBorder="1" applyAlignment="1">
      <alignment horizontal="center" vertical="center"/>
    </xf>
    <xf numFmtId="171" fontId="33" fillId="0" borderId="4" xfId="53510" applyNumberFormat="1" applyFont="1" applyBorder="1" applyAlignment="1">
      <alignment horizontal="center" vertical="center"/>
    </xf>
    <xf numFmtId="171" fontId="33" fillId="0" borderId="5" xfId="53510" applyNumberFormat="1" applyFont="1" applyBorder="1" applyAlignment="1">
      <alignment horizontal="center" vertical="center"/>
    </xf>
    <xf numFmtId="171" fontId="213" fillId="0" borderId="4" xfId="53510" applyNumberFormat="1" applyFont="1" applyBorder="1" applyAlignment="1">
      <alignment horizontal="center" vertical="center"/>
    </xf>
    <xf numFmtId="171" fontId="213" fillId="0" borderId="5" xfId="53510" applyNumberFormat="1" applyFont="1" applyBorder="1" applyAlignment="1">
      <alignment horizontal="center" vertical="center"/>
    </xf>
    <xf numFmtId="3" fontId="31" fillId="0" borderId="64" xfId="0" applyNumberFormat="1" applyFont="1" applyBorder="1" applyAlignment="1">
      <alignment horizontal="center" vertical="center"/>
    </xf>
    <xf numFmtId="0" fontId="32" fillId="0" borderId="6" xfId="28" applyFont="1" applyBorder="1" applyAlignment="1">
      <alignment wrapText="1"/>
    </xf>
    <xf numFmtId="0" fontId="30" fillId="3" borderId="62" xfId="53493" applyFont="1" applyFill="1" applyBorder="1" applyAlignment="1">
      <alignment vertical="top"/>
    </xf>
    <xf numFmtId="0" fontId="31" fillId="5" borderId="62" xfId="53493" applyFont="1" applyFill="1" applyBorder="1"/>
    <xf numFmtId="3" fontId="31" fillId="0" borderId="64" xfId="53493" applyNumberFormat="1" applyFont="1" applyBorder="1" applyAlignment="1">
      <alignment horizontal="center"/>
    </xf>
    <xf numFmtId="3" fontId="32" fillId="0" borderId="8" xfId="53493" applyNumberFormat="1" applyFont="1" applyBorder="1" applyAlignment="1">
      <alignment horizontal="center" vertical="center"/>
    </xf>
    <xf numFmtId="3" fontId="32" fillId="0" borderId="7" xfId="53493" applyNumberFormat="1" applyFont="1" applyBorder="1" applyAlignment="1">
      <alignment horizontal="center" vertical="center"/>
    </xf>
    <xf numFmtId="0" fontId="31" fillId="5" borderId="3" xfId="28" applyFont="1" applyFill="1" applyBorder="1" applyAlignment="1">
      <alignment vertical="center" wrapText="1"/>
    </xf>
    <xf numFmtId="0" fontId="32" fillId="5" borderId="1" xfId="28" applyFont="1" applyFill="1" applyBorder="1" applyAlignment="1">
      <alignment vertical="center" wrapText="1"/>
    </xf>
    <xf numFmtId="171" fontId="238" fillId="0" borderId="5" xfId="27" applyNumberFormat="1" applyFont="1" applyFill="1" applyBorder="1" applyAlignment="1">
      <alignment horizontal="center" vertical="center"/>
    </xf>
    <xf numFmtId="226" fontId="31" fillId="5" borderId="4" xfId="0" applyNumberFormat="1" applyFont="1" applyFill="1" applyBorder="1" applyAlignment="1">
      <alignment horizontal="center" vertical="center"/>
    </xf>
    <xf numFmtId="43" fontId="31" fillId="0" borderId="4" xfId="53506" applyFont="1" applyBorder="1" applyAlignment="1">
      <alignment horizontal="center" vertical="center" wrapText="1"/>
    </xf>
    <xf numFmtId="170" fontId="31" fillId="0" borderId="5" xfId="20" applyNumberFormat="1" applyFont="1" applyBorder="1" applyAlignment="1">
      <alignment horizontal="center" vertical="center" wrapText="1"/>
    </xf>
    <xf numFmtId="43" fontId="32" fillId="0" borderId="8" xfId="53506" applyFont="1" applyBorder="1" applyAlignment="1">
      <alignment horizontal="center" vertical="center" wrapText="1"/>
    </xf>
    <xf numFmtId="170" fontId="32" fillId="0" borderId="9" xfId="20" applyNumberFormat="1" applyFont="1" applyBorder="1" applyAlignment="1">
      <alignment horizontal="center" vertical="center" wrapText="1"/>
    </xf>
    <xf numFmtId="49" fontId="30" fillId="3" borderId="2" xfId="0" applyNumberFormat="1" applyFont="1" applyFill="1" applyBorder="1" applyAlignment="1">
      <alignment horizontal="center" vertical="center"/>
    </xf>
    <xf numFmtId="0" fontId="31" fillId="0" borderId="62" xfId="0" applyFont="1" applyBorder="1"/>
    <xf numFmtId="0" fontId="31" fillId="0" borderId="64" xfId="0" applyFont="1" applyBorder="1"/>
    <xf numFmtId="0" fontId="32" fillId="5" borderId="0" xfId="0" applyFont="1" applyFill="1"/>
    <xf numFmtId="0" fontId="31" fillId="5" borderId="0" xfId="0" applyFont="1" applyFill="1" applyAlignment="1">
      <alignment horizontal="left"/>
    </xf>
    <xf numFmtId="0" fontId="31" fillId="5" borderId="0" xfId="0" applyFont="1" applyFill="1" applyAlignment="1">
      <alignment horizontal="center"/>
    </xf>
    <xf numFmtId="223" fontId="32" fillId="5" borderId="0" xfId="14" applyNumberFormat="1" applyFont="1" applyFill="1" applyAlignment="1">
      <alignment horizontal="center" vertical="center"/>
    </xf>
    <xf numFmtId="0" fontId="31" fillId="6" borderId="62" xfId="13" applyFont="1" applyFill="1" applyBorder="1"/>
    <xf numFmtId="0" fontId="31" fillId="3" borderId="65" xfId="53493" applyFont="1" applyFill="1" applyBorder="1"/>
    <xf numFmtId="171" fontId="31" fillId="5" borderId="4" xfId="32992" applyNumberFormat="1" applyFont="1" applyFill="1" applyBorder="1" applyAlignment="1">
      <alignment horizontal="center" vertical="center"/>
    </xf>
    <xf numFmtId="171" fontId="32" fillId="5" borderId="4" xfId="32992" applyNumberFormat="1" applyFont="1" applyFill="1" applyBorder="1" applyAlignment="1">
      <alignment horizontal="center" vertical="center"/>
    </xf>
    <xf numFmtId="171" fontId="31" fillId="5" borderId="5" xfId="32992" applyNumberFormat="1" applyFont="1" applyFill="1" applyBorder="1" applyAlignment="1">
      <alignment horizontal="center" vertical="center"/>
    </xf>
    <xf numFmtId="171" fontId="32" fillId="5" borderId="5" xfId="32992" applyNumberFormat="1" applyFont="1" applyFill="1" applyBorder="1" applyAlignment="1">
      <alignment horizontal="center" vertical="center"/>
    </xf>
    <xf numFmtId="0" fontId="33" fillId="3" borderId="65" xfId="53515" applyFont="1" applyFill="1" applyBorder="1" applyAlignment="1">
      <alignment vertical="center"/>
    </xf>
    <xf numFmtId="0" fontId="33" fillId="0" borderId="65" xfId="0" applyFont="1" applyBorder="1"/>
    <xf numFmtId="0" fontId="33" fillId="0" borderId="5" xfId="0" applyFont="1" applyBorder="1" applyAlignment="1">
      <alignment horizontal="center"/>
    </xf>
    <xf numFmtId="0" fontId="33" fillId="0" borderId="1" xfId="0" applyFont="1" applyBorder="1"/>
    <xf numFmtId="173" fontId="30" fillId="3" borderId="62" xfId="53520" applyNumberFormat="1" applyFont="1" applyFill="1" applyBorder="1" applyAlignment="1">
      <alignment horizontal="center" vertical="center" wrapText="1"/>
    </xf>
    <xf numFmtId="173" fontId="30" fillId="3" borderId="64" xfId="53520" applyNumberFormat="1" applyFont="1" applyFill="1" applyBorder="1" applyAlignment="1">
      <alignment horizontal="center" vertical="center" wrapText="1"/>
    </xf>
    <xf numFmtId="173" fontId="30" fillId="3" borderId="63" xfId="53520" applyNumberFormat="1" applyFont="1" applyFill="1" applyBorder="1" applyAlignment="1">
      <alignment horizontal="center" vertical="center" wrapText="1"/>
    </xf>
    <xf numFmtId="9" fontId="33" fillId="0" borderId="0" xfId="53510" applyFont="1"/>
    <xf numFmtId="220" fontId="32" fillId="6" borderId="0" xfId="0" applyNumberFormat="1" applyFont="1" applyFill="1" applyAlignment="1">
      <alignment horizontal="center" vertical="center"/>
    </xf>
    <xf numFmtId="0" fontId="233" fillId="0" borderId="0" xfId="1" applyFont="1" applyFill="1" applyAlignment="1">
      <alignment horizontal="left"/>
    </xf>
    <xf numFmtId="0" fontId="32" fillId="5" borderId="0" xfId="31" applyFont="1" applyFill="1" applyAlignment="1">
      <alignment horizontal="left" wrapText="1"/>
    </xf>
    <xf numFmtId="0" fontId="206" fillId="0" borderId="0" xfId="0" applyFont="1"/>
    <xf numFmtId="223" fontId="31" fillId="5" borderId="2" xfId="14" applyNumberFormat="1" applyFont="1" applyFill="1" applyBorder="1" applyAlignment="1">
      <alignment horizontal="center" vertical="center"/>
    </xf>
    <xf numFmtId="0" fontId="32" fillId="5" borderId="62" xfId="53517" applyNumberFormat="1" applyFont="1" applyFill="1" applyBorder="1" applyAlignment="1">
      <alignment horizontal="left" vertical="center"/>
    </xf>
    <xf numFmtId="0" fontId="33" fillId="5" borderId="4" xfId="53515" applyFont="1" applyFill="1" applyBorder="1" applyAlignment="1">
      <alignment horizontal="left" indent="1"/>
    </xf>
    <xf numFmtId="222" fontId="31" fillId="5" borderId="4" xfId="53517" applyNumberFormat="1" applyFont="1" applyFill="1" applyBorder="1" applyAlignment="1">
      <alignment horizontal="left" vertical="center" wrapText="1" indent="1"/>
    </xf>
    <xf numFmtId="222" fontId="32" fillId="5" borderId="4" xfId="53517" applyNumberFormat="1" applyFont="1" applyFill="1" applyBorder="1" applyAlignment="1">
      <alignment horizontal="left" vertical="center" wrapText="1" indent="1"/>
    </xf>
    <xf numFmtId="173" fontId="31" fillId="5" borderId="4" xfId="53517" applyNumberFormat="1" applyFont="1" applyFill="1" applyBorder="1" applyAlignment="1">
      <alignment horizontal="left" vertical="center"/>
    </xf>
    <xf numFmtId="222" fontId="31" fillId="5" borderId="4" xfId="53517" applyNumberFormat="1" applyFont="1" applyFill="1" applyBorder="1" applyAlignment="1">
      <alignment horizontal="left" vertical="center" wrapText="1"/>
    </xf>
    <xf numFmtId="222" fontId="31" fillId="0" borderId="4" xfId="53517" applyNumberFormat="1" applyFont="1" applyFill="1" applyBorder="1" applyAlignment="1">
      <alignment horizontal="left" vertical="center" wrapText="1"/>
    </xf>
    <xf numFmtId="0" fontId="213" fillId="0" borderId="4" xfId="53515" applyFont="1" applyBorder="1" applyAlignment="1">
      <alignment horizontal="left"/>
    </xf>
    <xf numFmtId="0" fontId="31" fillId="5" borderId="4" xfId="53515" applyFont="1" applyFill="1" applyBorder="1" applyAlignment="1">
      <alignment horizontal="left" indent="1"/>
    </xf>
    <xf numFmtId="0" fontId="32" fillId="5" borderId="4" xfId="53515" applyFont="1" applyFill="1" applyBorder="1" applyAlignment="1">
      <alignment horizontal="left"/>
    </xf>
    <xf numFmtId="0" fontId="31" fillId="5" borderId="4" xfId="53515" applyFont="1" applyFill="1" applyBorder="1"/>
    <xf numFmtId="0" fontId="32" fillId="5" borderId="4" xfId="53515" applyFont="1" applyFill="1" applyBorder="1"/>
    <xf numFmtId="0" fontId="207" fillId="3" borderId="65" xfId="0" applyFont="1" applyFill="1" applyBorder="1"/>
    <xf numFmtId="0" fontId="30" fillId="3" borderId="1" xfId="0" applyFont="1" applyFill="1" applyBorder="1"/>
    <xf numFmtId="179" fontId="31" fillId="0" borderId="4" xfId="31" quotePrefix="1" applyNumberFormat="1" applyFont="1" applyBorder="1" applyAlignment="1">
      <alignment horizontal="left"/>
    </xf>
    <xf numFmtId="0" fontId="216" fillId="5" borderId="62" xfId="7828" applyNumberFormat="1" applyFont="1" applyFill="1" applyBorder="1" applyAlignment="1">
      <alignment horizontal="left" vertical="center"/>
    </xf>
    <xf numFmtId="173" fontId="211" fillId="5" borderId="62" xfId="7828" applyNumberFormat="1" applyFont="1" applyFill="1" applyBorder="1" applyAlignment="1">
      <alignment horizontal="left" vertical="center"/>
    </xf>
    <xf numFmtId="173" fontId="211" fillId="5" borderId="64" xfId="7828" applyNumberFormat="1" applyFont="1" applyFill="1" applyBorder="1" applyAlignment="1">
      <alignment horizontal="left" vertical="center"/>
    </xf>
    <xf numFmtId="173" fontId="211" fillId="5" borderId="63" xfId="7828" applyNumberFormat="1" applyFont="1" applyFill="1" applyBorder="1" applyAlignment="1">
      <alignment horizontal="left" vertical="center"/>
    </xf>
    <xf numFmtId="171" fontId="211" fillId="5" borderId="64" xfId="53510" applyNumberFormat="1" applyFont="1" applyFill="1" applyBorder="1" applyAlignment="1">
      <alignment horizontal="left" vertical="center"/>
    </xf>
    <xf numFmtId="171" fontId="211" fillId="5" borderId="63" xfId="53510" applyNumberFormat="1" applyFont="1" applyFill="1" applyBorder="1" applyAlignment="1">
      <alignment horizontal="left" vertical="center"/>
    </xf>
    <xf numFmtId="0" fontId="30" fillId="3" borderId="62" xfId="0" applyFont="1" applyFill="1" applyBorder="1"/>
    <xf numFmtId="0" fontId="30" fillId="3" borderId="67" xfId="0" applyFont="1" applyFill="1" applyBorder="1" applyAlignment="1">
      <alignment horizontal="center" vertical="center"/>
    </xf>
    <xf numFmtId="0" fontId="213" fillId="0" borderId="65" xfId="0" applyFont="1" applyBorder="1"/>
    <xf numFmtId="0" fontId="32" fillId="0" borderId="62" xfId="0" applyFont="1" applyBorder="1" applyAlignment="1">
      <alignment horizontal="center" vertical="center" wrapText="1"/>
    </xf>
    <xf numFmtId="0" fontId="32" fillId="0" borderId="63" xfId="0" applyFont="1" applyBorder="1" applyAlignment="1">
      <alignment horizontal="center" vertical="center" wrapText="1"/>
    </xf>
    <xf numFmtId="0" fontId="31" fillId="0" borderId="66" xfId="0" applyFont="1" applyBorder="1" applyAlignment="1">
      <alignment wrapText="1"/>
    </xf>
    <xf numFmtId="0" fontId="219" fillId="3" borderId="65" xfId="26" applyFont="1" applyFill="1" applyBorder="1" applyAlignment="1">
      <alignment vertical="top"/>
    </xf>
    <xf numFmtId="0" fontId="32" fillId="0" borderId="62" xfId="26" applyFont="1" applyBorder="1" applyAlignment="1">
      <alignment vertical="center"/>
    </xf>
    <xf numFmtId="0" fontId="31" fillId="0" borderId="65" xfId="26" applyFont="1" applyBorder="1" applyAlignment="1">
      <alignment vertical="center"/>
    </xf>
    <xf numFmtId="0" fontId="31" fillId="0" borderId="62" xfId="26" applyFont="1" applyBorder="1"/>
    <xf numFmtId="0" fontId="32" fillId="2" borderId="65" xfId="26" applyFont="1" applyFill="1" applyBorder="1" applyAlignment="1">
      <alignment vertical="center"/>
    </xf>
    <xf numFmtId="171" fontId="238" fillId="0" borderId="66" xfId="27" applyNumberFormat="1" applyFont="1" applyFill="1" applyBorder="1" applyAlignment="1">
      <alignment horizontal="center" vertical="center"/>
    </xf>
    <xf numFmtId="171" fontId="238" fillId="0" borderId="2" xfId="27" applyNumberFormat="1" applyFont="1" applyFill="1" applyBorder="1" applyAlignment="1">
      <alignment horizontal="center" vertical="center"/>
    </xf>
    <xf numFmtId="171" fontId="238" fillId="0" borderId="67" xfId="27" applyNumberFormat="1" applyFont="1" applyFill="1" applyBorder="1" applyAlignment="1">
      <alignment horizontal="center" vertical="center"/>
    </xf>
    <xf numFmtId="0" fontId="30" fillId="3" borderId="65" xfId="0" applyFont="1" applyFill="1" applyBorder="1"/>
    <xf numFmtId="220" fontId="31" fillId="0" borderId="62" xfId="53506" applyNumberFormat="1" applyFont="1" applyFill="1" applyBorder="1" applyAlignment="1">
      <alignment horizontal="center" vertical="center"/>
    </xf>
    <xf numFmtId="220" fontId="31" fillId="0" borderId="64" xfId="53506" applyNumberFormat="1" applyFont="1" applyFill="1" applyBorder="1" applyAlignment="1">
      <alignment horizontal="center" vertical="center"/>
    </xf>
    <xf numFmtId="171" fontId="31" fillId="0" borderId="62" xfId="0" applyNumberFormat="1" applyFont="1" applyBorder="1" applyAlignment="1">
      <alignment horizontal="center" vertical="center"/>
    </xf>
    <xf numFmtId="171" fontId="31" fillId="0" borderId="63" xfId="0" applyNumberFormat="1" applyFont="1" applyBorder="1" applyAlignment="1">
      <alignment horizontal="center" vertical="center"/>
    </xf>
    <xf numFmtId="0" fontId="31" fillId="2" borderId="66" xfId="0" applyFont="1" applyFill="1" applyBorder="1" applyAlignment="1">
      <alignment horizontal="left"/>
    </xf>
    <xf numFmtId="220" fontId="31" fillId="0" borderId="66" xfId="53506" applyNumberFormat="1" applyFont="1" applyFill="1" applyBorder="1" applyAlignment="1">
      <alignment horizontal="center" vertical="center"/>
    </xf>
    <xf numFmtId="171" fontId="31" fillId="0" borderId="66" xfId="0" applyNumberFormat="1" applyFont="1" applyBorder="1" applyAlignment="1">
      <alignment horizontal="center" vertical="center"/>
    </xf>
    <xf numFmtId="171" fontId="31" fillId="0" borderId="67" xfId="0" applyNumberFormat="1" applyFont="1" applyBorder="1" applyAlignment="1">
      <alignment horizontal="center" vertical="center"/>
    </xf>
    <xf numFmtId="220" fontId="32" fillId="0" borderId="66" xfId="53506" applyNumberFormat="1" applyFont="1" applyFill="1" applyBorder="1" applyAlignment="1">
      <alignment horizontal="center" vertical="center"/>
    </xf>
    <xf numFmtId="220" fontId="32" fillId="0" borderId="67" xfId="53506" applyNumberFormat="1" applyFont="1" applyFill="1" applyBorder="1" applyAlignment="1">
      <alignment horizontal="center" vertical="center"/>
    </xf>
    <xf numFmtId="220" fontId="31" fillId="0" borderId="63" xfId="53506" applyNumberFormat="1" applyFont="1" applyFill="1" applyBorder="1" applyAlignment="1">
      <alignment horizontal="center" vertical="center"/>
    </xf>
    <xf numFmtId="171" fontId="31" fillId="0" borderId="64" xfId="53510" applyNumberFormat="1" applyFont="1" applyFill="1" applyBorder="1" applyAlignment="1">
      <alignment horizontal="center" vertical="center"/>
    </xf>
    <xf numFmtId="171" fontId="31" fillId="0" borderId="63" xfId="53510" applyNumberFormat="1" applyFont="1" applyFill="1" applyBorder="1" applyAlignment="1">
      <alignment horizontal="center" vertical="center"/>
    </xf>
    <xf numFmtId="0" fontId="31" fillId="2" borderId="66" xfId="0" applyFont="1" applyFill="1" applyBorder="1" applyAlignment="1">
      <alignment vertical="center"/>
    </xf>
    <xf numFmtId="0" fontId="30" fillId="3" borderId="62" xfId="53" applyFont="1" applyFill="1" applyBorder="1" applyAlignment="1">
      <alignment vertical="top"/>
    </xf>
    <xf numFmtId="0" fontId="31" fillId="0" borderId="62" xfId="0" applyFont="1" applyBorder="1" applyAlignment="1">
      <alignment horizontal="left" vertical="center"/>
    </xf>
    <xf numFmtId="0" fontId="31" fillId="5" borderId="66" xfId="53" applyFont="1" applyFill="1" applyBorder="1" applyAlignment="1">
      <alignment vertical="center"/>
    </xf>
    <xf numFmtId="0" fontId="30" fillId="3" borderId="65" xfId="0" applyFont="1" applyFill="1" applyBorder="1" applyAlignment="1">
      <alignment vertical="top"/>
    </xf>
    <xf numFmtId="0" fontId="32" fillId="0" borderId="62" xfId="0" applyFont="1" applyBorder="1"/>
    <xf numFmtId="220" fontId="32" fillId="0" borderId="62" xfId="53506" applyNumberFormat="1" applyFont="1" applyFill="1" applyBorder="1" applyAlignment="1">
      <alignment horizontal="center" vertical="center"/>
    </xf>
    <xf numFmtId="220" fontId="32" fillId="0" borderId="64" xfId="53506" applyNumberFormat="1" applyFont="1" applyFill="1" applyBorder="1" applyAlignment="1">
      <alignment horizontal="center" vertical="center"/>
    </xf>
    <xf numFmtId="171" fontId="32" fillId="6" borderId="62" xfId="48867" applyNumberFormat="1" applyFont="1" applyFill="1" applyBorder="1" applyAlignment="1">
      <alignment horizontal="center"/>
    </xf>
    <xf numFmtId="171" fontId="32" fillId="6" borderId="63" xfId="48867" applyNumberFormat="1" applyFont="1" applyFill="1" applyBorder="1" applyAlignment="1">
      <alignment horizontal="center"/>
    </xf>
    <xf numFmtId="0" fontId="31" fillId="0" borderId="65" xfId="0" applyFont="1" applyBorder="1"/>
    <xf numFmtId="171" fontId="31" fillId="6" borderId="62" xfId="48867" applyNumberFormat="1" applyFont="1" applyFill="1" applyBorder="1" applyAlignment="1">
      <alignment horizontal="center"/>
    </xf>
    <xf numFmtId="171" fontId="31" fillId="6" borderId="63" xfId="48867" applyNumberFormat="1" applyFont="1" applyFill="1" applyBorder="1" applyAlignment="1">
      <alignment horizontal="center"/>
    </xf>
    <xf numFmtId="10" fontId="32" fillId="0" borderId="62" xfId="53510" applyNumberFormat="1" applyFont="1" applyFill="1" applyBorder="1" applyAlignment="1">
      <alignment horizontal="center" vertical="center"/>
    </xf>
    <xf numFmtId="10" fontId="32" fillId="0" borderId="64" xfId="53510" applyNumberFormat="1" applyFont="1" applyFill="1" applyBorder="1" applyAlignment="1">
      <alignment horizontal="center" vertical="center"/>
    </xf>
    <xf numFmtId="0" fontId="32" fillId="0" borderId="66" xfId="0" applyFont="1" applyBorder="1" applyAlignment="1">
      <alignment vertical="center"/>
    </xf>
    <xf numFmtId="0" fontId="219" fillId="3" borderId="65" xfId="26" applyFont="1" applyFill="1" applyBorder="1" applyAlignment="1">
      <alignment vertical="top" wrapText="1"/>
    </xf>
    <xf numFmtId="180" fontId="219" fillId="3" borderId="66" xfId="26" quotePrefix="1" applyNumberFormat="1" applyFont="1" applyFill="1" applyBorder="1" applyAlignment="1">
      <alignment horizontal="left" vertical="center" wrapText="1"/>
    </xf>
    <xf numFmtId="14" fontId="219" fillId="3" borderId="66" xfId="37" applyNumberFormat="1" applyFont="1" applyFill="1" applyBorder="1" applyAlignment="1">
      <alignment horizontal="center" vertical="center"/>
    </xf>
    <xf numFmtId="14" fontId="219" fillId="3" borderId="67" xfId="37" applyNumberFormat="1" applyFont="1" applyFill="1" applyBorder="1" applyAlignment="1">
      <alignment horizontal="center" vertical="center"/>
    </xf>
    <xf numFmtId="0" fontId="31" fillId="0" borderId="62" xfId="26" applyFont="1" applyBorder="1" applyAlignment="1">
      <alignment vertical="center"/>
    </xf>
    <xf numFmtId="220" fontId="31" fillId="0" borderId="62" xfId="9332" applyNumberFormat="1" applyFont="1" applyFill="1" applyBorder="1" applyAlignment="1">
      <alignment horizontal="center" vertical="center"/>
    </xf>
    <xf numFmtId="220" fontId="31" fillId="0" borderId="64" xfId="9332" applyNumberFormat="1" applyFont="1" applyFill="1" applyBorder="1" applyAlignment="1">
      <alignment horizontal="center" vertical="center"/>
    </xf>
    <xf numFmtId="220" fontId="31" fillId="0" borderId="63" xfId="9332" applyNumberFormat="1" applyFont="1" applyFill="1" applyBorder="1" applyAlignment="1">
      <alignment horizontal="center" vertical="center"/>
    </xf>
    <xf numFmtId="171" fontId="31" fillId="0" borderId="62" xfId="27" applyNumberFormat="1" applyFont="1" applyFill="1" applyBorder="1" applyAlignment="1">
      <alignment horizontal="center" vertical="center"/>
    </xf>
    <xf numFmtId="171" fontId="31" fillId="0" borderId="63" xfId="27" applyNumberFormat="1" applyFont="1" applyFill="1" applyBorder="1" applyAlignment="1">
      <alignment horizontal="center" vertical="center"/>
    </xf>
    <xf numFmtId="0" fontId="32" fillId="0" borderId="66" xfId="26" applyFont="1" applyBorder="1" applyAlignment="1">
      <alignment wrapText="1"/>
    </xf>
    <xf numFmtId="171" fontId="32" fillId="0" borderId="66" xfId="27" applyNumberFormat="1" applyFont="1" applyFill="1" applyBorder="1" applyAlignment="1">
      <alignment horizontal="center" vertical="center"/>
    </xf>
    <xf numFmtId="171" fontId="32" fillId="0" borderId="67" xfId="27" applyNumberFormat="1" applyFont="1" applyFill="1" applyBorder="1" applyAlignment="1">
      <alignment horizontal="center" vertical="center"/>
    </xf>
    <xf numFmtId="0" fontId="31" fillId="0" borderId="66" xfId="26" applyFont="1" applyBorder="1"/>
    <xf numFmtId="0" fontId="30" fillId="3" borderId="66" xfId="0" applyFont="1" applyFill="1" applyBorder="1" applyAlignment="1">
      <alignment horizontal="center" vertical="top"/>
    </xf>
    <xf numFmtId="0" fontId="30" fillId="3" borderId="67" xfId="0" applyFont="1" applyFill="1" applyBorder="1" applyAlignment="1">
      <alignment horizontal="center" vertical="top"/>
    </xf>
    <xf numFmtId="166" fontId="30" fillId="3" borderId="66" xfId="13" quotePrefix="1" applyNumberFormat="1" applyFont="1" applyFill="1" applyBorder="1" applyAlignment="1">
      <alignment horizontal="left" vertical="top" wrapText="1"/>
    </xf>
    <xf numFmtId="0" fontId="30" fillId="3" borderId="67" xfId="13" applyFont="1" applyFill="1" applyBorder="1" applyAlignment="1">
      <alignment vertical="top" wrapText="1"/>
    </xf>
    <xf numFmtId="0" fontId="219" fillId="4" borderId="66" xfId="0" applyFont="1" applyFill="1" applyBorder="1" applyAlignment="1">
      <alignment horizontal="center" vertical="center"/>
    </xf>
    <xf numFmtId="0" fontId="219" fillId="4" borderId="67" xfId="0" applyFont="1" applyFill="1" applyBorder="1" applyAlignment="1">
      <alignment horizontal="center" vertical="center"/>
    </xf>
    <xf numFmtId="0" fontId="31" fillId="0" borderId="65" xfId="0" applyFont="1" applyBorder="1" applyAlignment="1">
      <alignment vertical="center"/>
    </xf>
    <xf numFmtId="0" fontId="30" fillId="3" borderId="65" xfId="0" applyFont="1" applyFill="1" applyBorder="1" applyAlignment="1">
      <alignment vertical="top" wrapText="1"/>
    </xf>
    <xf numFmtId="1" fontId="30" fillId="3" borderId="2" xfId="53506" applyNumberFormat="1" applyFont="1" applyFill="1" applyBorder="1" applyAlignment="1">
      <alignment horizontal="center" vertical="center"/>
    </xf>
    <xf numFmtId="1" fontId="30" fillId="3" borderId="67" xfId="53506" applyNumberFormat="1" applyFont="1" applyFill="1" applyBorder="1" applyAlignment="1">
      <alignment horizontal="center" vertical="center"/>
    </xf>
    <xf numFmtId="14" fontId="30" fillId="3" borderId="2" xfId="37" applyNumberFormat="1" applyFont="1" applyFill="1" applyBorder="1" applyAlignment="1">
      <alignment horizontal="center" vertical="center"/>
    </xf>
    <xf numFmtId="14" fontId="30" fillId="3" borderId="67" xfId="37" applyNumberFormat="1" applyFont="1" applyFill="1" applyBorder="1" applyAlignment="1">
      <alignment horizontal="center" vertical="center"/>
    </xf>
    <xf numFmtId="0" fontId="30" fillId="3" borderId="66" xfId="53493" quotePrefix="1" applyFont="1" applyFill="1" applyBorder="1" applyAlignment="1">
      <alignment vertical="center"/>
    </xf>
    <xf numFmtId="0" fontId="30" fillId="3" borderId="66" xfId="53493" applyFont="1" applyFill="1" applyBorder="1" applyAlignment="1">
      <alignment horizontal="center" vertical="center"/>
    </xf>
    <xf numFmtId="0" fontId="30" fillId="3" borderId="67" xfId="53493" applyFont="1" applyFill="1" applyBorder="1" applyAlignment="1">
      <alignment horizontal="center" vertical="center"/>
    </xf>
    <xf numFmtId="0" fontId="31" fillId="5" borderId="66" xfId="53493" applyFont="1" applyFill="1" applyBorder="1"/>
    <xf numFmtId="14" fontId="30" fillId="3" borderId="66" xfId="37" applyNumberFormat="1" applyFont="1" applyFill="1" applyBorder="1" applyAlignment="1">
      <alignment horizontal="center" vertical="center"/>
    </xf>
    <xf numFmtId="0" fontId="31" fillId="0" borderId="65" xfId="28" applyFont="1" applyBorder="1" applyAlignment="1">
      <alignment vertical="center" wrapText="1"/>
    </xf>
    <xf numFmtId="171" fontId="213" fillId="0" borderId="2" xfId="53496" applyNumberFormat="1" applyFont="1" applyBorder="1" applyAlignment="1">
      <alignment horizontal="center" wrapText="1"/>
    </xf>
    <xf numFmtId="3" fontId="30" fillId="4" borderId="65" xfId="20" applyNumberFormat="1" applyFont="1" applyFill="1" applyBorder="1" applyAlignment="1">
      <alignment horizontal="center" vertical="center" wrapText="1"/>
    </xf>
    <xf numFmtId="3" fontId="30" fillId="4" borderId="66" xfId="20" applyNumberFormat="1" applyFont="1" applyFill="1" applyBorder="1" applyAlignment="1">
      <alignment horizontal="center" vertical="center"/>
    </xf>
    <xf numFmtId="3" fontId="30" fillId="4" borderId="67" xfId="20" applyNumberFormat="1" applyFont="1" applyFill="1" applyBorder="1" applyAlignment="1">
      <alignment horizontal="center" vertical="center"/>
    </xf>
    <xf numFmtId="0" fontId="209" fillId="121" borderId="65" xfId="0" applyFont="1" applyFill="1" applyBorder="1"/>
    <xf numFmtId="0" fontId="30" fillId="3" borderId="66" xfId="0" quotePrefix="1" applyFont="1" applyFill="1" applyBorder="1" applyAlignment="1">
      <alignment horizontal="center" vertical="center"/>
    </xf>
    <xf numFmtId="0" fontId="30" fillId="3" borderId="67" xfId="0" quotePrefix="1" applyFont="1" applyFill="1" applyBorder="1" applyAlignment="1">
      <alignment horizontal="center" vertical="center"/>
    </xf>
    <xf numFmtId="0" fontId="31" fillId="5" borderId="65" xfId="0" applyFont="1" applyFill="1" applyBorder="1" applyAlignment="1">
      <alignment horizontal="left" vertical="center" indent="1"/>
    </xf>
    <xf numFmtId="0" fontId="206" fillId="5" borderId="66" xfId="47697" applyFont="1" applyFill="1" applyBorder="1" applyAlignment="1">
      <alignment vertical="center" wrapText="1"/>
    </xf>
    <xf numFmtId="0" fontId="30" fillId="3" borderId="62" xfId="47697" applyFont="1" applyFill="1" applyBorder="1" applyAlignment="1">
      <alignment vertical="center" wrapText="1"/>
    </xf>
    <xf numFmtId="0" fontId="207" fillId="3" borderId="66" xfId="47697" applyFont="1" applyFill="1" applyBorder="1" applyAlignment="1">
      <alignment vertical="center" wrapText="1"/>
    </xf>
    <xf numFmtId="0" fontId="213" fillId="0" borderId="62" xfId="47697" applyFont="1" applyBorder="1" applyAlignment="1">
      <alignment wrapText="1"/>
    </xf>
    <xf numFmtId="0" fontId="213" fillId="0" borderId="66" xfId="47697" applyFont="1" applyBorder="1" applyAlignment="1">
      <alignment wrapText="1"/>
    </xf>
    <xf numFmtId="0" fontId="206" fillId="0" borderId="66" xfId="0" applyFont="1" applyBorder="1"/>
    <xf numFmtId="49" fontId="30" fillId="3" borderId="66" xfId="0" applyNumberFormat="1" applyFont="1" applyFill="1" applyBorder="1" applyAlignment="1">
      <alignment horizontal="center" vertical="center"/>
    </xf>
    <xf numFmtId="49" fontId="30" fillId="3" borderId="67" xfId="0" applyNumberFormat="1" applyFont="1" applyFill="1" applyBorder="1" applyAlignment="1">
      <alignment horizontal="center" vertical="center"/>
    </xf>
    <xf numFmtId="0" fontId="32" fillId="0" borderId="66" xfId="0" applyFont="1" applyBorder="1"/>
    <xf numFmtId="0" fontId="31" fillId="0" borderId="2" xfId="0" applyFont="1" applyBorder="1"/>
    <xf numFmtId="0" fontId="31" fillId="0" borderId="67" xfId="0" applyFont="1" applyBorder="1"/>
    <xf numFmtId="171" fontId="32" fillId="0" borderId="66" xfId="53510" applyNumberFormat="1" applyFont="1" applyBorder="1" applyAlignment="1">
      <alignment horizontal="center" vertical="center"/>
    </xf>
    <xf numFmtId="171" fontId="32" fillId="0" borderId="67" xfId="53510" applyNumberFormat="1" applyFont="1" applyBorder="1" applyAlignment="1">
      <alignment horizontal="center" vertical="center"/>
    </xf>
    <xf numFmtId="0" fontId="31" fillId="5" borderId="66" xfId="0" applyFont="1" applyFill="1" applyBorder="1"/>
    <xf numFmtId="0" fontId="31" fillId="5" borderId="2" xfId="0" applyFont="1" applyFill="1" applyBorder="1"/>
    <xf numFmtId="220" fontId="31" fillId="0" borderId="66" xfId="14" applyNumberFormat="1" applyFont="1" applyBorder="1" applyAlignment="1">
      <alignment horizontal="center" vertical="center"/>
    </xf>
    <xf numFmtId="171" fontId="31" fillId="0" borderId="66" xfId="53510" applyNumberFormat="1" applyFont="1" applyBorder="1" applyAlignment="1">
      <alignment horizontal="center" vertical="center"/>
    </xf>
    <xf numFmtId="171" fontId="31" fillId="0" borderId="67" xfId="53510" applyNumberFormat="1" applyFont="1" applyBorder="1" applyAlignment="1">
      <alignment horizontal="center" vertical="center"/>
    </xf>
    <xf numFmtId="0" fontId="216" fillId="5" borderId="66" xfId="7828" applyNumberFormat="1" applyFont="1" applyFill="1" applyBorder="1" applyAlignment="1">
      <alignment horizontal="left" vertical="center"/>
    </xf>
    <xf numFmtId="222" fontId="216" fillId="5" borderId="66" xfId="7828" applyNumberFormat="1" applyFont="1" applyFill="1" applyBorder="1" applyAlignment="1">
      <alignment horizontal="center" vertical="center" wrapText="1"/>
    </xf>
    <xf numFmtId="222" fontId="216" fillId="5" borderId="67" xfId="7828" applyNumberFormat="1" applyFont="1" applyFill="1" applyBorder="1" applyAlignment="1">
      <alignment horizontal="center" vertical="center" wrapText="1"/>
    </xf>
    <xf numFmtId="171" fontId="216" fillId="5" borderId="67" xfId="53510" applyNumberFormat="1" applyFont="1" applyFill="1" applyBorder="1" applyAlignment="1">
      <alignment horizontal="center" vertical="center" wrapText="1"/>
    </xf>
    <xf numFmtId="173" fontId="31" fillId="5" borderId="62" xfId="53513" applyNumberFormat="1" applyFont="1" applyFill="1" applyBorder="1" applyAlignment="1">
      <alignment horizontal="left" vertical="center"/>
    </xf>
    <xf numFmtId="173" fontId="31" fillId="5" borderId="64" xfId="53513" applyNumberFormat="1" applyFont="1" applyFill="1" applyBorder="1" applyAlignment="1">
      <alignment horizontal="left" vertical="center"/>
    </xf>
    <xf numFmtId="173" fontId="31" fillId="5" borderId="63" xfId="53513" applyNumberFormat="1" applyFont="1" applyFill="1" applyBorder="1" applyAlignment="1">
      <alignment horizontal="left" vertical="center"/>
    </xf>
    <xf numFmtId="0" fontId="32" fillId="5" borderId="62" xfId="53513" applyNumberFormat="1" applyFont="1" applyFill="1" applyBorder="1" applyAlignment="1">
      <alignment horizontal="left" vertical="center"/>
    </xf>
    <xf numFmtId="173" fontId="31" fillId="5" borderId="64" xfId="53513" applyNumberFormat="1" applyFont="1" applyFill="1" applyBorder="1" applyAlignment="1">
      <alignment vertical="center"/>
    </xf>
    <xf numFmtId="10" fontId="31" fillId="0" borderId="62" xfId="47" applyNumberFormat="1" applyFont="1" applyBorder="1" applyAlignment="1">
      <alignment horizontal="center"/>
    </xf>
    <xf numFmtId="10" fontId="31" fillId="0" borderId="64" xfId="47" applyNumberFormat="1" applyFont="1" applyBorder="1" applyAlignment="1">
      <alignment horizontal="center"/>
    </xf>
    <xf numFmtId="10" fontId="31" fillId="0" borderId="63" xfId="47" applyNumberFormat="1" applyFont="1" applyBorder="1" applyAlignment="1">
      <alignment horizontal="center"/>
    </xf>
    <xf numFmtId="222" fontId="31" fillId="5" borderId="66" xfId="53513" applyNumberFormat="1" applyFont="1" applyFill="1" applyBorder="1" applyAlignment="1">
      <alignment horizontal="center" vertical="center" wrapText="1"/>
    </xf>
    <xf numFmtId="171" fontId="31" fillId="5" borderId="66" xfId="48907" applyNumberFormat="1" applyFont="1" applyFill="1" applyBorder="1" applyAlignment="1">
      <alignment horizontal="center" vertical="center" wrapText="1"/>
    </xf>
    <xf numFmtId="171" fontId="31" fillId="5" borderId="67" xfId="48907" applyNumberFormat="1" applyFont="1" applyFill="1" applyBorder="1" applyAlignment="1">
      <alignment horizontal="center" vertical="center" wrapText="1"/>
    </xf>
    <xf numFmtId="222" fontId="31" fillId="5" borderId="67" xfId="53513" applyNumberFormat="1" applyFont="1" applyFill="1" applyBorder="1" applyAlignment="1">
      <alignment horizontal="center" vertical="center" wrapText="1"/>
    </xf>
    <xf numFmtId="222" fontId="33" fillId="5" borderId="66" xfId="53513" applyNumberFormat="1" applyFont="1" applyFill="1" applyBorder="1" applyAlignment="1">
      <alignment horizontal="center" vertical="center" wrapText="1"/>
    </xf>
    <xf numFmtId="222" fontId="33" fillId="5" borderId="2" xfId="53513" applyNumberFormat="1" applyFont="1" applyFill="1" applyBorder="1" applyAlignment="1">
      <alignment horizontal="center" vertical="center" wrapText="1"/>
    </xf>
    <xf numFmtId="222" fontId="33" fillId="5" borderId="67" xfId="53513" applyNumberFormat="1" applyFont="1" applyFill="1" applyBorder="1" applyAlignment="1">
      <alignment horizontal="center" vertical="center" wrapText="1"/>
    </xf>
    <xf numFmtId="0" fontId="33" fillId="3" borderId="62" xfId="0" applyFont="1" applyFill="1" applyBorder="1"/>
    <xf numFmtId="0" fontId="33" fillId="3" borderId="64" xfId="0" applyFont="1" applyFill="1" applyBorder="1"/>
    <xf numFmtId="0" fontId="33" fillId="3" borderId="63" xfId="0" applyFont="1" applyFill="1" applyBorder="1"/>
    <xf numFmtId="0" fontId="31" fillId="3" borderId="66" xfId="31" applyFont="1" applyFill="1" applyBorder="1"/>
    <xf numFmtId="171" fontId="31" fillId="2" borderId="62" xfId="53510" applyNumberFormat="1" applyFont="1" applyFill="1" applyBorder="1" applyAlignment="1">
      <alignment horizontal="center"/>
    </xf>
    <xf numFmtId="171" fontId="31" fillId="2" borderId="63" xfId="53510" applyNumberFormat="1" applyFont="1" applyFill="1" applyBorder="1" applyAlignment="1">
      <alignment horizontal="center"/>
    </xf>
    <xf numFmtId="179" fontId="31" fillId="6" borderId="66" xfId="31" quotePrefix="1" applyNumberFormat="1" applyFont="1" applyFill="1" applyBorder="1" applyAlignment="1">
      <alignment horizontal="left"/>
    </xf>
    <xf numFmtId="0" fontId="32" fillId="5" borderId="66" xfId="53515" applyFont="1" applyFill="1" applyBorder="1"/>
    <xf numFmtId="224" fontId="32" fillId="0" borderId="66" xfId="17742" applyNumberFormat="1" applyFont="1" applyBorder="1" applyAlignment="1">
      <alignment horizontal="center" vertical="center"/>
    </xf>
    <xf numFmtId="223" fontId="31" fillId="5" borderId="66" xfId="14" applyNumberFormat="1" applyFont="1" applyFill="1" applyBorder="1" applyAlignment="1">
      <alignment horizontal="center" vertical="center"/>
    </xf>
    <xf numFmtId="171" fontId="31" fillId="5" borderId="66" xfId="53510" applyNumberFormat="1" applyFont="1" applyFill="1" applyBorder="1" applyAlignment="1">
      <alignment horizontal="center" vertical="center"/>
    </xf>
    <xf numFmtId="171" fontId="31" fillId="5" borderId="67" xfId="53510" applyNumberFormat="1" applyFont="1" applyFill="1" applyBorder="1" applyAlignment="1">
      <alignment horizontal="center" vertical="center"/>
    </xf>
    <xf numFmtId="0" fontId="30" fillId="4" borderId="65" xfId="0" applyFont="1" applyFill="1" applyBorder="1" applyAlignment="1">
      <alignment vertical="center"/>
    </xf>
    <xf numFmtId="173" fontId="31" fillId="5" borderId="62" xfId="53517" applyNumberFormat="1" applyFont="1" applyFill="1" applyBorder="1" applyAlignment="1">
      <alignment horizontal="left" vertical="center"/>
    </xf>
    <xf numFmtId="173" fontId="31" fillId="5" borderId="64" xfId="53517" applyNumberFormat="1" applyFont="1" applyFill="1" applyBorder="1" applyAlignment="1">
      <alignment horizontal="left" vertical="center"/>
    </xf>
    <xf numFmtId="173" fontId="31" fillId="5" borderId="63" xfId="53517" applyNumberFormat="1" applyFont="1" applyFill="1" applyBorder="1" applyAlignment="1">
      <alignment horizontal="left" vertical="center"/>
    </xf>
    <xf numFmtId="171" fontId="31" fillId="5" borderId="64" xfId="53510" applyNumberFormat="1" applyFont="1" applyFill="1" applyBorder="1" applyAlignment="1">
      <alignment horizontal="left" vertical="center"/>
    </xf>
    <xf numFmtId="171" fontId="31" fillId="5" borderId="63" xfId="53510" applyNumberFormat="1" applyFont="1" applyFill="1" applyBorder="1" applyAlignment="1">
      <alignment horizontal="left" vertical="center"/>
    </xf>
    <xf numFmtId="0" fontId="32" fillId="2" borderId="66" xfId="0" applyFont="1" applyFill="1" applyBorder="1" applyAlignment="1">
      <alignment horizontal="left"/>
    </xf>
    <xf numFmtId="222" fontId="32" fillId="5" borderId="66" xfId="53517" applyNumberFormat="1" applyFont="1" applyFill="1" applyBorder="1" applyAlignment="1">
      <alignment horizontal="center" vertical="center" wrapText="1"/>
    </xf>
    <xf numFmtId="222" fontId="32" fillId="5" borderId="67" xfId="53517" applyNumberFormat="1" applyFont="1" applyFill="1" applyBorder="1" applyAlignment="1">
      <alignment horizontal="center" vertical="center" wrapText="1"/>
    </xf>
    <xf numFmtId="171" fontId="32" fillId="5" borderId="67" xfId="53510" applyNumberFormat="1" applyFont="1" applyFill="1" applyBorder="1" applyAlignment="1">
      <alignment horizontal="center" vertical="center" wrapText="1"/>
    </xf>
    <xf numFmtId="0" fontId="31" fillId="2" borderId="62" xfId="0" applyFont="1" applyFill="1" applyBorder="1" applyAlignment="1">
      <alignment vertical="center"/>
    </xf>
    <xf numFmtId="0" fontId="32" fillId="2" borderId="66" xfId="0" applyFont="1" applyFill="1" applyBorder="1" applyAlignment="1">
      <alignment vertical="center"/>
    </xf>
    <xf numFmtId="171" fontId="32" fillId="5" borderId="66" xfId="53510" applyNumberFormat="1" applyFont="1" applyFill="1" applyBorder="1" applyAlignment="1">
      <alignment horizontal="center" vertical="center" wrapText="1"/>
    </xf>
    <xf numFmtId="0" fontId="31" fillId="0" borderId="62" xfId="0" applyFont="1" applyBorder="1" applyAlignment="1">
      <alignment vertical="center"/>
    </xf>
    <xf numFmtId="171" fontId="31" fillId="5" borderId="62" xfId="53510" applyNumberFormat="1" applyFont="1" applyFill="1" applyBorder="1" applyAlignment="1">
      <alignment horizontal="left" vertical="center"/>
    </xf>
    <xf numFmtId="222" fontId="32" fillId="5" borderId="66" xfId="53513" applyNumberFormat="1" applyFont="1" applyFill="1" applyBorder="1" applyAlignment="1">
      <alignment horizontal="center" vertical="center" wrapText="1"/>
    </xf>
    <xf numFmtId="222" fontId="31" fillId="5" borderId="62" xfId="53513" applyNumberFormat="1" applyFont="1" applyFill="1" applyBorder="1" applyAlignment="1">
      <alignment horizontal="center" vertical="center" wrapText="1"/>
    </xf>
    <xf numFmtId="222" fontId="31" fillId="5" borderId="64" xfId="53513" applyNumberFormat="1" applyFont="1" applyFill="1" applyBorder="1" applyAlignment="1">
      <alignment horizontal="center" vertical="center" wrapText="1"/>
    </xf>
    <xf numFmtId="171" fontId="32" fillId="5" borderId="66" xfId="32992" applyNumberFormat="1" applyFont="1" applyFill="1" applyBorder="1" applyAlignment="1">
      <alignment horizontal="center" vertical="center"/>
    </xf>
    <xf numFmtId="171" fontId="32" fillId="5" borderId="67" xfId="32992" applyNumberFormat="1" applyFont="1" applyFill="1" applyBorder="1" applyAlignment="1">
      <alignment horizontal="center" vertical="center"/>
    </xf>
    <xf numFmtId="0" fontId="33" fillId="0" borderId="67" xfId="0" applyFont="1" applyBorder="1" applyAlignment="1">
      <alignment horizontal="center"/>
    </xf>
    <xf numFmtId="173" fontId="30" fillId="3" borderId="66" xfId="53520" applyNumberFormat="1" applyFont="1" applyFill="1" applyBorder="1" applyAlignment="1">
      <alignment horizontal="center" vertical="center" wrapText="1"/>
    </xf>
    <xf numFmtId="173" fontId="30" fillId="3" borderId="2" xfId="53520" applyNumberFormat="1" applyFont="1" applyFill="1" applyBorder="1" applyAlignment="1">
      <alignment horizontal="center" vertical="center" wrapText="1"/>
    </xf>
    <xf numFmtId="173" fontId="30" fillId="3" borderId="67" xfId="53520" applyNumberFormat="1" applyFont="1" applyFill="1" applyBorder="1" applyAlignment="1">
      <alignment horizontal="center" vertical="center" wrapText="1"/>
    </xf>
    <xf numFmtId="171" fontId="31" fillId="0" borderId="62" xfId="53510" applyNumberFormat="1" applyFont="1" applyBorder="1" applyAlignment="1">
      <alignment horizontal="center" vertical="center"/>
    </xf>
    <xf numFmtId="171" fontId="31" fillId="0" borderId="63" xfId="53510" applyNumberFormat="1" applyFont="1" applyBorder="1" applyAlignment="1">
      <alignment horizontal="center" vertical="center"/>
    </xf>
    <xf numFmtId="3" fontId="31" fillId="0" borderId="66" xfId="0" applyNumberFormat="1" applyFont="1" applyBorder="1" applyAlignment="1">
      <alignment horizontal="center" vertical="center"/>
    </xf>
    <xf numFmtId="171" fontId="33" fillId="0" borderId="62" xfId="53510" applyNumberFormat="1" applyFont="1" applyBorder="1" applyAlignment="1">
      <alignment horizontal="center" vertical="center"/>
    </xf>
    <xf numFmtId="171" fontId="33" fillId="0" borderId="63" xfId="53510" applyNumberFormat="1" applyFont="1" applyBorder="1" applyAlignment="1">
      <alignment horizontal="center" vertical="center"/>
    </xf>
    <xf numFmtId="171" fontId="213" fillId="0" borderId="66" xfId="53510" applyNumberFormat="1" applyFont="1" applyBorder="1" applyAlignment="1">
      <alignment horizontal="center" vertical="center"/>
    </xf>
    <xf numFmtId="0" fontId="202" fillId="0" borderId="62" xfId="0" applyFont="1" applyBorder="1"/>
    <xf numFmtId="0" fontId="202" fillId="0" borderId="66" xfId="0" applyFont="1" applyBorder="1"/>
    <xf numFmtId="171" fontId="213" fillId="0" borderId="5" xfId="53510" applyNumberFormat="1" applyFont="1" applyFill="1" applyBorder="1" applyAlignment="1">
      <alignment horizontal="center" vertical="center"/>
    </xf>
    <xf numFmtId="171" fontId="33" fillId="0" borderId="5" xfId="53510" applyNumberFormat="1" applyFont="1" applyFill="1" applyBorder="1" applyAlignment="1">
      <alignment horizontal="center" vertical="center"/>
    </xf>
    <xf numFmtId="222" fontId="32" fillId="5" borderId="0" xfId="53513" applyNumberFormat="1" applyFont="1" applyFill="1" applyAlignment="1">
      <alignment horizontal="center" vertical="center" wrapText="1"/>
    </xf>
    <xf numFmtId="222" fontId="32" fillId="5" borderId="5" xfId="53513" applyNumberFormat="1" applyFont="1" applyFill="1" applyBorder="1" applyAlignment="1">
      <alignment horizontal="center" vertical="center" wrapText="1"/>
    </xf>
    <xf numFmtId="222" fontId="32" fillId="5" borderId="3" xfId="53513" applyNumberFormat="1" applyFont="1" applyFill="1" applyBorder="1" applyAlignment="1">
      <alignment horizontal="left" vertical="center" wrapText="1"/>
    </xf>
    <xf numFmtId="17" fontId="217" fillId="3" borderId="66" xfId="3" quotePrefix="1" applyNumberFormat="1" applyFont="1" applyFill="1" applyBorder="1" applyAlignment="1">
      <alignment horizontal="center" vertical="center"/>
    </xf>
    <xf numFmtId="1" fontId="30" fillId="3" borderId="66" xfId="53514" quotePrefix="1" applyNumberFormat="1" applyFont="1" applyFill="1" applyBorder="1" applyAlignment="1">
      <alignment horizontal="center" vertical="center"/>
    </xf>
    <xf numFmtId="1" fontId="30" fillId="3" borderId="60" xfId="53514" quotePrefix="1" applyNumberFormat="1" applyFont="1" applyFill="1" applyBorder="1" applyAlignment="1">
      <alignment horizontal="center" vertical="center"/>
    </xf>
    <xf numFmtId="171" fontId="32" fillId="0" borderId="4" xfId="6" applyNumberFormat="1" applyFont="1" applyFill="1" applyBorder="1" applyAlignment="1">
      <alignment horizontal="center" vertical="center"/>
    </xf>
    <xf numFmtId="17" fontId="217" fillId="3" borderId="65" xfId="3" quotePrefix="1" applyNumberFormat="1" applyFont="1" applyFill="1" applyBorder="1" applyAlignment="1">
      <alignment horizontal="center" vertical="center"/>
    </xf>
    <xf numFmtId="222" fontId="31" fillId="5" borderId="63" xfId="53513" applyNumberFormat="1" applyFont="1" applyFill="1" applyBorder="1" applyAlignment="1">
      <alignment horizontal="center" vertical="center" wrapText="1"/>
    </xf>
    <xf numFmtId="222" fontId="31" fillId="5" borderId="60" xfId="53513" applyNumberFormat="1" applyFont="1" applyFill="1" applyBorder="1" applyAlignment="1">
      <alignment horizontal="center" vertical="center" wrapText="1"/>
    </xf>
    <xf numFmtId="222" fontId="208" fillId="5" borderId="4" xfId="53513" applyNumberFormat="1" applyFont="1" applyFill="1" applyBorder="1" applyAlignment="1">
      <alignment horizontal="center" vertical="center" wrapText="1"/>
    </xf>
    <xf numFmtId="222" fontId="208" fillId="5" borderId="0" xfId="53513" applyNumberFormat="1" applyFont="1" applyFill="1" applyBorder="1" applyAlignment="1">
      <alignment horizontal="center" vertical="center" wrapText="1"/>
    </xf>
    <xf numFmtId="171" fontId="244" fillId="0" borderId="4" xfId="53510" applyNumberFormat="1" applyFont="1" applyBorder="1" applyAlignment="1">
      <alignment horizontal="center" vertical="center"/>
    </xf>
    <xf numFmtId="171" fontId="244" fillId="0" borderId="5" xfId="53510" applyNumberFormat="1" applyFont="1" applyBorder="1" applyAlignment="1">
      <alignment horizontal="center" vertical="center"/>
    </xf>
    <xf numFmtId="222" fontId="32" fillId="5" borderId="60" xfId="53513" applyNumberFormat="1" applyFont="1" applyFill="1" applyBorder="1" applyAlignment="1">
      <alignment horizontal="center" vertical="center" wrapText="1"/>
    </xf>
    <xf numFmtId="222" fontId="32" fillId="5" borderId="67" xfId="53513" applyNumberFormat="1" applyFont="1" applyFill="1" applyBorder="1" applyAlignment="1">
      <alignment horizontal="center" vertical="center" wrapText="1"/>
    </xf>
    <xf numFmtId="222" fontId="32" fillId="5" borderId="62" xfId="53513" applyNumberFormat="1" applyFont="1" applyFill="1" applyBorder="1" applyAlignment="1">
      <alignment horizontal="center" vertical="center" wrapText="1"/>
    </xf>
    <xf numFmtId="222" fontId="32" fillId="5" borderId="64" xfId="53513" applyNumberFormat="1" applyFont="1" applyFill="1" applyBorder="1" applyAlignment="1">
      <alignment horizontal="center" vertical="center" wrapText="1"/>
    </xf>
    <xf numFmtId="171" fontId="32" fillId="6" borderId="4" xfId="48867" applyNumberFormat="1" applyFont="1" applyFill="1" applyBorder="1" applyAlignment="1">
      <alignment horizontal="center" vertical="center"/>
    </xf>
    <xf numFmtId="171" fontId="32" fillId="6" borderId="5" xfId="48867" applyNumberFormat="1" applyFont="1" applyFill="1" applyBorder="1" applyAlignment="1">
      <alignment horizontal="center" vertical="center"/>
    </xf>
    <xf numFmtId="220" fontId="31" fillId="0" borderId="0" xfId="14" applyNumberFormat="1" applyFont="1" applyAlignment="1">
      <alignment horizontal="center" vertical="center"/>
    </xf>
    <xf numFmtId="220" fontId="31" fillId="0" borderId="5" xfId="14" applyNumberFormat="1" applyFont="1" applyBorder="1" applyAlignment="1">
      <alignment horizontal="center" vertical="center"/>
    </xf>
    <xf numFmtId="220" fontId="32" fillId="0" borderId="0" xfId="14" applyNumberFormat="1" applyFont="1" applyAlignment="1">
      <alignment horizontal="center" vertical="center"/>
    </xf>
    <xf numFmtId="220" fontId="32" fillId="0" borderId="5" xfId="14" applyNumberFormat="1" applyFont="1" applyBorder="1" applyAlignment="1">
      <alignment horizontal="center" vertical="center"/>
    </xf>
    <xf numFmtId="220" fontId="31" fillId="0" borderId="60" xfId="14" applyNumberFormat="1" applyFont="1" applyBorder="1" applyAlignment="1">
      <alignment horizontal="center" vertical="center"/>
    </xf>
    <xf numFmtId="220" fontId="31" fillId="0" borderId="67" xfId="14" applyNumberFormat="1" applyFont="1" applyBorder="1" applyAlignment="1">
      <alignment horizontal="center" vertical="center"/>
    </xf>
    <xf numFmtId="171" fontId="31" fillId="5" borderId="4" xfId="15" applyNumberFormat="1" applyFont="1" applyFill="1" applyBorder="1" applyAlignment="1">
      <alignment horizontal="center" vertical="center"/>
    </xf>
    <xf numFmtId="171" fontId="31" fillId="5" borderId="5" xfId="15" applyNumberFormat="1" applyFont="1" applyFill="1" applyBorder="1" applyAlignment="1">
      <alignment horizontal="center" vertical="center"/>
    </xf>
    <xf numFmtId="171" fontId="32" fillId="5" borderId="4" xfId="15" applyNumberFormat="1" applyFont="1" applyFill="1" applyBorder="1" applyAlignment="1">
      <alignment horizontal="center" vertical="center"/>
    </xf>
    <xf numFmtId="171" fontId="32" fillId="5" borderId="5" xfId="15" applyNumberFormat="1" applyFont="1" applyFill="1" applyBorder="1" applyAlignment="1">
      <alignment horizontal="center" vertical="center"/>
    </xf>
    <xf numFmtId="171" fontId="31" fillId="5" borderId="66" xfId="15" applyNumberFormat="1" applyFont="1" applyFill="1" applyBorder="1" applyAlignment="1">
      <alignment horizontal="center" vertical="center"/>
    </xf>
    <xf numFmtId="171" fontId="31" fillId="5" borderId="67" xfId="15" applyNumberFormat="1" applyFont="1" applyFill="1" applyBorder="1" applyAlignment="1">
      <alignment horizontal="center" vertical="center"/>
    </xf>
    <xf numFmtId="171" fontId="31" fillId="5" borderId="0" xfId="15" applyNumberFormat="1" applyFont="1" applyFill="1" applyAlignment="1">
      <alignment horizontal="center" vertical="center"/>
    </xf>
    <xf numFmtId="220" fontId="32" fillId="0" borderId="66" xfId="14" applyNumberFormat="1" applyFont="1" applyBorder="1" applyAlignment="1">
      <alignment horizontal="center" vertical="center"/>
    </xf>
    <xf numFmtId="220" fontId="32" fillId="0" borderId="60" xfId="14" applyNumberFormat="1" applyFont="1" applyBorder="1" applyAlignment="1">
      <alignment horizontal="center" vertical="center"/>
    </xf>
    <xf numFmtId="0" fontId="30" fillId="3" borderId="62" xfId="0" applyFont="1" applyFill="1" applyBorder="1" applyAlignment="1">
      <alignment horizontal="left"/>
    </xf>
    <xf numFmtId="1" fontId="30" fillId="3" borderId="0" xfId="53514" quotePrefix="1" applyNumberFormat="1" applyFont="1" applyFill="1" applyAlignment="1">
      <alignment horizontal="center" vertical="center"/>
    </xf>
    <xf numFmtId="220" fontId="31" fillId="0" borderId="4" xfId="53506" applyNumberFormat="1" applyFont="1" applyBorder="1" applyAlignment="1">
      <alignment horizontal="center" vertical="center"/>
    </xf>
    <xf numFmtId="220" fontId="31" fillId="0" borderId="0" xfId="53506" applyNumberFormat="1" applyFont="1" applyAlignment="1">
      <alignment horizontal="center" vertical="center"/>
    </xf>
    <xf numFmtId="171" fontId="31" fillId="0" borderId="0" xfId="53510" applyNumberFormat="1" applyFont="1" applyAlignment="1">
      <alignment horizontal="center" vertical="center"/>
    </xf>
    <xf numFmtId="220" fontId="32" fillId="0" borderId="8" xfId="53506" applyNumberFormat="1" applyFont="1" applyBorder="1" applyAlignment="1">
      <alignment horizontal="center" vertical="center"/>
    </xf>
    <xf numFmtId="220" fontId="32" fillId="0" borderId="7" xfId="53506" applyNumberFormat="1" applyFont="1" applyBorder="1" applyAlignment="1">
      <alignment horizontal="center" vertical="center"/>
    </xf>
    <xf numFmtId="171" fontId="32" fillId="0" borderId="9" xfId="53510" applyNumberFormat="1" applyFont="1" applyBorder="1" applyAlignment="1">
      <alignment horizontal="center" vertical="center"/>
    </xf>
    <xf numFmtId="171" fontId="32" fillId="0" borderId="7" xfId="53510" applyNumberFormat="1" applyFont="1" applyBorder="1" applyAlignment="1">
      <alignment horizontal="center" vertical="center"/>
    </xf>
    <xf numFmtId="171" fontId="31" fillId="0" borderId="8" xfId="53510" applyNumberFormat="1" applyFont="1" applyBorder="1" applyAlignment="1">
      <alignment horizontal="center" vertical="center"/>
    </xf>
    <xf numFmtId="171" fontId="31" fillId="0" borderId="7" xfId="53510" applyNumberFormat="1" applyFont="1" applyBorder="1" applyAlignment="1">
      <alignment horizontal="center" vertical="center"/>
    </xf>
    <xf numFmtId="171" fontId="31" fillId="0" borderId="9" xfId="53510" applyNumberFormat="1" applyFont="1" applyBorder="1" applyAlignment="1">
      <alignment horizontal="center" vertical="center"/>
    </xf>
    <xf numFmtId="225" fontId="31" fillId="5" borderId="62" xfId="9396" applyNumberFormat="1" applyFont="1" applyFill="1" applyBorder="1" applyAlignment="1">
      <alignment horizontal="center" vertical="center"/>
    </xf>
    <xf numFmtId="225" fontId="31" fillId="5" borderId="64" xfId="9396" applyNumberFormat="1" applyFont="1" applyFill="1" applyBorder="1" applyAlignment="1">
      <alignment horizontal="center" vertical="center"/>
    </xf>
    <xf numFmtId="171" fontId="33" fillId="0" borderId="62" xfId="53510" applyNumberFormat="1" applyFont="1" applyFill="1" applyBorder="1" applyAlignment="1">
      <alignment horizontal="center"/>
    </xf>
    <xf numFmtId="225" fontId="31" fillId="5" borderId="4" xfId="49857" applyNumberFormat="1" applyFont="1" applyFill="1" applyBorder="1" applyAlignment="1">
      <alignment horizontal="center" vertical="center"/>
    </xf>
    <xf numFmtId="171" fontId="33" fillId="0" borderId="4" xfId="53510" applyNumberFormat="1" applyFont="1" applyFill="1" applyBorder="1" applyAlignment="1">
      <alignment horizontal="center"/>
    </xf>
    <xf numFmtId="225" fontId="31" fillId="5" borderId="4" xfId="9396" applyNumberFormat="1" applyFont="1" applyFill="1" applyBorder="1" applyAlignment="1">
      <alignment horizontal="center" vertical="center"/>
    </xf>
    <xf numFmtId="171" fontId="33" fillId="0" borderId="66" xfId="53510" applyNumberFormat="1" applyFont="1" applyFill="1" applyBorder="1" applyAlignment="1">
      <alignment horizontal="center"/>
    </xf>
    <xf numFmtId="225" fontId="32" fillId="5" borderId="62" xfId="9396" applyNumberFormat="1" applyFont="1" applyFill="1" applyBorder="1" applyAlignment="1">
      <alignment horizontal="center" vertical="center"/>
    </xf>
    <xf numFmtId="225" fontId="32" fillId="5" borderId="64" xfId="9396" applyNumberFormat="1" applyFont="1" applyFill="1" applyBorder="1" applyAlignment="1">
      <alignment horizontal="center" vertical="center"/>
    </xf>
    <xf numFmtId="225" fontId="32" fillId="5" borderId="63" xfId="9396" applyNumberFormat="1" applyFont="1" applyFill="1" applyBorder="1" applyAlignment="1">
      <alignment horizontal="center" vertical="center"/>
    </xf>
    <xf numFmtId="171" fontId="213" fillId="0" borderId="4" xfId="53510" applyNumberFormat="1" applyFont="1" applyFill="1" applyBorder="1" applyAlignment="1">
      <alignment horizontal="center"/>
    </xf>
    <xf numFmtId="225" fontId="31" fillId="5" borderId="66" xfId="9396" applyNumberFormat="1" applyFont="1" applyFill="1" applyBorder="1" applyAlignment="1">
      <alignment horizontal="center" vertical="center"/>
    </xf>
    <xf numFmtId="225" fontId="32" fillId="5" borderId="8" xfId="9396" applyNumberFormat="1" applyFont="1" applyFill="1" applyBorder="1" applyAlignment="1">
      <alignment horizontal="center" vertical="center"/>
    </xf>
    <xf numFmtId="225" fontId="32" fillId="5" borderId="7" xfId="9396" applyNumberFormat="1" applyFont="1" applyFill="1" applyBorder="1" applyAlignment="1">
      <alignment horizontal="center" vertical="center"/>
    </xf>
    <xf numFmtId="225" fontId="32" fillId="5" borderId="9" xfId="9396" applyNumberFormat="1" applyFont="1" applyFill="1" applyBorder="1" applyAlignment="1">
      <alignment horizontal="center" vertical="center"/>
    </xf>
    <xf numFmtId="171" fontId="213" fillId="0" borderId="8" xfId="53510" applyNumberFormat="1" applyFont="1" applyFill="1" applyBorder="1" applyAlignment="1">
      <alignment horizontal="center"/>
    </xf>
    <xf numFmtId="0" fontId="31" fillId="5" borderId="4" xfId="0" applyFont="1" applyFill="1" applyBorder="1" applyAlignment="1">
      <alignment vertical="center"/>
    </xf>
    <xf numFmtId="0" fontId="31" fillId="0" borderId="0" xfId="0" applyFont="1" applyAlignment="1">
      <alignment horizontal="left"/>
    </xf>
    <xf numFmtId="0" fontId="30" fillId="3" borderId="14" xfId="0" applyFont="1" applyFill="1" applyBorder="1"/>
    <xf numFmtId="0" fontId="31" fillId="5" borderId="3" xfId="0" applyFont="1" applyFill="1" applyBorder="1" applyAlignment="1">
      <alignment horizontal="left" vertical="center" wrapText="1" indent="1"/>
    </xf>
    <xf numFmtId="226" fontId="31" fillId="5" borderId="0" xfId="0" applyNumberFormat="1" applyFont="1" applyFill="1" applyAlignment="1">
      <alignment horizontal="center" vertical="center"/>
    </xf>
    <xf numFmtId="226" fontId="31" fillId="5" borderId="5" xfId="0" applyNumberFormat="1" applyFont="1" applyFill="1" applyBorder="1" applyAlignment="1">
      <alignment horizontal="center" vertical="center"/>
    </xf>
    <xf numFmtId="171" fontId="31" fillId="5" borderId="62" xfId="32498" applyNumberFormat="1" applyFont="1" applyFill="1" applyBorder="1" applyAlignment="1">
      <alignment horizontal="center" vertical="center"/>
    </xf>
    <xf numFmtId="171" fontId="31" fillId="5" borderId="5" xfId="32498" applyNumberFormat="1" applyFont="1" applyFill="1" applyBorder="1" applyAlignment="1">
      <alignment horizontal="center" vertical="center"/>
    </xf>
    <xf numFmtId="171" fontId="31" fillId="5" borderId="4" xfId="32498" applyNumberFormat="1" applyFont="1" applyFill="1" applyBorder="1" applyAlignment="1">
      <alignment horizontal="center" vertical="center"/>
    </xf>
    <xf numFmtId="226" fontId="206" fillId="5" borderId="62" xfId="47697" applyNumberFormat="1" applyFont="1" applyFill="1" applyBorder="1" applyAlignment="1">
      <alignment horizontal="center" vertical="center"/>
    </xf>
    <xf numFmtId="226" fontId="206" fillId="5" borderId="64" xfId="47697" applyNumberFormat="1" applyFont="1" applyFill="1" applyBorder="1" applyAlignment="1">
      <alignment horizontal="center" vertical="center"/>
    </xf>
    <xf numFmtId="226" fontId="206" fillId="5" borderId="63" xfId="47697" applyNumberFormat="1" applyFont="1" applyFill="1" applyBorder="1" applyAlignment="1">
      <alignment horizontal="center" vertical="center"/>
    </xf>
    <xf numFmtId="171" fontId="206" fillId="5" borderId="8" xfId="32498" applyNumberFormat="1" applyFont="1" applyFill="1" applyBorder="1" applyAlignment="1">
      <alignment horizontal="center" vertical="center"/>
    </xf>
    <xf numFmtId="171" fontId="206" fillId="5" borderId="9" xfId="32498" applyNumberFormat="1" applyFont="1" applyFill="1" applyBorder="1" applyAlignment="1">
      <alignment horizontal="center" vertical="center"/>
    </xf>
    <xf numFmtId="226" fontId="206" fillId="5" borderId="8" xfId="47697" applyNumberFormat="1" applyFont="1" applyFill="1" applyBorder="1" applyAlignment="1">
      <alignment horizontal="center" vertical="center"/>
    </xf>
    <xf numFmtId="226" fontId="206" fillId="5" borderId="7" xfId="47697" applyNumberFormat="1" applyFont="1" applyFill="1" applyBorder="1" applyAlignment="1">
      <alignment horizontal="center" vertical="center"/>
    </xf>
    <xf numFmtId="226" fontId="206" fillId="5" borderId="9" xfId="47697" applyNumberFormat="1" applyFont="1" applyFill="1" applyBorder="1" applyAlignment="1">
      <alignment horizontal="center" vertical="center"/>
    </xf>
    <xf numFmtId="226" fontId="206" fillId="5" borderId="66" xfId="47697" applyNumberFormat="1" applyFont="1" applyFill="1" applyBorder="1" applyAlignment="1">
      <alignment horizontal="center" vertical="center"/>
    </xf>
    <xf numFmtId="226" fontId="206" fillId="5" borderId="2" xfId="47697" applyNumberFormat="1" applyFont="1" applyFill="1" applyBorder="1" applyAlignment="1">
      <alignment horizontal="center" vertical="center"/>
    </xf>
    <xf numFmtId="226" fontId="206" fillId="5" borderId="67" xfId="47697" applyNumberFormat="1" applyFont="1" applyFill="1" applyBorder="1" applyAlignment="1">
      <alignment horizontal="center" vertical="center"/>
    </xf>
    <xf numFmtId="226" fontId="202" fillId="5" borderId="4" xfId="47697" applyNumberFormat="1" applyFont="1" applyFill="1" applyBorder="1" applyAlignment="1">
      <alignment horizontal="center" vertical="center"/>
    </xf>
    <xf numFmtId="226" fontId="202" fillId="5" borderId="0" xfId="47697" applyNumberFormat="1" applyFont="1" applyFill="1" applyAlignment="1">
      <alignment horizontal="center" vertical="center"/>
    </xf>
    <xf numFmtId="226" fontId="202" fillId="5" borderId="5" xfId="47697" applyNumberFormat="1" applyFont="1" applyFill="1" applyBorder="1" applyAlignment="1">
      <alignment horizontal="center" vertical="center"/>
    </xf>
    <xf numFmtId="226" fontId="213" fillId="5" borderId="8" xfId="47697" applyNumberFormat="1" applyFont="1" applyFill="1" applyBorder="1" applyAlignment="1">
      <alignment horizontal="center" vertical="center"/>
    </xf>
    <xf numFmtId="226" fontId="213" fillId="5" borderId="7" xfId="47697" applyNumberFormat="1" applyFont="1" applyFill="1" applyBorder="1" applyAlignment="1">
      <alignment horizontal="center" vertical="center"/>
    </xf>
    <xf numFmtId="226" fontId="213" fillId="5" borderId="9" xfId="47697" applyNumberFormat="1" applyFont="1" applyFill="1" applyBorder="1" applyAlignment="1">
      <alignment horizontal="center" vertical="center"/>
    </xf>
    <xf numFmtId="0" fontId="207" fillId="3" borderId="4" xfId="47697" applyFont="1" applyFill="1" applyBorder="1" applyAlignment="1">
      <alignment vertical="center" wrapText="1"/>
    </xf>
    <xf numFmtId="17" fontId="30" fillId="3" borderId="66" xfId="47697" quotePrefix="1" applyNumberFormat="1" applyFont="1" applyFill="1" applyBorder="1" applyAlignment="1">
      <alignment horizontal="center" vertical="center"/>
    </xf>
    <xf numFmtId="17" fontId="30" fillId="3" borderId="2" xfId="47697" quotePrefix="1" applyNumberFormat="1" applyFont="1" applyFill="1" applyBorder="1" applyAlignment="1">
      <alignment horizontal="center" vertical="center"/>
    </xf>
    <xf numFmtId="17" fontId="30" fillId="3" borderId="67" xfId="47697" quotePrefix="1" applyNumberFormat="1" applyFont="1" applyFill="1" applyBorder="1" applyAlignment="1">
      <alignment horizontal="center" vertical="center"/>
    </xf>
    <xf numFmtId="0" fontId="30" fillId="3" borderId="66" xfId="0" applyFont="1" applyFill="1" applyBorder="1" applyAlignment="1">
      <alignment horizontal="center" vertical="center"/>
    </xf>
    <xf numFmtId="226" fontId="30" fillId="3" borderId="66" xfId="47697" applyNumberFormat="1" applyFont="1" applyFill="1" applyBorder="1" applyAlignment="1">
      <alignment horizontal="center" vertical="center"/>
    </xf>
    <xf numFmtId="226" fontId="30" fillId="3" borderId="2" xfId="47697" applyNumberFormat="1" applyFont="1" applyFill="1" applyBorder="1" applyAlignment="1">
      <alignment horizontal="center" vertical="center"/>
    </xf>
    <xf numFmtId="226" fontId="30" fillId="3" borderId="67" xfId="47697" applyNumberFormat="1" applyFont="1" applyFill="1" applyBorder="1" applyAlignment="1">
      <alignment horizontal="center" vertical="center"/>
    </xf>
    <xf numFmtId="226" fontId="206" fillId="5" borderId="0" xfId="47697" applyNumberFormat="1" applyFont="1" applyFill="1" applyAlignment="1">
      <alignment horizontal="center" vertical="center"/>
    </xf>
    <xf numFmtId="9" fontId="206" fillId="5" borderId="0" xfId="32498" applyFont="1" applyFill="1" applyBorder="1" applyAlignment="1">
      <alignment horizontal="center" vertical="center"/>
    </xf>
    <xf numFmtId="10" fontId="202" fillId="5" borderId="62" xfId="48978" applyNumberFormat="1" applyFont="1" applyFill="1" applyBorder="1" applyAlignment="1">
      <alignment horizontal="center" vertical="center"/>
    </xf>
    <xf numFmtId="10" fontId="202" fillId="5" borderId="64" xfId="48978" applyNumberFormat="1" applyFont="1" applyFill="1" applyBorder="1" applyAlignment="1">
      <alignment horizontal="center" vertical="center"/>
    </xf>
    <xf numFmtId="10" fontId="202" fillId="5" borderId="63" xfId="48978" applyNumberFormat="1" applyFont="1" applyFill="1" applyBorder="1" applyAlignment="1">
      <alignment horizontal="center" vertical="center"/>
    </xf>
    <xf numFmtId="176" fontId="33" fillId="5" borderId="62" xfId="32498" applyNumberFormat="1" applyFont="1" applyFill="1" applyBorder="1" applyAlignment="1">
      <alignment horizontal="center" vertical="center"/>
    </xf>
    <xf numFmtId="176" fontId="33" fillId="5" borderId="63" xfId="32498" applyNumberFormat="1" applyFont="1" applyFill="1" applyBorder="1" applyAlignment="1">
      <alignment horizontal="center" vertical="center"/>
    </xf>
    <xf numFmtId="10" fontId="202" fillId="5" borderId="4" xfId="32498" applyNumberFormat="1" applyFont="1" applyFill="1" applyBorder="1" applyAlignment="1">
      <alignment horizontal="center" vertical="center"/>
    </xf>
    <xf numFmtId="10" fontId="202" fillId="5" borderId="0" xfId="32498" applyNumberFormat="1" applyFont="1" applyFill="1" applyBorder="1" applyAlignment="1">
      <alignment horizontal="center" vertical="center"/>
    </xf>
    <xf numFmtId="10" fontId="202" fillId="5" borderId="5" xfId="32498" applyNumberFormat="1" applyFont="1" applyFill="1" applyBorder="1" applyAlignment="1">
      <alignment horizontal="center" vertical="center"/>
    </xf>
    <xf numFmtId="176" fontId="33" fillId="5" borderId="4" xfId="32498" applyNumberFormat="1" applyFont="1" applyFill="1" applyBorder="1" applyAlignment="1">
      <alignment horizontal="center" vertical="center"/>
    </xf>
    <xf numFmtId="176" fontId="33" fillId="5" borderId="5" xfId="32498" applyNumberFormat="1" applyFont="1" applyFill="1" applyBorder="1" applyAlignment="1">
      <alignment horizontal="center" vertical="center"/>
    </xf>
    <xf numFmtId="10" fontId="202" fillId="5" borderId="66" xfId="48978" applyNumberFormat="1" applyFont="1" applyFill="1" applyBorder="1" applyAlignment="1">
      <alignment horizontal="center" vertical="center"/>
    </xf>
    <xf numFmtId="10" fontId="202" fillId="5" borderId="2" xfId="48978" applyNumberFormat="1" applyFont="1" applyFill="1" applyBorder="1" applyAlignment="1">
      <alignment horizontal="center" vertical="center"/>
    </xf>
    <xf numFmtId="10" fontId="202" fillId="5" borderId="67" xfId="48978" applyNumberFormat="1" applyFont="1" applyFill="1" applyBorder="1" applyAlignment="1">
      <alignment horizontal="center" vertical="center"/>
    </xf>
    <xf numFmtId="176" fontId="33" fillId="5" borderId="66" xfId="32498" applyNumberFormat="1" applyFont="1" applyFill="1" applyBorder="1" applyAlignment="1">
      <alignment horizontal="center" vertical="center"/>
    </xf>
    <xf numFmtId="176" fontId="33" fillId="5" borderId="67" xfId="32498" applyNumberFormat="1" applyFont="1" applyFill="1" applyBorder="1" applyAlignment="1">
      <alignment horizontal="center" vertical="center"/>
    </xf>
    <xf numFmtId="0" fontId="213" fillId="5" borderId="62" xfId="47697" applyFont="1" applyFill="1" applyBorder="1" applyAlignment="1">
      <alignment horizontal="left" vertical="center" wrapText="1"/>
    </xf>
    <xf numFmtId="0" fontId="206" fillId="5" borderId="4" xfId="47697" applyFont="1" applyFill="1" applyBorder="1" applyAlignment="1">
      <alignment horizontal="left" vertical="center" wrapText="1"/>
    </xf>
    <xf numFmtId="0" fontId="213" fillId="5" borderId="66" xfId="47697" applyFont="1" applyFill="1" applyBorder="1" applyAlignment="1">
      <alignment horizontal="left" vertical="center" wrapText="1"/>
    </xf>
    <xf numFmtId="0" fontId="30" fillId="3" borderId="62" xfId="47697" applyFont="1" applyFill="1" applyBorder="1" applyAlignment="1">
      <alignment wrapText="1"/>
    </xf>
    <xf numFmtId="0" fontId="33" fillId="5" borderId="0" xfId="0" applyFont="1" applyFill="1"/>
    <xf numFmtId="0" fontId="33" fillId="5" borderId="0" xfId="0" applyFont="1" applyFill="1" applyAlignment="1">
      <alignment horizontal="center" vertical="center"/>
    </xf>
    <xf numFmtId="9" fontId="30" fillId="3" borderId="4" xfId="32498" applyFont="1" applyFill="1" applyBorder="1" applyAlignment="1">
      <alignment horizontal="center" vertical="center" wrapText="1"/>
    </xf>
    <xf numFmtId="9" fontId="30" fillId="3" borderId="0" xfId="32498" applyFont="1" applyFill="1" applyBorder="1" applyAlignment="1">
      <alignment horizontal="center" vertical="center" wrapText="1"/>
    </xf>
    <xf numFmtId="9" fontId="30" fillId="3" borderId="5" xfId="32498" applyFont="1" applyFill="1" applyBorder="1" applyAlignment="1">
      <alignment horizontal="center" vertical="center" wrapText="1"/>
    </xf>
    <xf numFmtId="9" fontId="30" fillId="3" borderId="66" xfId="32498" applyFont="1" applyFill="1" applyBorder="1" applyAlignment="1">
      <alignment horizontal="center" vertical="center" wrapText="1"/>
    </xf>
    <xf numFmtId="9" fontId="30" fillId="3" borderId="2" xfId="32498" applyFont="1" applyFill="1" applyBorder="1" applyAlignment="1">
      <alignment horizontal="center" vertical="center" wrapText="1"/>
    </xf>
    <xf numFmtId="0" fontId="30" fillId="3" borderId="66" xfId="47697" applyFont="1" applyFill="1" applyBorder="1" applyAlignment="1">
      <alignment horizontal="center"/>
    </xf>
    <xf numFmtId="0" fontId="30" fillId="3" borderId="67" xfId="47697" applyFont="1" applyFill="1" applyBorder="1" applyAlignment="1">
      <alignment horizontal="center"/>
    </xf>
    <xf numFmtId="171" fontId="32" fillId="5" borderId="8" xfId="32498" applyNumberFormat="1" applyFont="1" applyFill="1" applyBorder="1" applyAlignment="1">
      <alignment horizontal="center" vertical="center"/>
    </xf>
    <xf numFmtId="171" fontId="32" fillId="5" borderId="9" xfId="32498" applyNumberFormat="1" applyFont="1" applyFill="1" applyBorder="1" applyAlignment="1">
      <alignment horizontal="center" vertical="center"/>
    </xf>
    <xf numFmtId="171" fontId="31" fillId="5" borderId="66" xfId="32498" applyNumberFormat="1" applyFont="1" applyFill="1" applyBorder="1" applyAlignment="1">
      <alignment horizontal="center" vertical="center"/>
    </xf>
    <xf numFmtId="171" fontId="31" fillId="5" borderId="67" xfId="32498" applyNumberFormat="1" applyFont="1" applyFill="1" applyBorder="1" applyAlignment="1">
      <alignment horizontal="center" vertical="center"/>
    </xf>
    <xf numFmtId="10" fontId="206" fillId="5" borderId="8" xfId="32498" applyNumberFormat="1" applyFont="1" applyFill="1" applyBorder="1" applyAlignment="1">
      <alignment horizontal="center" vertical="center"/>
    </xf>
    <xf numFmtId="10" fontId="206" fillId="5" borderId="7" xfId="32498" applyNumberFormat="1" applyFont="1" applyFill="1" applyBorder="1" applyAlignment="1">
      <alignment horizontal="center" vertical="center"/>
    </xf>
    <xf numFmtId="176" fontId="213" fillId="5" borderId="8" xfId="32498" applyNumberFormat="1" applyFont="1" applyFill="1" applyBorder="1" applyAlignment="1">
      <alignment horizontal="center"/>
    </xf>
    <xf numFmtId="176" fontId="213" fillId="5" borderId="9" xfId="32498" applyNumberFormat="1" applyFont="1" applyFill="1" applyBorder="1" applyAlignment="1">
      <alignment horizontal="center"/>
    </xf>
    <xf numFmtId="226" fontId="202" fillId="5" borderId="66" xfId="47697" applyNumberFormat="1" applyFont="1" applyFill="1" applyBorder="1" applyAlignment="1">
      <alignment horizontal="center" vertical="center"/>
    </xf>
    <xf numFmtId="226" fontId="202" fillId="5" borderId="60" xfId="47697" applyNumberFormat="1" applyFont="1" applyFill="1" applyBorder="1" applyAlignment="1">
      <alignment horizontal="center" vertical="center"/>
    </xf>
    <xf numFmtId="226" fontId="202" fillId="5" borderId="67" xfId="47697" applyNumberFormat="1" applyFont="1" applyFill="1" applyBorder="1" applyAlignment="1">
      <alignment horizontal="center" vertical="center"/>
    </xf>
    <xf numFmtId="0" fontId="30" fillId="3" borderId="66" xfId="47697" applyFont="1" applyFill="1" applyBorder="1" applyAlignment="1">
      <alignment horizontal="center" vertical="center"/>
    </xf>
    <xf numFmtId="0" fontId="30" fillId="3" borderId="67" xfId="47697" applyFont="1" applyFill="1" applyBorder="1" applyAlignment="1">
      <alignment horizontal="center" vertical="center"/>
    </xf>
    <xf numFmtId="0" fontId="33" fillId="5" borderId="0" xfId="47697" applyFont="1" applyFill="1" applyAlignment="1">
      <alignment vertical="center"/>
    </xf>
    <xf numFmtId="167" fontId="33" fillId="5" borderId="0" xfId="47697" applyNumberFormat="1" applyFont="1" applyFill="1" applyAlignment="1">
      <alignment horizontal="center" vertical="center"/>
    </xf>
    <xf numFmtId="171" fontId="33" fillId="5" borderId="0" xfId="32498" applyNumberFormat="1" applyFont="1" applyFill="1" applyAlignment="1">
      <alignment horizontal="center" vertical="center"/>
    </xf>
    <xf numFmtId="0" fontId="33" fillId="5" borderId="0" xfId="47697" applyFont="1" applyFill="1" applyAlignment="1">
      <alignment horizontal="center" vertical="center"/>
    </xf>
    <xf numFmtId="227" fontId="202" fillId="5" borderId="62" xfId="47697" applyNumberFormat="1" applyFont="1" applyFill="1" applyBorder="1" applyAlignment="1">
      <alignment horizontal="center" vertical="center"/>
    </xf>
    <xf numFmtId="227" fontId="202" fillId="5" borderId="64" xfId="47697" applyNumberFormat="1" applyFont="1" applyFill="1" applyBorder="1" applyAlignment="1">
      <alignment horizontal="center" vertical="center"/>
    </xf>
    <xf numFmtId="227" fontId="202" fillId="5" borderId="63" xfId="47697" applyNumberFormat="1" applyFont="1" applyFill="1" applyBorder="1" applyAlignment="1">
      <alignment horizontal="center" vertical="center"/>
    </xf>
    <xf numFmtId="227" fontId="202" fillId="5" borderId="4" xfId="47697" applyNumberFormat="1" applyFont="1" applyFill="1" applyBorder="1" applyAlignment="1">
      <alignment horizontal="center" vertical="center"/>
    </xf>
    <xf numFmtId="227" fontId="202" fillId="5" borderId="0" xfId="47697" applyNumberFormat="1" applyFont="1" applyFill="1" applyAlignment="1">
      <alignment horizontal="center" vertical="center"/>
    </xf>
    <xf numFmtId="227" fontId="202" fillId="5" borderId="5" xfId="47697" applyNumberFormat="1" applyFont="1" applyFill="1" applyBorder="1" applyAlignment="1">
      <alignment horizontal="center" vertical="center"/>
    </xf>
    <xf numFmtId="227" fontId="206" fillId="5" borderId="8" xfId="47697" applyNumberFormat="1" applyFont="1" applyFill="1" applyBorder="1" applyAlignment="1">
      <alignment horizontal="center" vertical="center"/>
    </xf>
    <xf numFmtId="227" fontId="206" fillId="5" borderId="7" xfId="47697" applyNumberFormat="1" applyFont="1" applyFill="1" applyBorder="1" applyAlignment="1">
      <alignment horizontal="center" vertical="center"/>
    </xf>
    <xf numFmtId="227" fontId="206" fillId="5" borderId="9" xfId="47697" applyNumberFormat="1" applyFont="1" applyFill="1" applyBorder="1" applyAlignment="1">
      <alignment horizontal="center" vertical="center"/>
    </xf>
    <xf numFmtId="227" fontId="206" fillId="5" borderId="62" xfId="47697" applyNumberFormat="1" applyFont="1" applyFill="1" applyBorder="1" applyAlignment="1">
      <alignment horizontal="center" vertical="center"/>
    </xf>
    <xf numFmtId="227" fontId="206" fillId="5" borderId="64" xfId="47697" applyNumberFormat="1" applyFont="1" applyFill="1" applyBorder="1" applyAlignment="1">
      <alignment horizontal="center" vertical="center"/>
    </xf>
    <xf numFmtId="227" fontId="206" fillId="5" borderId="63" xfId="47697" applyNumberFormat="1" applyFont="1" applyFill="1" applyBorder="1" applyAlignment="1">
      <alignment horizontal="center" vertical="center"/>
    </xf>
    <xf numFmtId="227" fontId="202" fillId="5" borderId="66" xfId="47697" applyNumberFormat="1" applyFont="1" applyFill="1" applyBorder="1" applyAlignment="1">
      <alignment horizontal="center" vertical="center"/>
    </xf>
    <xf numFmtId="227" fontId="202" fillId="5" borderId="2" xfId="47697" applyNumberFormat="1" applyFont="1" applyFill="1" applyBorder="1" applyAlignment="1">
      <alignment horizontal="center" vertical="center"/>
    </xf>
    <xf numFmtId="227" fontId="202" fillId="5" borderId="67" xfId="47697" applyNumberFormat="1" applyFont="1" applyFill="1" applyBorder="1" applyAlignment="1">
      <alignment horizontal="center" vertical="center"/>
    </xf>
    <xf numFmtId="10" fontId="206" fillId="5" borderId="8" xfId="53496" applyNumberFormat="1" applyFont="1" applyFill="1" applyBorder="1" applyAlignment="1">
      <alignment horizontal="center" vertical="center"/>
    </xf>
    <xf numFmtId="10" fontId="206" fillId="5" borderId="7" xfId="53496" applyNumberFormat="1" applyFont="1" applyFill="1" applyBorder="1" applyAlignment="1">
      <alignment horizontal="center" vertical="center"/>
    </xf>
    <xf numFmtId="43" fontId="31" fillId="6" borderId="3" xfId="7823" applyFont="1" applyFill="1" applyBorder="1" applyAlignment="1">
      <alignment horizontal="left" vertical="center"/>
    </xf>
    <xf numFmtId="0" fontId="232" fillId="5" borderId="3" xfId="53512" applyFont="1" applyFill="1" applyBorder="1" applyAlignment="1">
      <alignment vertical="center"/>
    </xf>
    <xf numFmtId="0" fontId="31" fillId="6" borderId="3" xfId="0" applyFont="1" applyFill="1" applyBorder="1" applyAlignment="1">
      <alignment horizontal="left" vertical="center"/>
    </xf>
    <xf numFmtId="0" fontId="32" fillId="3" borderId="65" xfId="41347" applyFont="1" applyFill="1" applyBorder="1" applyAlignment="1">
      <alignment horizontal="center" vertical="center"/>
    </xf>
    <xf numFmtId="0" fontId="32" fillId="3" borderId="1" xfId="41347" applyFont="1" applyFill="1" applyBorder="1" applyAlignment="1">
      <alignment horizontal="center" vertical="center"/>
    </xf>
    <xf numFmtId="0" fontId="32" fillId="6" borderId="65" xfId="0" applyFont="1" applyFill="1" applyBorder="1" applyAlignment="1">
      <alignment vertical="center"/>
    </xf>
    <xf numFmtId="0" fontId="32" fillId="6" borderId="3" xfId="0" applyFont="1" applyFill="1" applyBorder="1" applyAlignment="1">
      <alignment vertical="center"/>
    </xf>
    <xf numFmtId="0" fontId="31" fillId="6" borderId="3" xfId="0" applyFont="1" applyFill="1" applyBorder="1" applyAlignment="1">
      <alignment vertical="center"/>
    </xf>
    <xf numFmtId="0" fontId="32" fillId="6" borderId="3" xfId="0" applyFont="1" applyFill="1" applyBorder="1" applyAlignment="1">
      <alignment horizontal="center" vertical="center"/>
    </xf>
    <xf numFmtId="0" fontId="31" fillId="0" borderId="3" xfId="32" applyFont="1" applyBorder="1" applyAlignment="1">
      <alignment vertical="center"/>
    </xf>
    <xf numFmtId="0" fontId="32" fillId="0" borderId="3" xfId="0" applyFont="1" applyBorder="1" applyAlignment="1">
      <alignment vertical="center"/>
    </xf>
    <xf numFmtId="0" fontId="32" fillId="0" borderId="3" xfId="32" applyFont="1" applyBorder="1" applyAlignment="1">
      <alignment vertical="center"/>
    </xf>
    <xf numFmtId="0" fontId="232" fillId="5" borderId="4" xfId="53512" applyFont="1" applyFill="1" applyBorder="1" applyAlignment="1">
      <alignment vertical="center"/>
    </xf>
    <xf numFmtId="0" fontId="232" fillId="5" borderId="0" xfId="53512" applyFont="1" applyFill="1" applyAlignment="1">
      <alignment vertical="center"/>
    </xf>
    <xf numFmtId="0" fontId="232" fillId="5" borderId="5" xfId="53512" applyFont="1" applyFill="1" applyBorder="1" applyAlignment="1">
      <alignment vertical="center"/>
    </xf>
    <xf numFmtId="0" fontId="32" fillId="6" borderId="3" xfId="0" applyFont="1" applyFill="1" applyBorder="1" applyAlignment="1">
      <alignment horizontal="left" vertical="center"/>
    </xf>
    <xf numFmtId="0" fontId="32" fillId="0" borderId="3" xfId="0" applyFont="1" applyBorder="1" applyAlignment="1">
      <alignment horizontal="center" vertical="center"/>
    </xf>
    <xf numFmtId="0" fontId="207" fillId="5" borderId="3" xfId="53512" applyFont="1" applyFill="1" applyBorder="1" applyAlignment="1">
      <alignment vertical="center"/>
    </xf>
    <xf numFmtId="0" fontId="213" fillId="5" borderId="3" xfId="53512" applyFont="1" applyFill="1" applyBorder="1" applyAlignment="1">
      <alignment vertical="center"/>
    </xf>
    <xf numFmtId="0" fontId="33" fillId="5" borderId="3" xfId="53512" applyFont="1" applyFill="1" applyBorder="1" applyAlignment="1">
      <alignment vertical="center"/>
    </xf>
    <xf numFmtId="0" fontId="31" fillId="6" borderId="1" xfId="0" applyFont="1" applyFill="1" applyBorder="1" applyAlignment="1">
      <alignment vertical="center"/>
    </xf>
    <xf numFmtId="0" fontId="33" fillId="3" borderId="1" xfId="53515" applyFont="1" applyFill="1" applyBorder="1" applyAlignment="1">
      <alignment vertical="center"/>
    </xf>
    <xf numFmtId="0" fontId="33" fillId="5" borderId="4" xfId="53513" applyNumberFormat="1" applyFont="1" applyFill="1" applyBorder="1" applyAlignment="1">
      <alignment horizontal="left" vertical="center"/>
    </xf>
    <xf numFmtId="0" fontId="32" fillId="0" borderId="4" xfId="0" applyFont="1" applyBorder="1" applyAlignment="1">
      <alignment vertical="center"/>
    </xf>
    <xf numFmtId="0" fontId="32" fillId="0" borderId="4" xfId="0" applyFont="1" applyBorder="1" applyAlignment="1">
      <alignment vertical="center" wrapText="1"/>
    </xf>
    <xf numFmtId="0" fontId="33" fillId="5" borderId="4" xfId="53515" applyFont="1" applyFill="1" applyBorder="1" applyAlignment="1">
      <alignment vertical="center"/>
    </xf>
    <xf numFmtId="0" fontId="207" fillId="4" borderId="66" xfId="0" applyFont="1" applyFill="1" applyBorder="1" applyAlignment="1">
      <alignment vertical="center"/>
    </xf>
    <xf numFmtId="0" fontId="31" fillId="3" borderId="66" xfId="53493" applyFont="1" applyFill="1" applyBorder="1"/>
    <xf numFmtId="166" fontId="30" fillId="3" borderId="66" xfId="0" quotePrefix="1" applyNumberFormat="1" applyFont="1" applyFill="1" applyBorder="1" applyAlignment="1">
      <alignment horizontal="left"/>
    </xf>
    <xf numFmtId="10" fontId="32" fillId="0" borderId="60" xfId="53510" applyNumberFormat="1" applyFont="1" applyFill="1" applyBorder="1" applyAlignment="1">
      <alignment horizontal="center" vertical="center"/>
    </xf>
    <xf numFmtId="0" fontId="32" fillId="0" borderId="1" xfId="0" applyFont="1" applyBorder="1"/>
    <xf numFmtId="222" fontId="216" fillId="5" borderId="0" xfId="7828" applyNumberFormat="1" applyFont="1" applyFill="1" applyAlignment="1">
      <alignment horizontal="center" vertical="center" wrapText="1"/>
    </xf>
    <xf numFmtId="171" fontId="216" fillId="5" borderId="0" xfId="53510" applyNumberFormat="1" applyFont="1" applyFill="1" applyAlignment="1">
      <alignment horizontal="center" vertical="center" wrapText="1"/>
    </xf>
    <xf numFmtId="220" fontId="31" fillId="0" borderId="62" xfId="14" applyNumberFormat="1" applyFont="1" applyBorder="1" applyAlignment="1">
      <alignment horizontal="center" vertical="center"/>
    </xf>
    <xf numFmtId="220" fontId="31" fillId="0" borderId="64" xfId="14" applyNumberFormat="1" applyFont="1" applyBorder="1" applyAlignment="1">
      <alignment horizontal="center" vertical="center"/>
    </xf>
    <xf numFmtId="220" fontId="31" fillId="0" borderId="63" xfId="14" applyNumberFormat="1" applyFont="1" applyBorder="1" applyAlignment="1">
      <alignment horizontal="center" vertical="center"/>
    </xf>
    <xf numFmtId="171" fontId="31" fillId="6" borderId="62" xfId="15" applyNumberFormat="1" applyFont="1" applyFill="1" applyBorder="1" applyAlignment="1">
      <alignment horizontal="center"/>
    </xf>
    <xf numFmtId="171" fontId="31" fillId="6" borderId="63" xfId="15" applyNumberFormat="1" applyFont="1" applyFill="1" applyBorder="1" applyAlignment="1">
      <alignment horizontal="center"/>
    </xf>
    <xf numFmtId="171" fontId="31" fillId="6" borderId="4" xfId="15" applyNumberFormat="1" applyFont="1" applyFill="1" applyBorder="1" applyAlignment="1">
      <alignment horizontal="center" vertical="center"/>
    </xf>
    <xf numFmtId="171" fontId="31" fillId="6" borderId="5" xfId="15" applyNumberFormat="1" applyFont="1" applyFill="1" applyBorder="1" applyAlignment="1">
      <alignment horizontal="center" vertical="center"/>
    </xf>
    <xf numFmtId="171" fontId="32" fillId="6" borderId="4" xfId="15" applyNumberFormat="1" applyFont="1" applyFill="1" applyBorder="1" applyAlignment="1">
      <alignment horizontal="center" vertical="center"/>
    </xf>
    <xf numFmtId="171" fontId="32" fillId="6" borderId="5" xfId="15" applyNumberFormat="1" applyFont="1" applyFill="1" applyBorder="1" applyAlignment="1">
      <alignment horizontal="center" vertical="center"/>
    </xf>
    <xf numFmtId="171" fontId="31" fillId="6" borderId="4" xfId="15" applyNumberFormat="1" applyFont="1" applyFill="1" applyBorder="1" applyAlignment="1">
      <alignment horizontal="center"/>
    </xf>
    <xf numFmtId="171" fontId="31" fillId="6" borderId="5" xfId="15" applyNumberFormat="1" applyFont="1" applyFill="1" applyBorder="1" applyAlignment="1">
      <alignment horizontal="center"/>
    </xf>
    <xf numFmtId="171" fontId="32" fillId="6" borderId="4" xfId="15" applyNumberFormat="1" applyFont="1" applyFill="1" applyBorder="1" applyAlignment="1">
      <alignment horizontal="center"/>
    </xf>
    <xf numFmtId="171" fontId="32" fillId="6" borderId="5" xfId="15" applyNumberFormat="1" applyFont="1" applyFill="1" applyBorder="1" applyAlignment="1">
      <alignment horizontal="center"/>
    </xf>
    <xf numFmtId="171" fontId="31" fillId="6" borderId="66" xfId="15" applyNumberFormat="1" applyFont="1" applyFill="1" applyBorder="1" applyAlignment="1">
      <alignment horizontal="center"/>
    </xf>
    <xf numFmtId="171" fontId="31" fillId="6" borderId="67" xfId="15" applyNumberFormat="1" applyFont="1" applyFill="1" applyBorder="1" applyAlignment="1">
      <alignment horizontal="center"/>
    </xf>
    <xf numFmtId="3" fontId="33" fillId="0" borderId="4" xfId="0" applyNumberFormat="1" applyFont="1" applyBorder="1" applyAlignment="1">
      <alignment horizontal="center"/>
    </xf>
    <xf numFmtId="3" fontId="33" fillId="0" borderId="0" xfId="0" applyNumberFormat="1" applyFont="1" applyAlignment="1">
      <alignment horizontal="center"/>
    </xf>
    <xf numFmtId="0" fontId="213" fillId="0" borderId="8" xfId="0" applyFont="1" applyBorder="1"/>
    <xf numFmtId="171" fontId="31" fillId="0" borderId="4" xfId="19" applyNumberFormat="1" applyFont="1" applyBorder="1" applyAlignment="1">
      <alignment horizontal="center" vertical="center"/>
    </xf>
    <xf numFmtId="166" fontId="30" fillId="3" borderId="1" xfId="0" quotePrefix="1" applyNumberFormat="1" applyFont="1" applyFill="1" applyBorder="1"/>
    <xf numFmtId="178" fontId="30" fillId="3" borderId="4" xfId="13" applyNumberFormat="1" applyFont="1" applyFill="1" applyBorder="1" applyAlignment="1">
      <alignment horizontal="center"/>
    </xf>
    <xf numFmtId="178" fontId="30" fillId="3" borderId="5" xfId="13" applyNumberFormat="1" applyFont="1" applyFill="1" applyBorder="1" applyAlignment="1">
      <alignment horizontal="center"/>
    </xf>
    <xf numFmtId="174" fontId="31" fillId="5" borderId="4" xfId="14" applyFont="1" applyFill="1" applyBorder="1" applyAlignment="1">
      <alignment horizontal="center" vertical="center"/>
    </xf>
    <xf numFmtId="174" fontId="31" fillId="5" borderId="5" xfId="14" applyFont="1" applyFill="1" applyBorder="1" applyAlignment="1">
      <alignment horizontal="center" vertical="center"/>
    </xf>
    <xf numFmtId="171" fontId="31" fillId="5" borderId="62" xfId="15" applyNumberFormat="1" applyFont="1" applyFill="1" applyBorder="1" applyAlignment="1">
      <alignment horizontal="center" vertical="center"/>
    </xf>
    <xf numFmtId="171" fontId="31" fillId="5" borderId="64" xfId="15" applyNumberFormat="1" applyFont="1" applyFill="1" applyBorder="1" applyAlignment="1">
      <alignment horizontal="center" vertical="center"/>
    </xf>
    <xf numFmtId="174" fontId="31" fillId="5" borderId="62" xfId="14" applyFont="1" applyFill="1" applyBorder="1" applyAlignment="1">
      <alignment horizontal="center" vertical="center"/>
    </xf>
    <xf numFmtId="174" fontId="31" fillId="5" borderId="63" xfId="14" applyFont="1" applyFill="1" applyBorder="1" applyAlignment="1">
      <alignment horizontal="center" vertical="center"/>
    </xf>
    <xf numFmtId="171" fontId="31" fillId="0" borderId="4" xfId="15" applyNumberFormat="1" applyFont="1" applyBorder="1" applyAlignment="1">
      <alignment horizontal="center" vertical="center"/>
    </xf>
    <xf numFmtId="220" fontId="31" fillId="0" borderId="62" xfId="14" applyNumberFormat="1" applyFont="1" applyBorder="1" applyAlignment="1">
      <alignment horizontal="center"/>
    </xf>
    <xf numFmtId="220" fontId="31" fillId="0" borderId="64" xfId="14" applyNumberFormat="1" applyFont="1" applyBorder="1" applyAlignment="1">
      <alignment horizontal="center"/>
    </xf>
    <xf numFmtId="220" fontId="31" fillId="0" borderId="4" xfId="14" applyNumberFormat="1" applyFont="1" applyBorder="1" applyAlignment="1">
      <alignment horizontal="center"/>
    </xf>
    <xf numFmtId="220" fontId="31" fillId="0" borderId="0" xfId="14" applyNumberFormat="1" applyFont="1" applyAlignment="1">
      <alignment horizontal="center"/>
    </xf>
    <xf numFmtId="173" fontId="32" fillId="0" borderId="4" xfId="14" applyNumberFormat="1" applyFont="1" applyBorder="1" applyAlignment="1">
      <alignment horizontal="center" vertical="center"/>
    </xf>
    <xf numFmtId="173" fontId="32" fillId="0" borderId="0" xfId="14" applyNumberFormat="1" applyFont="1" applyAlignment="1">
      <alignment horizontal="center" vertical="center"/>
    </xf>
    <xf numFmtId="171" fontId="32" fillId="0" borderId="5" xfId="15" applyNumberFormat="1" applyFont="1" applyBorder="1" applyAlignment="1">
      <alignment horizontal="center" vertical="center"/>
    </xf>
    <xf numFmtId="173" fontId="31" fillId="0" borderId="4" xfId="14" applyNumberFormat="1" applyFont="1" applyBorder="1" applyAlignment="1">
      <alignment horizontal="center" vertical="center"/>
    </xf>
    <xf numFmtId="173" fontId="31" fillId="0" borderId="0" xfId="14" applyNumberFormat="1" applyFont="1" applyAlignment="1">
      <alignment horizontal="center" vertical="center"/>
    </xf>
    <xf numFmtId="171" fontId="31" fillId="0" borderId="5" xfId="15" applyNumberFormat="1" applyFont="1" applyBorder="1" applyAlignment="1">
      <alignment horizontal="center" vertical="center"/>
    </xf>
    <xf numFmtId="10" fontId="31" fillId="0" borderId="4" xfId="15" applyNumberFormat="1" applyFont="1" applyBorder="1" applyAlignment="1">
      <alignment horizontal="center" vertical="center"/>
    </xf>
    <xf numFmtId="10" fontId="31" fillId="0" borderId="0" xfId="15" applyNumberFormat="1" applyFont="1" applyAlignment="1">
      <alignment horizontal="center" vertical="center"/>
    </xf>
    <xf numFmtId="10" fontId="32" fillId="0" borderId="4" xfId="15" applyNumberFormat="1" applyFont="1" applyBorder="1" applyAlignment="1">
      <alignment horizontal="center" vertical="center"/>
    </xf>
    <xf numFmtId="10" fontId="32" fillId="0" borderId="0" xfId="15" applyNumberFormat="1" applyFont="1" applyAlignment="1">
      <alignment horizontal="center" vertical="center"/>
    </xf>
    <xf numFmtId="171" fontId="32" fillId="0" borderId="4" xfId="15" applyNumberFormat="1" applyFont="1" applyBorder="1" applyAlignment="1">
      <alignment horizontal="center" vertical="center"/>
    </xf>
    <xf numFmtId="10" fontId="32" fillId="0" borderId="68" xfId="15" applyNumberFormat="1" applyFont="1" applyBorder="1" applyAlignment="1">
      <alignment horizontal="center" vertical="center"/>
    </xf>
    <xf numFmtId="10" fontId="32" fillId="0" borderId="13" xfId="15" applyNumberFormat="1" applyFont="1" applyBorder="1" applyAlignment="1">
      <alignment horizontal="center" vertical="center"/>
    </xf>
    <xf numFmtId="10" fontId="32" fillId="0" borderId="60" xfId="15" applyNumberFormat="1" applyFont="1" applyBorder="1" applyAlignment="1">
      <alignment horizontal="center" vertical="center"/>
    </xf>
    <xf numFmtId="171" fontId="32" fillId="0" borderId="66" xfId="15" applyNumberFormat="1" applyFont="1" applyBorder="1" applyAlignment="1">
      <alignment horizontal="center" vertical="center"/>
    </xf>
    <xf numFmtId="0" fontId="30" fillId="3" borderId="1" xfId="0" quotePrefix="1" applyFont="1" applyFill="1" applyBorder="1"/>
    <xf numFmtId="0" fontId="30" fillId="3" borderId="66" xfId="53" quotePrefix="1" applyFont="1" applyFill="1" applyBorder="1" applyAlignment="1">
      <alignment vertical="center"/>
    </xf>
    <xf numFmtId="49" fontId="30" fillId="3" borderId="66" xfId="0" quotePrefix="1" applyNumberFormat="1" applyFont="1" applyFill="1" applyBorder="1" applyAlignment="1">
      <alignment vertical="top"/>
    </xf>
    <xf numFmtId="0" fontId="30" fillId="3" borderId="66" xfId="0" quotePrefix="1" applyFont="1" applyFill="1" applyBorder="1" applyAlignment="1">
      <alignment vertical="top"/>
    </xf>
    <xf numFmtId="220" fontId="31" fillId="0" borderId="62" xfId="5" applyNumberFormat="1" applyFont="1" applyBorder="1" applyAlignment="1">
      <alignment horizontal="center" vertical="center"/>
    </xf>
    <xf numFmtId="220" fontId="31" fillId="0" borderId="64" xfId="5" applyNumberFormat="1" applyFont="1" applyBorder="1" applyAlignment="1">
      <alignment horizontal="center" vertical="center"/>
    </xf>
    <xf numFmtId="171" fontId="31" fillId="0" borderId="62" xfId="53521" applyNumberFormat="1" applyFont="1" applyBorder="1" applyAlignment="1">
      <alignment horizontal="center" vertical="center"/>
    </xf>
    <xf numFmtId="171" fontId="31" fillId="0" borderId="63" xfId="53521" applyNumberFormat="1" applyFont="1" applyBorder="1" applyAlignment="1">
      <alignment horizontal="center" vertical="center"/>
    </xf>
    <xf numFmtId="220" fontId="31" fillId="0" borderId="4" xfId="5" applyNumberFormat="1" applyFont="1" applyBorder="1" applyAlignment="1">
      <alignment horizontal="center" vertical="center"/>
    </xf>
    <xf numFmtId="220" fontId="31" fillId="0" borderId="0" xfId="5" applyNumberFormat="1" applyFont="1" applyAlignment="1">
      <alignment horizontal="center" vertical="center"/>
    </xf>
    <xf numFmtId="171" fontId="31" fillId="0" borderId="4" xfId="53521" applyNumberFormat="1" applyFont="1" applyBorder="1" applyAlignment="1">
      <alignment horizontal="center" vertical="center"/>
    </xf>
    <xf numFmtId="171" fontId="31" fillId="0" borderId="5" xfId="53521" applyNumberFormat="1" applyFont="1" applyBorder="1" applyAlignment="1">
      <alignment horizontal="center" vertical="center"/>
    </xf>
    <xf numFmtId="220" fontId="32" fillId="0" borderId="8" xfId="5" applyNumberFormat="1" applyFont="1" applyBorder="1" applyAlignment="1">
      <alignment horizontal="center" vertical="center"/>
    </xf>
    <xf numFmtId="220" fontId="32" fillId="0" borderId="7" xfId="5" applyNumberFormat="1" applyFont="1" applyBorder="1" applyAlignment="1">
      <alignment horizontal="center" vertical="center"/>
    </xf>
    <xf numFmtId="171" fontId="32" fillId="0" borderId="8" xfId="53521" applyNumberFormat="1" applyFont="1" applyBorder="1" applyAlignment="1">
      <alignment horizontal="center" vertical="center"/>
    </xf>
    <xf numFmtId="171" fontId="32" fillId="0" borderId="9" xfId="53521" applyNumberFormat="1" applyFont="1" applyBorder="1" applyAlignment="1">
      <alignment horizontal="center" vertical="center"/>
    </xf>
    <xf numFmtId="221" fontId="31" fillId="0" borderId="62" xfId="5" applyNumberFormat="1" applyFont="1" applyBorder="1" applyAlignment="1">
      <alignment horizontal="center" vertical="center"/>
    </xf>
    <xf numFmtId="221" fontId="31" fillId="0" borderId="64" xfId="5" applyNumberFormat="1" applyFont="1" applyBorder="1" applyAlignment="1">
      <alignment horizontal="center" vertical="center"/>
    </xf>
    <xf numFmtId="221" fontId="31" fillId="0" borderId="4" xfId="5" applyNumberFormat="1" applyFont="1" applyBorder="1" applyAlignment="1">
      <alignment horizontal="center" vertical="center"/>
    </xf>
    <xf numFmtId="221" fontId="31" fillId="0" borderId="0" xfId="5" applyNumberFormat="1" applyFont="1" applyAlignment="1">
      <alignment horizontal="center" vertical="center"/>
    </xf>
    <xf numFmtId="221" fontId="32" fillId="0" borderId="66" xfId="5" applyNumberFormat="1" applyFont="1" applyBorder="1" applyAlignment="1">
      <alignment horizontal="center" vertical="center"/>
    </xf>
    <xf numFmtId="221" fontId="32" fillId="0" borderId="60" xfId="5" applyNumberFormat="1" applyFont="1" applyBorder="1" applyAlignment="1">
      <alignment horizontal="center" vertical="center"/>
    </xf>
    <xf numFmtId="171" fontId="32" fillId="0" borderId="8" xfId="53510" applyNumberFormat="1" applyFont="1" applyBorder="1" applyAlignment="1">
      <alignment horizontal="center" vertical="center"/>
    </xf>
    <xf numFmtId="3" fontId="31" fillId="0" borderId="62" xfId="53493" applyNumberFormat="1" applyFont="1" applyBorder="1" applyAlignment="1">
      <alignment horizontal="center"/>
    </xf>
    <xf numFmtId="171" fontId="31" fillId="0" borderId="62" xfId="53496" applyNumberFormat="1" applyFont="1" applyBorder="1" applyAlignment="1">
      <alignment horizontal="center"/>
    </xf>
    <xf numFmtId="171" fontId="31" fillId="0" borderId="63" xfId="53496" applyNumberFormat="1" applyFont="1" applyBorder="1" applyAlignment="1">
      <alignment horizontal="center"/>
    </xf>
    <xf numFmtId="3" fontId="31" fillId="0" borderId="4" xfId="53493" applyNumberFormat="1" applyFont="1" applyBorder="1" applyAlignment="1">
      <alignment horizontal="center"/>
    </xf>
    <xf numFmtId="171" fontId="31" fillId="0" borderId="4" xfId="53496" applyNumberFormat="1" applyFont="1" applyBorder="1" applyAlignment="1">
      <alignment horizontal="center"/>
    </xf>
    <xf numFmtId="171" fontId="31" fillId="0" borderId="5" xfId="53496" applyNumberFormat="1" applyFont="1" applyBorder="1" applyAlignment="1">
      <alignment horizontal="center"/>
    </xf>
    <xf numFmtId="3" fontId="31" fillId="0" borderId="66" xfId="53493" applyNumberFormat="1" applyFont="1" applyBorder="1" applyAlignment="1">
      <alignment horizontal="center"/>
    </xf>
    <xf numFmtId="3" fontId="31" fillId="0" borderId="60" xfId="53493" applyNumberFormat="1" applyFont="1" applyBorder="1" applyAlignment="1">
      <alignment horizontal="center"/>
    </xf>
    <xf numFmtId="171" fontId="31" fillId="0" borderId="66" xfId="53496" applyNumberFormat="1" applyFont="1" applyBorder="1" applyAlignment="1">
      <alignment horizontal="center"/>
    </xf>
    <xf numFmtId="171" fontId="31" fillId="0" borderId="67" xfId="53496" applyNumberFormat="1" applyFont="1" applyBorder="1" applyAlignment="1">
      <alignment horizontal="center"/>
    </xf>
    <xf numFmtId="171" fontId="32" fillId="0" borderId="8" xfId="53496" applyNumberFormat="1" applyFont="1" applyBorder="1" applyAlignment="1">
      <alignment horizontal="center" vertical="center"/>
    </xf>
    <xf numFmtId="171" fontId="32" fillId="0" borderId="9" xfId="53496" applyNumberFormat="1" applyFont="1" applyBorder="1" applyAlignment="1">
      <alignment horizontal="center" vertical="center"/>
    </xf>
    <xf numFmtId="220" fontId="31" fillId="0" borderId="63" xfId="5" applyNumberFormat="1" applyFont="1" applyBorder="1" applyAlignment="1">
      <alignment horizontal="center" vertical="center"/>
    </xf>
    <xf numFmtId="220" fontId="32" fillId="0" borderId="9" xfId="5" applyNumberFormat="1" applyFont="1" applyBorder="1" applyAlignment="1">
      <alignment horizontal="center" vertical="center"/>
    </xf>
    <xf numFmtId="0" fontId="30" fillId="3" borderId="1" xfId="0" quotePrefix="1" applyFont="1" applyFill="1" applyBorder="1" applyAlignment="1">
      <alignment horizontal="left"/>
    </xf>
    <xf numFmtId="1" fontId="30" fillId="3" borderId="66" xfId="14" applyNumberFormat="1" applyFont="1" applyFill="1" applyBorder="1" applyAlignment="1">
      <alignment horizontal="center" vertical="center"/>
    </xf>
    <xf numFmtId="1" fontId="30" fillId="3" borderId="2" xfId="14" applyNumberFormat="1" applyFont="1" applyFill="1" applyBorder="1" applyAlignment="1">
      <alignment horizontal="center" vertical="center"/>
    </xf>
    <xf numFmtId="14" fontId="30" fillId="3" borderId="66" xfId="37" applyNumberFormat="1" applyFont="1" applyFill="1" applyBorder="1" applyAlignment="1">
      <alignment horizontal="center"/>
    </xf>
    <xf numFmtId="0" fontId="31" fillId="0" borderId="3" xfId="0" applyFont="1" applyBorder="1" applyAlignment="1">
      <alignment horizontal="left" vertical="center" indent="1"/>
    </xf>
    <xf numFmtId="0" fontId="31" fillId="0" borderId="3" xfId="0" applyFont="1" applyBorder="1" applyAlignment="1">
      <alignment horizontal="left" vertical="center" wrapText="1" indent="1"/>
    </xf>
    <xf numFmtId="0" fontId="33" fillId="0" borderId="3" xfId="0" applyFont="1" applyBorder="1" applyAlignment="1">
      <alignment horizontal="left" wrapText="1" indent="2"/>
    </xf>
    <xf numFmtId="0" fontId="33" fillId="0" borderId="3" xfId="0" applyFont="1" applyBorder="1" applyAlignment="1">
      <alignment horizontal="left" indent="2"/>
    </xf>
    <xf numFmtId="0" fontId="32" fillId="0" borderId="3" xfId="0" applyFont="1" applyBorder="1" applyAlignment="1">
      <alignment horizontal="left" vertical="center"/>
    </xf>
    <xf numFmtId="0" fontId="32" fillId="0" borderId="3" xfId="0" applyFont="1" applyBorder="1" applyAlignment="1">
      <alignment horizontal="left" vertical="center" indent="1"/>
    </xf>
    <xf numFmtId="0" fontId="32" fillId="0" borderId="69" xfId="0" applyFont="1" applyBorder="1" applyAlignment="1">
      <alignment horizontal="left" vertical="center" indent="1"/>
    </xf>
    <xf numFmtId="0" fontId="32" fillId="0" borderId="1" xfId="0" applyFont="1" applyBorder="1" applyAlignment="1">
      <alignment horizontal="left" vertical="center" indent="1"/>
    </xf>
    <xf numFmtId="14" fontId="219" fillId="3" borderId="0" xfId="38" applyNumberFormat="1" applyFont="1" applyFill="1" applyAlignment="1">
      <alignment horizontal="center" vertical="center" wrapText="1"/>
    </xf>
    <xf numFmtId="14" fontId="219" fillId="3" borderId="5" xfId="38" applyNumberFormat="1" applyFont="1" applyFill="1" applyBorder="1" applyAlignment="1">
      <alignment horizontal="center" vertical="center" wrapText="1"/>
    </xf>
    <xf numFmtId="0" fontId="30" fillId="3" borderId="60" xfId="0" quotePrefix="1" applyFont="1" applyFill="1" applyBorder="1" applyAlignment="1">
      <alignment horizontal="center" vertical="center"/>
    </xf>
    <xf numFmtId="1" fontId="237" fillId="4" borderId="67" xfId="53506" quotePrefix="1" applyNumberFormat="1" applyFont="1" applyFill="1" applyBorder="1" applyAlignment="1">
      <alignment horizontal="center" vertical="center"/>
    </xf>
    <xf numFmtId="1" fontId="237" fillId="4" borderId="66" xfId="53506" quotePrefix="1" applyNumberFormat="1" applyFont="1" applyFill="1" applyBorder="1" applyAlignment="1">
      <alignment horizontal="center" vertical="center"/>
    </xf>
    <xf numFmtId="1" fontId="237" fillId="4" borderId="60" xfId="53506" quotePrefix="1" applyNumberFormat="1" applyFont="1" applyFill="1" applyBorder="1" applyAlignment="1">
      <alignment horizontal="center" vertical="center"/>
    </xf>
    <xf numFmtId="1" fontId="30" fillId="3" borderId="0" xfId="14" quotePrefix="1" applyNumberFormat="1" applyFont="1" applyFill="1" applyBorder="1" applyAlignment="1">
      <alignment horizontal="center" vertical="center"/>
    </xf>
    <xf numFmtId="0" fontId="30" fillId="3" borderId="0" xfId="0" quotePrefix="1" applyFont="1" applyFill="1" applyAlignment="1">
      <alignment horizontal="center" vertical="center"/>
    </xf>
    <xf numFmtId="0" fontId="30" fillId="3" borderId="60" xfId="0" applyFont="1" applyFill="1" applyBorder="1" applyAlignment="1">
      <alignment horizontal="center" vertical="center"/>
    </xf>
    <xf numFmtId="220" fontId="33" fillId="0" borderId="64" xfId="0" applyNumberFormat="1" applyFont="1" applyBorder="1" applyAlignment="1">
      <alignment horizontal="center"/>
    </xf>
    <xf numFmtId="220" fontId="33" fillId="0" borderId="0" xfId="0" applyNumberFormat="1" applyFont="1" applyAlignment="1">
      <alignment horizontal="center"/>
    </xf>
    <xf numFmtId="173" fontId="32" fillId="0" borderId="0" xfId="14" applyNumberFormat="1" applyFont="1" applyBorder="1" applyAlignment="1">
      <alignment horizontal="center" vertical="center"/>
    </xf>
    <xf numFmtId="220" fontId="31" fillId="0" borderId="0" xfId="14" applyNumberFormat="1" applyFont="1" applyBorder="1" applyAlignment="1">
      <alignment horizontal="center"/>
    </xf>
    <xf numFmtId="173" fontId="31" fillId="0" borderId="0" xfId="14" applyNumberFormat="1" applyFont="1" applyBorder="1" applyAlignment="1">
      <alignment horizontal="center" vertical="center"/>
    </xf>
    <xf numFmtId="14" fontId="30" fillId="3" borderId="67" xfId="37" applyNumberFormat="1" applyFont="1" applyFill="1" applyBorder="1" applyAlignment="1">
      <alignment horizontal="center"/>
    </xf>
    <xf numFmtId="171" fontId="32" fillId="0" borderId="67" xfId="15" applyNumberFormat="1" applyFont="1" applyBorder="1" applyAlignment="1">
      <alignment horizontal="center" vertical="center"/>
    </xf>
    <xf numFmtId="0" fontId="30" fillId="3" borderId="60" xfId="53493" applyFont="1" applyFill="1" applyBorder="1" applyAlignment="1">
      <alignment horizontal="center" vertical="center"/>
    </xf>
    <xf numFmtId="0" fontId="219" fillId="3" borderId="5" xfId="37" applyFont="1" applyFill="1" applyBorder="1" applyAlignment="1">
      <alignment horizontal="center" vertical="center"/>
    </xf>
    <xf numFmtId="0" fontId="31" fillId="0" borderId="63" xfId="0" applyFont="1" applyBorder="1"/>
    <xf numFmtId="171" fontId="31" fillId="0" borderId="4" xfId="53510" applyNumberFormat="1" applyFont="1" applyBorder="1" applyAlignment="1">
      <alignment horizontal="center"/>
    </xf>
    <xf numFmtId="171" fontId="31" fillId="0" borderId="5" xfId="53510" applyNumberFormat="1" applyFont="1" applyBorder="1" applyAlignment="1">
      <alignment horizontal="center"/>
    </xf>
    <xf numFmtId="171" fontId="31" fillId="0" borderId="66" xfId="53510" applyNumberFormat="1" applyFont="1" applyBorder="1" applyAlignment="1">
      <alignment horizontal="center"/>
    </xf>
    <xf numFmtId="1" fontId="219" fillId="3" borderId="0" xfId="37" quotePrefix="1" applyNumberFormat="1" applyFont="1" applyFill="1" applyAlignment="1">
      <alignment horizontal="center" vertical="center"/>
    </xf>
    <xf numFmtId="10" fontId="16" fillId="0" borderId="0" xfId="0" applyNumberFormat="1" applyFont="1"/>
    <xf numFmtId="171" fontId="31" fillId="0" borderId="4" xfId="25" applyNumberFormat="1" applyFont="1" applyBorder="1" applyAlignment="1">
      <alignment horizontal="center"/>
    </xf>
    <xf numFmtId="171" fontId="31" fillId="0" borderId="0" xfId="25" applyNumberFormat="1" applyFont="1" applyBorder="1" applyAlignment="1">
      <alignment horizontal="center"/>
    </xf>
    <xf numFmtId="171" fontId="31" fillId="0" borderId="5" xfId="25" applyNumberFormat="1" applyFont="1" applyBorder="1" applyAlignment="1">
      <alignment horizontal="center"/>
    </xf>
    <xf numFmtId="171" fontId="31" fillId="0" borderId="66" xfId="25" applyNumberFormat="1" applyFont="1" applyBorder="1" applyAlignment="1">
      <alignment horizontal="center"/>
    </xf>
    <xf numFmtId="0" fontId="202" fillId="0" borderId="1" xfId="0" applyFont="1" applyBorder="1" applyAlignment="1">
      <alignment vertical="center" wrapText="1"/>
    </xf>
    <xf numFmtId="0" fontId="246" fillId="3" borderId="62" xfId="0" applyFont="1" applyFill="1" applyBorder="1" applyAlignment="1">
      <alignment vertical="center" wrapText="1"/>
    </xf>
    <xf numFmtId="49" fontId="246" fillId="3" borderId="66" xfId="0" applyNumberFormat="1" applyFont="1" applyFill="1" applyBorder="1" applyAlignment="1">
      <alignment horizontal="left" vertical="center" wrapText="1"/>
    </xf>
    <xf numFmtId="0" fontId="246" fillId="3" borderId="66" xfId="0" applyFont="1" applyFill="1" applyBorder="1" applyAlignment="1">
      <alignment horizontal="center" vertical="center" wrapText="1"/>
    </xf>
    <xf numFmtId="0" fontId="246" fillId="3" borderId="67" xfId="0" applyFont="1" applyFill="1" applyBorder="1" applyAlignment="1">
      <alignment horizontal="center" vertical="center" wrapText="1"/>
    </xf>
    <xf numFmtId="49" fontId="241" fillId="0" borderId="65" xfId="0" applyNumberFormat="1" applyFont="1" applyBorder="1" applyAlignment="1">
      <alignment horizontal="left" vertical="center" wrapText="1"/>
    </xf>
    <xf numFmtId="175" fontId="241" fillId="5" borderId="0" xfId="53506" applyNumberFormat="1" applyFont="1" applyFill="1" applyAlignment="1">
      <alignment vertical="center"/>
    </xf>
    <xf numFmtId="171" fontId="241" fillId="5" borderId="4" xfId="53496" applyNumberFormat="1" applyFont="1" applyFill="1" applyBorder="1" applyAlignment="1">
      <alignment horizontal="center" vertical="center"/>
    </xf>
    <xf numFmtId="171" fontId="241" fillId="5" borderId="5" xfId="53496" applyNumberFormat="1" applyFont="1" applyFill="1" applyBorder="1" applyAlignment="1">
      <alignment horizontal="center" vertical="center"/>
    </xf>
    <xf numFmtId="49" fontId="241" fillId="0" borderId="3" xfId="0" applyNumberFormat="1" applyFont="1" applyBorder="1" applyAlignment="1">
      <alignment horizontal="left" vertical="center" wrapText="1"/>
    </xf>
    <xf numFmtId="175" fontId="241" fillId="0" borderId="0" xfId="53506" applyNumberFormat="1" applyFont="1"/>
    <xf numFmtId="49" fontId="242" fillId="0" borderId="6" xfId="0" applyNumberFormat="1" applyFont="1" applyBorder="1" applyAlignment="1">
      <alignment horizontal="left" vertical="center" wrapText="1"/>
    </xf>
    <xf numFmtId="175" fontId="242" fillId="0" borderId="7" xfId="53506" applyNumberFormat="1" applyFont="1" applyBorder="1"/>
    <xf numFmtId="171" fontId="242" fillId="5" borderId="8" xfId="53496" applyNumberFormat="1" applyFont="1" applyFill="1" applyBorder="1" applyAlignment="1">
      <alignment horizontal="center" vertical="center"/>
    </xf>
    <xf numFmtId="171" fontId="242" fillId="5" borderId="9" xfId="53496" applyNumberFormat="1" applyFont="1" applyFill="1" applyBorder="1" applyAlignment="1">
      <alignment horizontal="center" vertical="center"/>
    </xf>
    <xf numFmtId="0" fontId="32" fillId="0" borderId="6" xfId="13" applyFont="1" applyBorder="1" applyAlignment="1">
      <alignment vertical="center"/>
    </xf>
    <xf numFmtId="0" fontId="32" fillId="0" borderId="4" xfId="0" applyFont="1" applyBorder="1" applyAlignment="1">
      <alignment horizontal="left" wrapText="1" indent="1"/>
    </xf>
    <xf numFmtId="171" fontId="202" fillId="0" borderId="5" xfId="0" applyNumberFormat="1" applyFont="1" applyBorder="1" applyAlignment="1">
      <alignment horizontal="center" vertical="center"/>
    </xf>
    <xf numFmtId="9" fontId="202" fillId="0" borderId="5" xfId="0" applyNumberFormat="1" applyFont="1" applyBorder="1" applyAlignment="1">
      <alignment horizontal="center" vertical="center"/>
    </xf>
    <xf numFmtId="171" fontId="213" fillId="0" borderId="60" xfId="53496" applyNumberFormat="1" applyFont="1" applyBorder="1" applyAlignment="1">
      <alignment horizontal="center" wrapText="1"/>
    </xf>
    <xf numFmtId="171" fontId="32" fillId="0" borderId="66" xfId="19" applyNumberFormat="1" applyFont="1" applyBorder="1" applyAlignment="1">
      <alignment horizontal="center"/>
    </xf>
    <xf numFmtId="171" fontId="32" fillId="0" borderId="67" xfId="19" applyNumberFormat="1" applyFont="1" applyBorder="1" applyAlignment="1">
      <alignment horizontal="center"/>
    </xf>
    <xf numFmtId="171" fontId="31" fillId="0" borderId="8" xfId="48867" applyNumberFormat="1" applyFont="1" applyBorder="1" applyAlignment="1">
      <alignment horizontal="center" vertical="center"/>
    </xf>
    <xf numFmtId="171" fontId="31" fillId="0" borderId="9" xfId="48867" applyNumberFormat="1" applyFont="1" applyBorder="1" applyAlignment="1">
      <alignment horizontal="center" vertical="center"/>
    </xf>
    <xf numFmtId="171" fontId="32" fillId="0" borderId="62" xfId="15" quotePrefix="1" applyNumberFormat="1" applyFont="1" applyBorder="1" applyAlignment="1">
      <alignment horizontal="center"/>
    </xf>
    <xf numFmtId="171" fontId="32" fillId="0" borderId="63" xfId="15" quotePrefix="1" applyNumberFormat="1" applyFont="1" applyBorder="1" applyAlignment="1">
      <alignment horizontal="center"/>
    </xf>
    <xf numFmtId="171" fontId="32" fillId="0" borderId="4" xfId="15" quotePrefix="1" applyNumberFormat="1" applyFont="1" applyBorder="1" applyAlignment="1">
      <alignment horizontal="center"/>
    </xf>
    <xf numFmtId="171" fontId="32" fillId="0" borderId="5" xfId="15" quotePrefix="1" applyNumberFormat="1" applyFont="1" applyBorder="1" applyAlignment="1">
      <alignment horizontal="center"/>
    </xf>
    <xf numFmtId="171" fontId="32" fillId="0" borderId="66" xfId="15" quotePrefix="1" applyNumberFormat="1" applyFont="1" applyBorder="1" applyAlignment="1">
      <alignment horizontal="center"/>
    </xf>
    <xf numFmtId="171" fontId="32" fillId="0" borderId="67" xfId="15" quotePrefix="1" applyNumberFormat="1" applyFont="1" applyBorder="1" applyAlignment="1">
      <alignment horizontal="center"/>
    </xf>
    <xf numFmtId="171" fontId="32" fillId="0" borderId="4" xfId="15" applyNumberFormat="1" applyFont="1" applyBorder="1" applyAlignment="1">
      <alignment horizontal="center"/>
    </xf>
    <xf numFmtId="171" fontId="32" fillId="0" borderId="5" xfId="15" applyNumberFormat="1" applyFont="1" applyBorder="1" applyAlignment="1">
      <alignment horizontal="center"/>
    </xf>
    <xf numFmtId="171" fontId="32" fillId="0" borderId="62" xfId="15" applyNumberFormat="1" applyFont="1" applyBorder="1" applyAlignment="1">
      <alignment horizontal="center" vertical="center"/>
    </xf>
    <xf numFmtId="171" fontId="32" fillId="0" borderId="63" xfId="15" applyNumberFormat="1" applyFont="1" applyBorder="1" applyAlignment="1">
      <alignment horizontal="center" vertical="center"/>
    </xf>
    <xf numFmtId="171" fontId="213" fillId="0" borderId="67" xfId="53510" applyNumberFormat="1" applyFont="1" applyBorder="1" applyAlignment="1">
      <alignment horizontal="center" vertical="center"/>
    </xf>
    <xf numFmtId="0" fontId="235" fillId="0" borderId="0" xfId="0" applyFont="1" applyAlignment="1">
      <alignment horizontal="left" vertical="center" readingOrder="1"/>
    </xf>
    <xf numFmtId="171" fontId="31" fillId="5" borderId="62" xfId="32495" applyNumberFormat="1" applyFont="1" applyFill="1" applyBorder="1" applyAlignment="1">
      <alignment horizontal="center"/>
    </xf>
    <xf numFmtId="171" fontId="31" fillId="5" borderId="64" xfId="32495" applyNumberFormat="1" applyFont="1" applyFill="1" applyBorder="1" applyAlignment="1">
      <alignment horizontal="center"/>
    </xf>
    <xf numFmtId="171" fontId="31" fillId="5" borderId="4" xfId="32495" applyNumberFormat="1" applyFont="1" applyFill="1" applyBorder="1" applyAlignment="1">
      <alignment horizontal="center"/>
    </xf>
    <xf numFmtId="171" fontId="31" fillId="5" borderId="0" xfId="32495" applyNumberFormat="1" applyFont="1" applyFill="1" applyAlignment="1">
      <alignment horizontal="center"/>
    </xf>
    <xf numFmtId="10" fontId="31" fillId="5" borderId="4" xfId="15" applyNumberFormat="1" applyFont="1" applyFill="1" applyBorder="1" applyAlignment="1">
      <alignment horizontal="center" vertical="center"/>
    </xf>
    <xf numFmtId="10" fontId="31" fillId="5" borderId="0" xfId="15" applyNumberFormat="1" applyFont="1" applyFill="1" applyAlignment="1">
      <alignment horizontal="center" vertical="center"/>
    </xf>
    <xf numFmtId="171" fontId="31" fillId="0" borderId="4" xfId="47" applyNumberFormat="1" applyFont="1" applyBorder="1" applyAlignment="1">
      <alignment horizontal="center"/>
    </xf>
    <xf numFmtId="171" fontId="31" fillId="0" borderId="5" xfId="47" applyNumberFormat="1" applyFont="1" applyBorder="1" applyAlignment="1">
      <alignment horizontal="center"/>
    </xf>
    <xf numFmtId="171" fontId="31" fillId="0" borderId="66" xfId="47" applyNumberFormat="1" applyFont="1" applyBorder="1" applyAlignment="1">
      <alignment horizontal="center"/>
    </xf>
    <xf numFmtId="171" fontId="202" fillId="0" borderId="0" xfId="0" applyNumberFormat="1" applyFont="1" applyAlignment="1">
      <alignment horizontal="center" vertical="center"/>
    </xf>
    <xf numFmtId="9" fontId="202" fillId="0" borderId="0" xfId="0" applyNumberFormat="1" applyFont="1" applyAlignment="1">
      <alignment horizontal="center" vertical="center"/>
    </xf>
    <xf numFmtId="222" fontId="211" fillId="5" borderId="0" xfId="7828" applyNumberFormat="1" applyFont="1" applyFill="1" applyAlignment="1">
      <alignment horizontal="center" vertical="center" wrapText="1"/>
    </xf>
    <xf numFmtId="0" fontId="223" fillId="0" borderId="0" xfId="0" applyFont="1"/>
    <xf numFmtId="171" fontId="31" fillId="0" borderId="64" xfId="53521" applyNumberFormat="1" applyFont="1" applyBorder="1" applyAlignment="1">
      <alignment horizontal="center" vertical="center"/>
    </xf>
    <xf numFmtId="220" fontId="31" fillId="0" borderId="4" xfId="53513" applyNumberFormat="1" applyFont="1" applyBorder="1" applyAlignment="1">
      <alignment horizontal="center" vertical="center"/>
    </xf>
    <xf numFmtId="220" fontId="31" fillId="0" borderId="0" xfId="53513" applyNumberFormat="1" applyFont="1" applyAlignment="1">
      <alignment horizontal="center" vertical="center"/>
    </xf>
    <xf numFmtId="220" fontId="31" fillId="0" borderId="5" xfId="53513" applyNumberFormat="1" applyFont="1" applyBorder="1" applyAlignment="1">
      <alignment horizontal="center" vertical="center"/>
    </xf>
    <xf numFmtId="171" fontId="31" fillId="0" borderId="0" xfId="53521" applyNumberFormat="1" applyFont="1" applyAlignment="1">
      <alignment horizontal="center" vertical="center"/>
    </xf>
    <xf numFmtId="0" fontId="31" fillId="2" borderId="3" xfId="26" applyFont="1" applyFill="1" applyBorder="1"/>
    <xf numFmtId="171" fontId="213" fillId="0" borderId="62" xfId="53496" applyNumberFormat="1" applyFont="1" applyBorder="1" applyAlignment="1">
      <alignment horizontal="center"/>
    </xf>
    <xf numFmtId="171" fontId="213" fillId="0" borderId="64" xfId="53496" applyNumberFormat="1" applyFont="1" applyBorder="1" applyAlignment="1">
      <alignment horizontal="center"/>
    </xf>
    <xf numFmtId="171" fontId="213" fillId="0" borderId="63" xfId="53496" applyNumberFormat="1" applyFont="1" applyBorder="1" applyAlignment="1">
      <alignment horizontal="center"/>
    </xf>
    <xf numFmtId="171" fontId="32" fillId="0" borderId="63" xfId="53521" applyNumberFormat="1" applyFont="1" applyBorder="1" applyAlignment="1">
      <alignment horizontal="center"/>
    </xf>
    <xf numFmtId="171" fontId="213" fillId="0" borderId="66" xfId="53496" applyNumberFormat="1" applyFont="1" applyBorder="1" applyAlignment="1">
      <alignment horizontal="center"/>
    </xf>
    <xf numFmtId="171" fontId="213" fillId="0" borderId="60" xfId="53496" applyNumberFormat="1" applyFont="1" applyBorder="1" applyAlignment="1">
      <alignment horizontal="center"/>
    </xf>
    <xf numFmtId="171" fontId="213" fillId="0" borderId="67" xfId="53496" applyNumberFormat="1" applyFont="1" applyBorder="1" applyAlignment="1">
      <alignment horizontal="center"/>
    </xf>
    <xf numFmtId="171" fontId="32" fillId="0" borderId="66" xfId="53521" applyNumberFormat="1" applyFont="1" applyBorder="1" applyAlignment="1">
      <alignment horizontal="center"/>
    </xf>
    <xf numFmtId="171" fontId="32" fillId="0" borderId="62" xfId="53521" applyNumberFormat="1" applyFont="1" applyBorder="1" applyAlignment="1">
      <alignment horizontal="center"/>
    </xf>
    <xf numFmtId="171" fontId="32" fillId="0" borderId="67" xfId="53521" applyNumberFormat="1" applyFont="1" applyBorder="1" applyAlignment="1">
      <alignment horizontal="center"/>
    </xf>
    <xf numFmtId="0" fontId="249" fillId="5" borderId="0" xfId="0" applyFont="1" applyFill="1"/>
    <xf numFmtId="0" fontId="32" fillId="0" borderId="62" xfId="0" applyFont="1" applyBorder="1" applyAlignment="1">
      <alignment horizontal="left" vertical="center"/>
    </xf>
    <xf numFmtId="171" fontId="32" fillId="6" borderId="64" xfId="48867" applyNumberFormat="1" applyFont="1" applyFill="1" applyBorder="1" applyAlignment="1">
      <alignment horizontal="center"/>
    </xf>
    <xf numFmtId="220" fontId="32" fillId="0" borderId="63" xfId="53506" applyNumberFormat="1" applyFont="1" applyFill="1" applyBorder="1" applyAlignment="1">
      <alignment horizontal="center" vertical="center"/>
    </xf>
    <xf numFmtId="171" fontId="31" fillId="5" borderId="0" xfId="48907" applyNumberFormat="1" applyFont="1" applyFill="1" applyBorder="1" applyAlignment="1">
      <alignment horizontal="center" vertical="center" wrapText="1"/>
    </xf>
    <xf numFmtId="171" fontId="32" fillId="5" borderId="0" xfId="48907" applyNumberFormat="1" applyFont="1" applyFill="1" applyBorder="1" applyAlignment="1">
      <alignment horizontal="center" vertical="center" wrapText="1"/>
    </xf>
    <xf numFmtId="0" fontId="213" fillId="5" borderId="0" xfId="0" applyFont="1" applyFill="1" applyAlignment="1">
      <alignment horizontal="center" wrapText="1"/>
    </xf>
    <xf numFmtId="0" fontId="219" fillId="5" borderId="0" xfId="53515" applyFont="1" applyFill="1" applyAlignment="1">
      <alignment horizontal="center" vertical="center"/>
    </xf>
    <xf numFmtId="17" fontId="30" fillId="5" borderId="0" xfId="0" applyNumberFormat="1" applyFont="1" applyFill="1" applyAlignment="1">
      <alignment horizontal="center" vertical="center"/>
    </xf>
    <xf numFmtId="0" fontId="31" fillId="5" borderId="0" xfId="0" applyFont="1" applyFill="1" applyAlignment="1">
      <alignment horizontal="left" vertical="top" wrapText="1"/>
    </xf>
    <xf numFmtId="0" fontId="213" fillId="0" borderId="0" xfId="0" applyFont="1" applyAlignment="1">
      <alignment wrapText="1"/>
    </xf>
    <xf numFmtId="0" fontId="213" fillId="5" borderId="0" xfId="0" applyFont="1" applyFill="1" applyAlignment="1">
      <alignment horizontal="center"/>
    </xf>
    <xf numFmtId="0" fontId="233" fillId="5" borderId="0" xfId="1" applyFont="1" applyFill="1" applyAlignment="1">
      <alignment horizontal="left"/>
    </xf>
    <xf numFmtId="0" fontId="213" fillId="5" borderId="0" xfId="0" applyFont="1" applyFill="1"/>
    <xf numFmtId="0" fontId="32" fillId="5" borderId="0" xfId="0" applyFont="1" applyFill="1" applyAlignment="1">
      <alignment horizontal="left" vertical="top" wrapText="1"/>
    </xf>
    <xf numFmtId="0" fontId="31" fillId="5" borderId="0" xfId="0" applyFont="1" applyFill="1" applyAlignment="1">
      <alignment vertical="top" wrapText="1"/>
    </xf>
    <xf numFmtId="0" fontId="2" fillId="5" borderId="0" xfId="0" applyFont="1" applyFill="1"/>
    <xf numFmtId="0" fontId="31" fillId="5" borderId="4" xfId="53510" applyNumberFormat="1" applyFont="1" applyFill="1" applyBorder="1" applyAlignment="1">
      <alignment horizontal="center" vertical="center" wrapText="1"/>
    </xf>
    <xf numFmtId="0" fontId="31" fillId="5" borderId="5" xfId="53510" applyNumberFormat="1" applyFont="1" applyFill="1" applyBorder="1" applyAlignment="1">
      <alignment horizontal="center" vertical="center" wrapText="1"/>
    </xf>
    <xf numFmtId="0" fontId="31" fillId="5" borderId="66" xfId="53510" applyNumberFormat="1" applyFont="1" applyFill="1" applyBorder="1" applyAlignment="1">
      <alignment horizontal="center" vertical="center" wrapText="1"/>
    </xf>
    <xf numFmtId="0" fontId="31" fillId="5" borderId="67" xfId="53510" applyNumberFormat="1" applyFont="1" applyFill="1" applyBorder="1" applyAlignment="1">
      <alignment horizontal="center" vertical="center" wrapText="1"/>
    </xf>
    <xf numFmtId="1" fontId="30" fillId="3" borderId="60" xfId="0" applyNumberFormat="1" applyFont="1" applyFill="1" applyBorder="1" applyAlignment="1">
      <alignment horizontal="center" vertical="top"/>
    </xf>
    <xf numFmtId="0" fontId="30" fillId="3" borderId="1" xfId="0" quotePrefix="1" applyFont="1" applyFill="1" applyBorder="1" applyAlignment="1">
      <alignment horizontal="center"/>
    </xf>
    <xf numFmtId="49" fontId="30" fillId="3" borderId="66" xfId="0" applyNumberFormat="1" applyFont="1" applyFill="1" applyBorder="1" applyAlignment="1">
      <alignment vertical="top"/>
    </xf>
    <xf numFmtId="0" fontId="30" fillId="3" borderId="60" xfId="0" applyFont="1" applyFill="1" applyBorder="1" applyAlignment="1">
      <alignment horizontal="center" vertical="top"/>
    </xf>
    <xf numFmtId="0" fontId="250" fillId="0" borderId="0" xfId="1" applyFont="1" applyFill="1" applyBorder="1"/>
    <xf numFmtId="220" fontId="31" fillId="0" borderId="4" xfId="0" applyNumberFormat="1" applyFont="1" applyBorder="1" applyAlignment="1">
      <alignment horizontal="center"/>
    </xf>
    <xf numFmtId="220" fontId="31" fillId="0" borderId="0" xfId="0" applyNumberFormat="1" applyFont="1" applyAlignment="1">
      <alignment horizontal="center"/>
    </xf>
    <xf numFmtId="220" fontId="31" fillId="0" borderId="5" xfId="0" applyNumberFormat="1" applyFont="1" applyBorder="1" applyAlignment="1">
      <alignment horizontal="center"/>
    </xf>
    <xf numFmtId="220" fontId="32" fillId="0" borderId="8" xfId="0" applyNumberFormat="1" applyFont="1" applyBorder="1" applyAlignment="1">
      <alignment horizontal="center"/>
    </xf>
    <xf numFmtId="220" fontId="32" fillId="0" borderId="7" xfId="0" applyNumberFormat="1" applyFont="1" applyBorder="1" applyAlignment="1">
      <alignment horizontal="center"/>
    </xf>
    <xf numFmtId="220" fontId="32" fillId="0" borderId="9" xfId="0" applyNumberFormat="1" applyFont="1" applyBorder="1" applyAlignment="1">
      <alignment horizontal="center"/>
    </xf>
    <xf numFmtId="3" fontId="235" fillId="2" borderId="0" xfId="0" applyNumberFormat="1" applyFont="1" applyFill="1" applyAlignment="1">
      <alignment horizontal="center" vertical="center"/>
    </xf>
    <xf numFmtId="10" fontId="251" fillId="0" borderId="0" xfId="0" applyNumberFormat="1" applyFont="1" applyAlignment="1">
      <alignment horizontal="center" wrapText="1"/>
    </xf>
    <xf numFmtId="0" fontId="251" fillId="0" borderId="0" xfId="0" applyFont="1" applyAlignment="1">
      <alignment horizontal="center" wrapText="1"/>
    </xf>
    <xf numFmtId="0" fontId="235" fillId="2" borderId="0" xfId="0" applyFont="1" applyFill="1" applyAlignment="1">
      <alignment horizontal="center" vertical="center"/>
    </xf>
    <xf numFmtId="3" fontId="252" fillId="2" borderId="0" xfId="0" applyNumberFormat="1" applyFont="1" applyFill="1" applyAlignment="1">
      <alignment horizontal="center" vertical="center" wrapText="1"/>
    </xf>
    <xf numFmtId="10" fontId="253" fillId="0" borderId="0" xfId="0" applyNumberFormat="1" applyFont="1" applyAlignment="1">
      <alignment horizontal="center" vertical="center" wrapText="1"/>
    </xf>
    <xf numFmtId="171" fontId="31" fillId="2" borderId="8" xfId="53521" applyNumberFormat="1" applyFont="1" applyFill="1" applyBorder="1" applyAlignment="1">
      <alignment horizontal="center"/>
    </xf>
    <xf numFmtId="171" fontId="31" fillId="2" borderId="9" xfId="53521" applyNumberFormat="1" applyFont="1" applyFill="1" applyBorder="1" applyAlignment="1">
      <alignment horizontal="center"/>
    </xf>
    <xf numFmtId="171" fontId="31" fillId="5" borderId="70" xfId="32495" applyNumberFormat="1" applyFont="1" applyFill="1" applyBorder="1" applyAlignment="1">
      <alignment horizontal="center"/>
    </xf>
    <xf numFmtId="10" fontId="31" fillId="5" borderId="66" xfId="32495" applyNumberFormat="1" applyFont="1" applyFill="1" applyBorder="1" applyAlignment="1">
      <alignment horizontal="center"/>
    </xf>
    <xf numFmtId="10" fontId="31" fillId="5" borderId="67" xfId="32495" applyNumberFormat="1" applyFont="1" applyFill="1" applyBorder="1" applyAlignment="1">
      <alignment horizontal="center"/>
    </xf>
    <xf numFmtId="0" fontId="213" fillId="5" borderId="66" xfId="53515" applyFont="1" applyFill="1" applyBorder="1" applyAlignment="1">
      <alignment vertical="center"/>
    </xf>
    <xf numFmtId="171" fontId="32" fillId="5" borderId="66" xfId="48907" applyNumberFormat="1" applyFont="1" applyFill="1" applyBorder="1" applyAlignment="1">
      <alignment horizontal="center" vertical="center" wrapText="1"/>
    </xf>
    <xf numFmtId="171" fontId="32" fillId="5" borderId="67" xfId="48907" applyNumberFormat="1" applyFont="1" applyFill="1" applyBorder="1" applyAlignment="1">
      <alignment horizontal="center" vertical="center" wrapText="1"/>
    </xf>
    <xf numFmtId="228" fontId="31" fillId="0" borderId="4" xfId="14" applyNumberFormat="1" applyFont="1" applyBorder="1" applyAlignment="1">
      <alignment horizontal="center" vertical="center"/>
    </xf>
    <xf numFmtId="228" fontId="31" fillId="0" borderId="0" xfId="14" applyNumberFormat="1" applyFont="1" applyBorder="1" applyAlignment="1">
      <alignment horizontal="center" vertical="center"/>
    </xf>
    <xf numFmtId="174" fontId="31" fillId="0" borderId="4" xfId="14" applyFont="1" applyFill="1" applyBorder="1" applyAlignment="1">
      <alignment horizontal="center" vertical="center"/>
    </xf>
    <xf numFmtId="174" fontId="31" fillId="0" borderId="5" xfId="14" applyFont="1" applyFill="1" applyBorder="1" applyAlignment="1">
      <alignment horizontal="center" vertical="center"/>
    </xf>
    <xf numFmtId="174" fontId="31" fillId="0" borderId="62" xfId="14" applyFont="1" applyFill="1" applyBorder="1" applyAlignment="1">
      <alignment horizontal="center" vertical="center"/>
    </xf>
    <xf numFmtId="174" fontId="31" fillId="0" borderId="63" xfId="14" applyFont="1" applyFill="1" applyBorder="1" applyAlignment="1">
      <alignment horizontal="center" vertical="center"/>
    </xf>
    <xf numFmtId="0" fontId="31" fillId="0" borderId="65" xfId="0" applyFont="1" applyBorder="1" applyAlignment="1">
      <alignment horizontal="left" vertical="center" indent="1"/>
    </xf>
    <xf numFmtId="226" fontId="31" fillId="0" borderId="62" xfId="53509" applyNumberFormat="1" applyFont="1" applyFill="1" applyBorder="1" applyAlignment="1">
      <alignment horizontal="center" vertical="center"/>
    </xf>
    <xf numFmtId="226" fontId="31" fillId="0" borderId="64" xfId="53509" applyNumberFormat="1" applyFont="1" applyFill="1" applyBorder="1" applyAlignment="1">
      <alignment horizontal="center" vertical="center"/>
    </xf>
    <xf numFmtId="226" fontId="31" fillId="0" borderId="63" xfId="53509" applyNumberFormat="1" applyFont="1" applyFill="1" applyBorder="1" applyAlignment="1">
      <alignment horizontal="center" vertical="center"/>
    </xf>
    <xf numFmtId="9" fontId="31" fillId="0" borderId="62" xfId="53510" applyFont="1" applyFill="1" applyBorder="1" applyAlignment="1">
      <alignment horizontal="center" vertical="center"/>
    </xf>
    <xf numFmtId="171" fontId="31" fillId="0" borderId="5" xfId="32498" applyNumberFormat="1" applyFont="1" applyFill="1" applyBorder="1" applyAlignment="1">
      <alignment horizontal="center" vertical="center"/>
    </xf>
    <xf numFmtId="226" fontId="31" fillId="0" borderId="4" xfId="0" applyNumberFormat="1" applyFont="1" applyBorder="1" applyAlignment="1">
      <alignment horizontal="center" vertical="center"/>
    </xf>
    <xf numFmtId="226" fontId="31" fillId="0" borderId="0" xfId="53509" applyNumberFormat="1" applyFont="1" applyFill="1" applyBorder="1" applyAlignment="1">
      <alignment horizontal="center" vertical="center"/>
    </xf>
    <xf numFmtId="226" fontId="31" fillId="0" borderId="5" xfId="53509" applyNumberFormat="1" applyFont="1" applyFill="1" applyBorder="1" applyAlignment="1">
      <alignment horizontal="center" vertical="center"/>
    </xf>
    <xf numFmtId="171" fontId="31" fillId="0" borderId="4" xfId="32498" applyNumberFormat="1" applyFont="1" applyFill="1" applyBorder="1" applyAlignment="1">
      <alignment horizontal="center" vertical="center"/>
    </xf>
    <xf numFmtId="0" fontId="31" fillId="0" borderId="1" xfId="0" applyFont="1" applyBorder="1" applyAlignment="1">
      <alignment horizontal="left" vertical="center" indent="1"/>
    </xf>
    <xf numFmtId="226" fontId="31" fillId="0" borderId="66" xfId="0" applyNumberFormat="1" applyFont="1" applyBorder="1" applyAlignment="1">
      <alignment horizontal="center" vertical="center"/>
    </xf>
    <xf numFmtId="226" fontId="31" fillId="0" borderId="60" xfId="53509" applyNumberFormat="1" applyFont="1" applyFill="1" applyBorder="1" applyAlignment="1">
      <alignment horizontal="center" vertical="center"/>
    </xf>
    <xf numFmtId="226" fontId="31" fillId="0" borderId="67" xfId="53509" applyNumberFormat="1" applyFont="1" applyFill="1" applyBorder="1" applyAlignment="1">
      <alignment horizontal="center" vertical="center"/>
    </xf>
    <xf numFmtId="0" fontId="32" fillId="0" borderId="6" xfId="0" applyFont="1" applyBorder="1" applyAlignment="1">
      <alignment vertical="center"/>
    </xf>
    <xf numFmtId="195" fontId="32" fillId="0" borderId="8" xfId="0" applyNumberFormat="1" applyFont="1" applyBorder="1" applyAlignment="1">
      <alignment horizontal="center" vertical="center"/>
    </xf>
    <xf numFmtId="195" fontId="32" fillId="0" borderId="7" xfId="53509" applyNumberFormat="1" applyFont="1" applyFill="1" applyBorder="1" applyAlignment="1">
      <alignment horizontal="center" vertical="center"/>
    </xf>
    <xf numFmtId="195" fontId="32" fillId="0" borderId="9" xfId="53509" applyNumberFormat="1" applyFont="1" applyFill="1" applyBorder="1" applyAlignment="1">
      <alignment horizontal="center" vertical="center"/>
    </xf>
    <xf numFmtId="171" fontId="206" fillId="0" borderId="8" xfId="32498" applyNumberFormat="1" applyFont="1" applyFill="1" applyBorder="1" applyAlignment="1">
      <alignment horizontal="center" vertical="center"/>
    </xf>
    <xf numFmtId="171" fontId="206" fillId="0" borderId="9" xfId="32498" applyNumberFormat="1" applyFont="1" applyFill="1" applyBorder="1" applyAlignment="1">
      <alignment horizontal="center" vertical="center"/>
    </xf>
    <xf numFmtId="0" fontId="31" fillId="0" borderId="6" xfId="0" applyFont="1" applyBorder="1" applyAlignment="1">
      <alignment vertical="center"/>
    </xf>
    <xf numFmtId="195" fontId="31" fillId="0" borderId="8" xfId="0" applyNumberFormat="1" applyFont="1" applyBorder="1" applyAlignment="1">
      <alignment horizontal="center" vertical="center"/>
    </xf>
    <xf numFmtId="195" fontId="31" fillId="0" borderId="7" xfId="53509" applyNumberFormat="1" applyFont="1" applyFill="1" applyBorder="1" applyAlignment="1">
      <alignment horizontal="center" vertical="center"/>
    </xf>
    <xf numFmtId="195" fontId="31" fillId="0" borderId="9" xfId="53509" applyNumberFormat="1" applyFont="1" applyFill="1" applyBorder="1" applyAlignment="1">
      <alignment horizontal="center" vertical="center"/>
    </xf>
    <xf numFmtId="9" fontId="32" fillId="0" borderId="8" xfId="53510" applyFont="1" applyFill="1" applyBorder="1" applyAlignment="1">
      <alignment horizontal="center" vertical="center"/>
    </xf>
    <xf numFmtId="9" fontId="32" fillId="0" borderId="7" xfId="53510" applyFont="1" applyFill="1" applyBorder="1" applyAlignment="1">
      <alignment horizontal="center" vertical="center"/>
    </xf>
    <xf numFmtId="9" fontId="32" fillId="0" borderId="9" xfId="53510" applyFont="1" applyFill="1" applyBorder="1" applyAlignment="1">
      <alignment horizontal="center" vertical="center"/>
    </xf>
    <xf numFmtId="228" fontId="32" fillId="0" borderId="62" xfId="53510" applyNumberFormat="1" applyFont="1" applyFill="1" applyBorder="1" applyAlignment="1">
      <alignment horizontal="center" vertical="center"/>
    </xf>
    <xf numFmtId="228" fontId="32" fillId="0" borderId="63" xfId="53510" applyNumberFormat="1" applyFont="1" applyFill="1" applyBorder="1" applyAlignment="1">
      <alignment horizontal="center" vertical="center"/>
    </xf>
    <xf numFmtId="228" fontId="32" fillId="0" borderId="8" xfId="53510" applyNumberFormat="1" applyFont="1" applyFill="1" applyBorder="1" applyAlignment="1">
      <alignment horizontal="center" vertical="center"/>
    </xf>
    <xf numFmtId="228" fontId="32" fillId="0" borderId="9" xfId="53510" applyNumberFormat="1" applyFont="1" applyFill="1" applyBorder="1" applyAlignment="1">
      <alignment horizontal="center" vertical="center"/>
    </xf>
    <xf numFmtId="1" fontId="31" fillId="0" borderId="67" xfId="14" applyNumberFormat="1" applyFont="1" applyFill="1" applyBorder="1" applyAlignment="1">
      <alignment horizontal="center" vertical="center"/>
    </xf>
    <xf numFmtId="220" fontId="31" fillId="0" borderId="4" xfId="14" applyNumberFormat="1" applyFont="1" applyFill="1" applyBorder="1" applyAlignment="1">
      <alignment horizontal="center" vertical="center"/>
    </xf>
    <xf numFmtId="220" fontId="31" fillId="0" borderId="0" xfId="14" applyNumberFormat="1" applyFont="1" applyFill="1" applyAlignment="1">
      <alignment horizontal="center" vertical="center"/>
    </xf>
    <xf numFmtId="220" fontId="31" fillId="0" borderId="5" xfId="14" applyNumberFormat="1" applyFont="1" applyFill="1" applyBorder="1" applyAlignment="1">
      <alignment horizontal="center" vertical="center"/>
    </xf>
    <xf numFmtId="169" fontId="31" fillId="0" borderId="64" xfId="14" applyNumberFormat="1" applyFont="1" applyFill="1" applyBorder="1" applyAlignment="1">
      <alignment horizontal="left" vertical="center"/>
    </xf>
    <xf numFmtId="169" fontId="31" fillId="0" borderId="63" xfId="14" applyNumberFormat="1" applyFont="1" applyFill="1" applyBorder="1" applyAlignment="1">
      <alignment horizontal="left" vertical="center"/>
    </xf>
    <xf numFmtId="1" fontId="31" fillId="0" borderId="4" xfId="14" applyNumberFormat="1" applyFont="1" applyFill="1" applyBorder="1" applyAlignment="1">
      <alignment horizontal="center" vertical="center"/>
    </xf>
    <xf numFmtId="1" fontId="31" fillId="0" borderId="5" xfId="14" applyNumberFormat="1" applyFont="1" applyFill="1" applyBorder="1" applyAlignment="1">
      <alignment horizontal="center" vertical="center"/>
    </xf>
    <xf numFmtId="1" fontId="31" fillId="0" borderId="66" xfId="14" applyNumberFormat="1" applyFont="1" applyFill="1" applyBorder="1" applyAlignment="1">
      <alignment horizontal="center" vertical="center"/>
    </xf>
    <xf numFmtId="220" fontId="32" fillId="0" borderId="7" xfId="14" applyNumberFormat="1" applyFont="1" applyFill="1" applyBorder="1" applyAlignment="1">
      <alignment horizontal="center" vertical="center"/>
    </xf>
    <xf numFmtId="220" fontId="32" fillId="0" borderId="9" xfId="14" applyNumberFormat="1" applyFont="1" applyFill="1" applyBorder="1" applyAlignment="1">
      <alignment horizontal="center" vertical="center"/>
    </xf>
    <xf numFmtId="222" fontId="31" fillId="5" borderId="0" xfId="7828" applyNumberFormat="1" applyFont="1" applyFill="1" applyBorder="1" applyAlignment="1">
      <alignment horizontal="center" vertical="center" wrapText="1"/>
    </xf>
    <xf numFmtId="1" fontId="31" fillId="0" borderId="62" xfId="53522" applyNumberFormat="1" applyFont="1" applyBorder="1" applyAlignment="1" applyProtection="1">
      <alignment horizontal="center" vertical="center"/>
      <protection locked="0"/>
    </xf>
    <xf numFmtId="1" fontId="31" fillId="0" borderId="63" xfId="53522" applyNumberFormat="1" applyFont="1" applyBorder="1" applyAlignment="1" applyProtection="1">
      <alignment horizontal="center" vertical="center"/>
      <protection locked="0"/>
    </xf>
    <xf numFmtId="1" fontId="31" fillId="0" borderId="66" xfId="53514" applyNumberFormat="1" applyFont="1" applyFill="1" applyBorder="1" applyAlignment="1" applyProtection="1">
      <alignment horizontal="center" vertical="center"/>
      <protection locked="0"/>
    </xf>
    <xf numFmtId="1" fontId="31" fillId="0" borderId="67" xfId="53514" applyNumberFormat="1" applyFont="1" applyFill="1" applyBorder="1" applyAlignment="1" applyProtection="1">
      <alignment horizontal="center" vertical="center"/>
      <protection locked="0"/>
    </xf>
    <xf numFmtId="222" fontId="31" fillId="0" borderId="62" xfId="53513" applyNumberFormat="1" applyFont="1" applyFill="1" applyBorder="1" applyAlignment="1">
      <alignment horizontal="center" vertical="center" wrapText="1"/>
    </xf>
    <xf numFmtId="222" fontId="31" fillId="0" borderId="64" xfId="53513" applyNumberFormat="1" applyFont="1" applyFill="1" applyBorder="1" applyAlignment="1">
      <alignment horizontal="center" vertical="center" wrapText="1"/>
    </xf>
    <xf numFmtId="9" fontId="33" fillId="0" borderId="5" xfId="53510" applyFont="1" applyFill="1" applyBorder="1" applyAlignment="1">
      <alignment horizontal="center"/>
    </xf>
    <xf numFmtId="222" fontId="31" fillId="0" borderId="4" xfId="53513" applyNumberFormat="1" applyFont="1" applyFill="1" applyBorder="1" applyAlignment="1">
      <alignment horizontal="center" vertical="center" wrapText="1"/>
    </xf>
    <xf numFmtId="222" fontId="31" fillId="0" borderId="0" xfId="53513" applyNumberFormat="1" applyFont="1" applyFill="1" applyBorder="1" applyAlignment="1">
      <alignment horizontal="center" vertical="center" wrapText="1"/>
    </xf>
    <xf numFmtId="222" fontId="31" fillId="0" borderId="66" xfId="53513" applyNumberFormat="1" applyFont="1" applyFill="1" applyBorder="1" applyAlignment="1">
      <alignment horizontal="center" vertical="center" wrapText="1"/>
    </xf>
    <xf numFmtId="222" fontId="31" fillId="0" borderId="60" xfId="53513" applyNumberFormat="1" applyFont="1" applyFill="1" applyBorder="1" applyAlignment="1">
      <alignment horizontal="center" vertical="center" wrapText="1"/>
    </xf>
    <xf numFmtId="9" fontId="33" fillId="0" borderId="67" xfId="53510" applyFont="1" applyFill="1" applyBorder="1" applyAlignment="1">
      <alignment horizontal="center"/>
    </xf>
    <xf numFmtId="1" fontId="30" fillId="5" borderId="70" xfId="14" applyNumberFormat="1" applyFont="1" applyFill="1" applyBorder="1" applyAlignment="1">
      <alignment horizontal="center"/>
    </xf>
    <xf numFmtId="0" fontId="30" fillId="5" borderId="70" xfId="0" applyFont="1" applyFill="1" applyBorder="1" applyAlignment="1">
      <alignment horizontal="center"/>
    </xf>
    <xf numFmtId="0" fontId="30" fillId="5" borderId="63" xfId="0" applyFont="1" applyFill="1" applyBorder="1" applyAlignment="1">
      <alignment horizontal="center"/>
    </xf>
    <xf numFmtId="1" fontId="30" fillId="5" borderId="62" xfId="14" applyNumberFormat="1" applyFont="1" applyFill="1" applyBorder="1" applyAlignment="1">
      <alignment horizontal="center"/>
    </xf>
    <xf numFmtId="1" fontId="30" fillId="5" borderId="62" xfId="14" applyNumberFormat="1" applyFont="1" applyFill="1" applyBorder="1" applyAlignment="1">
      <alignment horizontal="center" vertical="center"/>
    </xf>
    <xf numFmtId="0" fontId="213" fillId="5" borderId="4" xfId="0" quotePrefix="1" applyFont="1" applyFill="1" applyBorder="1" applyAlignment="1">
      <alignment horizontal="left" vertical="center"/>
    </xf>
    <xf numFmtId="1" fontId="31" fillId="0" borderId="0" xfId="14" applyNumberFormat="1" applyFont="1" applyFill="1" applyBorder="1" applyAlignment="1">
      <alignment horizontal="center" vertical="center"/>
    </xf>
    <xf numFmtId="1" fontId="31" fillId="0" borderId="71" xfId="14" applyNumberFormat="1" applyFont="1" applyFill="1" applyBorder="1" applyAlignment="1">
      <alignment horizontal="center" vertical="center"/>
    </xf>
    <xf numFmtId="0" fontId="254" fillId="0" borderId="0" xfId="0" applyFont="1" applyAlignment="1">
      <alignment horizontal="left" vertical="center" readingOrder="1"/>
    </xf>
    <xf numFmtId="171" fontId="31" fillId="0" borderId="0" xfId="15" applyNumberFormat="1" applyFont="1" applyAlignment="1">
      <alignment horizontal="center" vertical="center"/>
    </xf>
    <xf numFmtId="171" fontId="31" fillId="0" borderId="62" xfId="15" applyNumberFormat="1" applyFont="1" applyBorder="1" applyAlignment="1">
      <alignment horizontal="center" vertical="center"/>
    </xf>
    <xf numFmtId="171" fontId="31" fillId="0" borderId="64" xfId="15" applyNumberFormat="1" applyFont="1" applyBorder="1" applyAlignment="1">
      <alignment horizontal="center" vertical="center"/>
    </xf>
    <xf numFmtId="220" fontId="31" fillId="0" borderId="0" xfId="14" applyNumberFormat="1" applyFont="1" applyFill="1" applyBorder="1" applyAlignment="1">
      <alignment horizontal="center" vertical="center"/>
    </xf>
    <xf numFmtId="171" fontId="31" fillId="0" borderId="4" xfId="15" applyNumberFormat="1" applyFont="1" applyBorder="1" applyAlignment="1">
      <alignment horizontal="center"/>
    </xf>
    <xf numFmtId="171" fontId="31" fillId="0" borderId="5" xfId="15" applyNumberFormat="1" applyFont="1" applyBorder="1" applyAlignment="1">
      <alignment horizontal="center"/>
    </xf>
    <xf numFmtId="171" fontId="31" fillId="0" borderId="66" xfId="15" applyNumberFormat="1" applyFont="1" applyBorder="1" applyAlignment="1">
      <alignment horizontal="center" vertical="center"/>
    </xf>
    <xf numFmtId="171" fontId="31" fillId="0" borderId="60" xfId="15" applyNumberFormat="1" applyFont="1" applyBorder="1" applyAlignment="1">
      <alignment horizontal="center" vertical="center"/>
    </xf>
    <xf numFmtId="10" fontId="31" fillId="0" borderId="62" xfId="15" applyNumberFormat="1" applyFont="1" applyBorder="1" applyAlignment="1">
      <alignment horizontal="center" vertical="center"/>
    </xf>
    <xf numFmtId="10" fontId="31" fillId="0" borderId="64" xfId="15" applyNumberFormat="1" applyFont="1" applyBorder="1" applyAlignment="1">
      <alignment horizontal="center" vertical="center"/>
    </xf>
    <xf numFmtId="220" fontId="31" fillId="0" borderId="8" xfId="14" applyNumberFormat="1" applyFont="1" applyFill="1" applyBorder="1" applyAlignment="1">
      <alignment horizontal="center" vertical="center"/>
    </xf>
    <xf numFmtId="220" fontId="31" fillId="0" borderId="7" xfId="14" applyNumberFormat="1" applyFont="1" applyFill="1" applyBorder="1" applyAlignment="1">
      <alignment horizontal="center" vertical="center"/>
    </xf>
    <xf numFmtId="220" fontId="31" fillId="0" borderId="9" xfId="14" applyNumberFormat="1" applyFont="1" applyFill="1" applyBorder="1" applyAlignment="1">
      <alignment horizontal="center" vertical="center"/>
    </xf>
    <xf numFmtId="171" fontId="31" fillId="0" borderId="8" xfId="15" applyNumberFormat="1" applyFont="1" applyBorder="1" applyAlignment="1">
      <alignment horizontal="center"/>
    </xf>
    <xf numFmtId="171" fontId="31" fillId="0" borderId="9" xfId="15" applyNumberFormat="1" applyFont="1" applyBorder="1" applyAlignment="1">
      <alignment horizontal="center"/>
    </xf>
    <xf numFmtId="173" fontId="31" fillId="0" borderId="62" xfId="10908" applyNumberFormat="1" applyFont="1" applyFill="1" applyBorder="1" applyAlignment="1">
      <alignment horizontal="right" vertical="center"/>
    </xf>
    <xf numFmtId="173" fontId="31" fillId="0" borderId="64" xfId="10908" applyNumberFormat="1" applyFont="1" applyFill="1" applyBorder="1" applyAlignment="1">
      <alignment horizontal="right" vertical="center"/>
    </xf>
    <xf numFmtId="173" fontId="31" fillId="0" borderId="63" xfId="10908" applyNumberFormat="1" applyFont="1" applyFill="1" applyBorder="1" applyAlignment="1">
      <alignment horizontal="right" vertical="center"/>
    </xf>
    <xf numFmtId="171" fontId="31" fillId="0" borderId="62" xfId="53510" applyNumberFormat="1" applyFont="1" applyFill="1" applyBorder="1" applyAlignment="1">
      <alignment horizontal="center" vertical="center"/>
    </xf>
    <xf numFmtId="0" fontId="31" fillId="5" borderId="4" xfId="53510" quotePrefix="1" applyNumberFormat="1" applyFont="1" applyFill="1" applyBorder="1" applyAlignment="1">
      <alignment horizontal="center" vertical="center" wrapText="1"/>
    </xf>
    <xf numFmtId="0" fontId="31" fillId="5" borderId="5" xfId="53510" quotePrefix="1" applyNumberFormat="1" applyFont="1" applyFill="1" applyBorder="1" applyAlignment="1">
      <alignment horizontal="center" vertical="center" wrapText="1"/>
    </xf>
    <xf numFmtId="171" fontId="33" fillId="0" borderId="62" xfId="53510" applyNumberFormat="1" applyFont="1" applyBorder="1" applyAlignment="1">
      <alignment horizontal="center"/>
    </xf>
    <xf numFmtId="171" fontId="33" fillId="0" borderId="64" xfId="53510" applyNumberFormat="1" applyFont="1" applyBorder="1" applyAlignment="1">
      <alignment horizontal="center"/>
    </xf>
    <xf numFmtId="171" fontId="33" fillId="0" borderId="70" xfId="53510" applyNumberFormat="1" applyFont="1" applyBorder="1" applyAlignment="1">
      <alignment horizontal="center"/>
    </xf>
    <xf numFmtId="171" fontId="33" fillId="0" borderId="4" xfId="53510" applyNumberFormat="1" applyFont="1" applyBorder="1" applyAlignment="1">
      <alignment horizontal="center"/>
    </xf>
    <xf numFmtId="171" fontId="33" fillId="0" borderId="0" xfId="53510" applyNumberFormat="1" applyFont="1" applyAlignment="1">
      <alignment horizontal="center"/>
    </xf>
    <xf numFmtId="171" fontId="33" fillId="0" borderId="0" xfId="53510" applyNumberFormat="1" applyFont="1" applyBorder="1" applyAlignment="1">
      <alignment horizontal="center"/>
    </xf>
    <xf numFmtId="171" fontId="33" fillId="0" borderId="66" xfId="53510" applyNumberFormat="1" applyFont="1" applyBorder="1" applyAlignment="1">
      <alignment horizontal="center"/>
    </xf>
    <xf numFmtId="171" fontId="33" fillId="0" borderId="2" xfId="53510" applyNumberFormat="1" applyFont="1" applyBorder="1" applyAlignment="1">
      <alignment horizontal="center"/>
    </xf>
    <xf numFmtId="171" fontId="33" fillId="0" borderId="60" xfId="53510" applyNumberFormat="1" applyFont="1" applyBorder="1" applyAlignment="1">
      <alignment horizontal="center"/>
    </xf>
    <xf numFmtId="0" fontId="30" fillId="3" borderId="65" xfId="0" applyFont="1" applyFill="1" applyBorder="1" applyAlignment="1">
      <alignment horizontal="center" vertical="center"/>
    </xf>
    <xf numFmtId="1" fontId="30" fillId="3" borderId="0" xfId="14" applyNumberFormat="1" applyFont="1" applyFill="1" applyBorder="1" applyAlignment="1">
      <alignment horizontal="center"/>
    </xf>
    <xf numFmtId="0" fontId="32" fillId="0" borderId="4" xfId="0" applyFont="1" applyBorder="1" applyAlignment="1">
      <alignment horizontal="left" vertical="center" wrapText="1"/>
    </xf>
    <xf numFmtId="0" fontId="32" fillId="2" borderId="4" xfId="0" applyFont="1" applyFill="1" applyBorder="1" applyAlignment="1">
      <alignment horizontal="left"/>
    </xf>
    <xf numFmtId="0" fontId="32" fillId="2" borderId="4" xfId="0" applyFont="1" applyFill="1" applyBorder="1" applyAlignment="1">
      <alignment horizontal="center"/>
    </xf>
    <xf numFmtId="0" fontId="32" fillId="2" borderId="0" xfId="0" applyFont="1" applyFill="1" applyAlignment="1">
      <alignment horizontal="center"/>
    </xf>
    <xf numFmtId="0" fontId="32" fillId="2" borderId="62" xfId="0" applyFont="1" applyFill="1" applyBorder="1" applyAlignment="1">
      <alignment horizontal="left"/>
    </xf>
    <xf numFmtId="178" fontId="30" fillId="3" borderId="4" xfId="13" quotePrefix="1" applyNumberFormat="1" applyFont="1" applyFill="1" applyBorder="1" applyAlignment="1">
      <alignment horizontal="center"/>
    </xf>
    <xf numFmtId="220" fontId="32" fillId="0" borderId="0" xfId="14" applyNumberFormat="1" applyFont="1" applyBorder="1" applyAlignment="1">
      <alignment horizontal="center" vertical="center"/>
    </xf>
    <xf numFmtId="0" fontId="30" fillId="3" borderId="66" xfId="39" applyFont="1" applyFill="1" applyBorder="1" applyAlignment="1">
      <alignment horizontal="center"/>
    </xf>
    <xf numFmtId="0" fontId="30" fillId="3" borderId="67" xfId="39" applyFont="1" applyFill="1" applyBorder="1" applyAlignment="1">
      <alignment horizontal="center"/>
    </xf>
    <xf numFmtId="0" fontId="206" fillId="0" borderId="4" xfId="39" applyFont="1" applyBorder="1" applyAlignment="1">
      <alignment vertical="center"/>
    </xf>
    <xf numFmtId="3" fontId="213" fillId="0" borderId="4" xfId="39" applyNumberFormat="1" applyFont="1" applyBorder="1" applyAlignment="1">
      <alignment horizontal="center" vertical="center"/>
    </xf>
    <xf numFmtId="3" fontId="213" fillId="0" borderId="0" xfId="39" applyNumberFormat="1" applyFont="1" applyAlignment="1">
      <alignment horizontal="center" vertical="center"/>
    </xf>
    <xf numFmtId="3" fontId="213" fillId="0" borderId="5" xfId="39" applyNumberFormat="1" applyFont="1" applyBorder="1" applyAlignment="1">
      <alignment horizontal="center" vertical="center"/>
    </xf>
    <xf numFmtId="171" fontId="206" fillId="0" borderId="0" xfId="40" applyNumberFormat="1" applyFont="1" applyAlignment="1">
      <alignment horizontal="center" vertical="center"/>
    </xf>
    <xf numFmtId="171" fontId="206" fillId="0" borderId="4" xfId="40" applyNumberFormat="1" applyFont="1" applyBorder="1" applyAlignment="1">
      <alignment horizontal="center" vertical="center"/>
    </xf>
    <xf numFmtId="171" fontId="206" fillId="0" borderId="5" xfId="40" applyNumberFormat="1" applyFont="1" applyBorder="1" applyAlignment="1">
      <alignment horizontal="center" vertical="center"/>
    </xf>
    <xf numFmtId="0" fontId="206" fillId="0" borderId="4" xfId="39" applyFont="1" applyBorder="1" applyAlignment="1">
      <alignment horizontal="left" vertical="center" indent="1"/>
    </xf>
    <xf numFmtId="0" fontId="33" fillId="0" borderId="4" xfId="39" applyFont="1" applyBorder="1" applyAlignment="1">
      <alignment horizontal="left" vertical="center" indent="1"/>
    </xf>
    <xf numFmtId="3" fontId="33" fillId="0" borderId="4" xfId="39" applyNumberFormat="1" applyFont="1" applyBorder="1" applyAlignment="1">
      <alignment horizontal="center" vertical="center"/>
    </xf>
    <xf numFmtId="3" fontId="33" fillId="0" borderId="0" xfId="39" applyNumberFormat="1" applyFont="1" applyAlignment="1">
      <alignment horizontal="center" vertical="center"/>
    </xf>
    <xf numFmtId="3" fontId="33" fillId="0" borderId="5" xfId="39" applyNumberFormat="1" applyFont="1" applyBorder="1" applyAlignment="1">
      <alignment horizontal="center" vertical="center"/>
    </xf>
    <xf numFmtId="171" fontId="31" fillId="0" borderId="0" xfId="40" applyNumberFormat="1" applyFont="1" applyAlignment="1">
      <alignment horizontal="center" vertical="center"/>
    </xf>
    <xf numFmtId="171" fontId="33" fillId="0" borderId="0" xfId="40" applyNumberFormat="1" applyFont="1" applyAlignment="1">
      <alignment horizontal="center" vertical="center"/>
    </xf>
    <xf numFmtId="171" fontId="33" fillId="0" borderId="4" xfId="40" applyNumberFormat="1" applyFont="1" applyBorder="1" applyAlignment="1">
      <alignment horizontal="center" vertical="center"/>
    </xf>
    <xf numFmtId="171" fontId="33" fillId="0" borderId="5" xfId="40" applyNumberFormat="1" applyFont="1" applyBorder="1" applyAlignment="1">
      <alignment horizontal="center" vertical="center"/>
    </xf>
    <xf numFmtId="3" fontId="213" fillId="5" borderId="4" xfId="39" applyNumberFormat="1" applyFont="1" applyFill="1" applyBorder="1" applyAlignment="1">
      <alignment horizontal="center" vertical="center"/>
    </xf>
    <xf numFmtId="3" fontId="213" fillId="5" borderId="0" xfId="39" applyNumberFormat="1" applyFont="1" applyFill="1" applyAlignment="1">
      <alignment horizontal="center" vertical="center"/>
    </xf>
    <xf numFmtId="3" fontId="213" fillId="5" borderId="5" xfId="39" applyNumberFormat="1" applyFont="1" applyFill="1" applyBorder="1" applyAlignment="1">
      <alignment horizontal="center" vertical="center"/>
    </xf>
    <xf numFmtId="171" fontId="213" fillId="5" borderId="0" xfId="40" applyNumberFormat="1" applyFont="1" applyFill="1" applyAlignment="1">
      <alignment horizontal="center" vertical="center"/>
    </xf>
    <xf numFmtId="171" fontId="213" fillId="5" borderId="4" xfId="40" applyNumberFormat="1" applyFont="1" applyFill="1" applyBorder="1" applyAlignment="1">
      <alignment horizontal="center" vertical="center"/>
    </xf>
    <xf numFmtId="171" fontId="213" fillId="5" borderId="5" xfId="40" applyNumberFormat="1" applyFont="1" applyFill="1" applyBorder="1" applyAlignment="1">
      <alignment horizontal="center" vertical="center"/>
    </xf>
    <xf numFmtId="3" fontId="213" fillId="5" borderId="66" xfId="39" applyNumberFormat="1" applyFont="1" applyFill="1" applyBorder="1" applyAlignment="1">
      <alignment horizontal="center" vertical="center"/>
    </xf>
    <xf numFmtId="3" fontId="213" fillId="5" borderId="60" xfId="39" applyNumberFormat="1" applyFont="1" applyFill="1" applyBorder="1" applyAlignment="1">
      <alignment horizontal="center" vertical="center"/>
    </xf>
    <xf numFmtId="3" fontId="213" fillId="5" borderId="67" xfId="39" applyNumberFormat="1" applyFont="1" applyFill="1" applyBorder="1" applyAlignment="1">
      <alignment horizontal="center" vertical="center"/>
    </xf>
    <xf numFmtId="171" fontId="213" fillId="5" borderId="60" xfId="40" applyNumberFormat="1" applyFont="1" applyFill="1" applyBorder="1" applyAlignment="1">
      <alignment horizontal="center" vertical="center"/>
    </xf>
    <xf numFmtId="171" fontId="213" fillId="5" borderId="66" xfId="40" applyNumberFormat="1" applyFont="1" applyFill="1" applyBorder="1" applyAlignment="1">
      <alignment horizontal="center" vertical="center"/>
    </xf>
    <xf numFmtId="171" fontId="213" fillId="5" borderId="67" xfId="40" applyNumberFormat="1" applyFont="1" applyFill="1" applyBorder="1" applyAlignment="1">
      <alignment horizontal="center" vertical="center"/>
    </xf>
    <xf numFmtId="0" fontId="206" fillId="0" borderId="6" xfId="39" applyFont="1" applyBorder="1" applyAlignment="1">
      <alignment vertical="center" wrapText="1"/>
    </xf>
    <xf numFmtId="3" fontId="213" fillId="0" borderId="8" xfId="39" applyNumberFormat="1" applyFont="1" applyBorder="1" applyAlignment="1">
      <alignment horizontal="center" vertical="center"/>
    </xf>
    <xf numFmtId="3" fontId="213" fillId="0" borderId="7" xfId="39" applyNumberFormat="1" applyFont="1" applyBorder="1" applyAlignment="1">
      <alignment horizontal="center" vertical="center"/>
    </xf>
    <xf numFmtId="3" fontId="213" fillId="0" borderId="9" xfId="39" applyNumberFormat="1" applyFont="1" applyBorder="1" applyAlignment="1">
      <alignment horizontal="center" vertical="center"/>
    </xf>
    <xf numFmtId="171" fontId="206" fillId="0" borderId="7" xfId="40" applyNumberFormat="1" applyFont="1" applyBorder="1" applyAlignment="1">
      <alignment horizontal="center" vertical="center"/>
    </xf>
    <xf numFmtId="171" fontId="206" fillId="0" borderId="8" xfId="40" applyNumberFormat="1" applyFont="1" applyBorder="1" applyAlignment="1">
      <alignment horizontal="center" vertical="center"/>
    </xf>
    <xf numFmtId="171" fontId="206" fillId="0" borderId="9" xfId="40" applyNumberFormat="1" applyFont="1" applyBorder="1" applyAlignment="1">
      <alignment horizontal="center" vertical="center"/>
    </xf>
    <xf numFmtId="222" fontId="31" fillId="5" borderId="62" xfId="53517" applyNumberFormat="1" applyFont="1" applyFill="1" applyBorder="1" applyAlignment="1">
      <alignment horizontal="center" vertical="center" wrapText="1"/>
    </xf>
    <xf numFmtId="222" fontId="31" fillId="5" borderId="64" xfId="53517" applyNumberFormat="1" applyFont="1" applyFill="1" applyBorder="1" applyAlignment="1">
      <alignment horizontal="center" vertical="center" wrapText="1"/>
    </xf>
    <xf numFmtId="0" fontId="256" fillId="0" borderId="0" xfId="0" applyFont="1"/>
    <xf numFmtId="171" fontId="31" fillId="0" borderId="62" xfId="25" applyNumberFormat="1" applyFont="1" applyBorder="1" applyAlignment="1">
      <alignment horizontal="center"/>
    </xf>
    <xf numFmtId="171" fontId="31" fillId="0" borderId="64" xfId="25" applyNumberFormat="1" applyFont="1" applyBorder="1" applyAlignment="1">
      <alignment horizontal="center"/>
    </xf>
    <xf numFmtId="171" fontId="31" fillId="0" borderId="0" xfId="25" applyNumberFormat="1" applyFont="1" applyAlignment="1">
      <alignment horizontal="center"/>
    </xf>
    <xf numFmtId="3" fontId="31" fillId="0" borderId="4" xfId="25" applyNumberFormat="1" applyFont="1" applyBorder="1" applyAlignment="1">
      <alignment horizontal="center"/>
    </xf>
    <xf numFmtId="3" fontId="31" fillId="0" borderId="0" xfId="25" applyNumberFormat="1" applyFont="1" applyAlignment="1">
      <alignment horizontal="center"/>
    </xf>
    <xf numFmtId="3" fontId="31" fillId="0" borderId="66" xfId="25" applyNumberFormat="1" applyFont="1" applyBorder="1" applyAlignment="1">
      <alignment horizontal="center"/>
    </xf>
    <xf numFmtId="3" fontId="31" fillId="0" borderId="60" xfId="25" applyNumberFormat="1" applyFont="1" applyBorder="1" applyAlignment="1">
      <alignment horizontal="center"/>
    </xf>
    <xf numFmtId="10" fontId="31" fillId="0" borderId="4" xfId="53510" applyNumberFormat="1" applyFont="1" applyBorder="1" applyAlignment="1">
      <alignment horizontal="center" vertical="center" wrapText="1"/>
    </xf>
    <xf numFmtId="9" fontId="5" fillId="0" borderId="0" xfId="53510" applyFont="1"/>
    <xf numFmtId="0" fontId="5" fillId="0" borderId="0" xfId="0" applyFont="1" applyAlignment="1">
      <alignment horizontal="center"/>
    </xf>
    <xf numFmtId="0" fontId="23" fillId="0" borderId="0" xfId="0" applyFont="1" applyAlignment="1">
      <alignment horizontal="center"/>
    </xf>
    <xf numFmtId="0" fontId="20" fillId="2" borderId="0" xfId="0" applyFont="1" applyFill="1" applyAlignment="1">
      <alignment vertical="center"/>
    </xf>
    <xf numFmtId="0" fontId="20" fillId="2" borderId="0" xfId="0" applyFont="1" applyFill="1" applyAlignment="1">
      <alignment horizontal="center" vertical="center"/>
    </xf>
    <xf numFmtId="0" fontId="31" fillId="6" borderId="4" xfId="13" applyFont="1" applyFill="1" applyBorder="1" applyAlignment="1">
      <alignment vertical="center"/>
    </xf>
    <xf numFmtId="0" fontId="31" fillId="6" borderId="4" xfId="13" applyFont="1" applyFill="1" applyBorder="1" applyAlignment="1">
      <alignment vertical="center" wrapText="1"/>
    </xf>
    <xf numFmtId="0" fontId="32" fillId="6" borderId="4" xfId="13" applyFont="1" applyFill="1" applyBorder="1" applyAlignment="1">
      <alignment horizontal="left" vertical="center" wrapText="1"/>
    </xf>
    <xf numFmtId="0" fontId="31" fillId="0" borderId="4" xfId="13" applyFont="1" applyBorder="1" applyAlignment="1">
      <alignment vertical="center"/>
    </xf>
    <xf numFmtId="0" fontId="32" fillId="6" borderId="4" xfId="13" applyFont="1" applyFill="1" applyBorder="1" applyAlignment="1">
      <alignment vertical="center" wrapText="1"/>
    </xf>
    <xf numFmtId="0" fontId="32" fillId="0" borderId="4" xfId="13" applyFont="1" applyBorder="1" applyAlignment="1">
      <alignment horizontal="justify" vertical="center" wrapText="1"/>
    </xf>
    <xf numFmtId="0" fontId="31" fillId="0" borderId="4" xfId="13" applyFont="1" applyBorder="1"/>
    <xf numFmtId="0" fontId="32" fillId="0" borderId="62" xfId="13" applyFont="1" applyBorder="1" applyAlignment="1">
      <alignment vertical="center"/>
    </xf>
    <xf numFmtId="0" fontId="31" fillId="0" borderId="66" xfId="13" applyFont="1" applyBorder="1" applyAlignment="1">
      <alignment vertical="center"/>
    </xf>
    <xf numFmtId="0" fontId="32" fillId="0" borderId="4" xfId="13" quotePrefix="1" applyFont="1" applyBorder="1" applyAlignment="1">
      <alignment vertical="center"/>
    </xf>
    <xf numFmtId="0" fontId="31" fillId="0" borderId="4" xfId="13" quotePrefix="1" applyFont="1" applyBorder="1" applyAlignment="1">
      <alignment vertical="center"/>
    </xf>
    <xf numFmtId="0" fontId="32" fillId="0" borderId="4" xfId="13" applyFont="1" applyBorder="1" applyAlignment="1">
      <alignment vertical="center"/>
    </xf>
    <xf numFmtId="0" fontId="32" fillId="0" borderId="8" xfId="13" applyFont="1" applyBorder="1"/>
    <xf numFmtId="0" fontId="32" fillId="0" borderId="4" xfId="13" applyFont="1" applyBorder="1"/>
    <xf numFmtId="0" fontId="202" fillId="0" borderId="64" xfId="0" applyFont="1" applyBorder="1" applyAlignment="1">
      <alignment horizontal="center" vertical="center"/>
    </xf>
    <xf numFmtId="0" fontId="202" fillId="0" borderId="63" xfId="0" applyFont="1" applyBorder="1" applyAlignment="1">
      <alignment horizontal="center" vertical="center"/>
    </xf>
    <xf numFmtId="177" fontId="202" fillId="0" borderId="0" xfId="0" applyNumberFormat="1" applyFont="1" applyAlignment="1">
      <alignment horizontal="center" vertical="center"/>
    </xf>
    <xf numFmtId="177" fontId="202" fillId="0" borderId="5" xfId="0" applyNumberFormat="1" applyFont="1" applyBorder="1" applyAlignment="1">
      <alignment horizontal="center" vertical="center"/>
    </xf>
    <xf numFmtId="171" fontId="202" fillId="0" borderId="0" xfId="53510" applyNumberFormat="1" applyFont="1" applyBorder="1" applyAlignment="1">
      <alignment horizontal="center" vertical="center"/>
    </xf>
    <xf numFmtId="171" fontId="202" fillId="0" borderId="5" xfId="53510" applyNumberFormat="1" applyFont="1" applyBorder="1" applyAlignment="1">
      <alignment horizontal="center" vertical="center"/>
    </xf>
    <xf numFmtId="171" fontId="202" fillId="0" borderId="64" xfId="53510" applyNumberFormat="1" applyFont="1" applyBorder="1" applyAlignment="1">
      <alignment horizontal="center" vertical="center"/>
    </xf>
    <xf numFmtId="171" fontId="202" fillId="0" borderId="63" xfId="53510" applyNumberFormat="1" applyFont="1" applyBorder="1" applyAlignment="1">
      <alignment horizontal="center" vertical="center"/>
    </xf>
    <xf numFmtId="215" fontId="202" fillId="0" borderId="0" xfId="0" applyNumberFormat="1" applyFont="1" applyAlignment="1">
      <alignment horizontal="center" vertical="center"/>
    </xf>
    <xf numFmtId="215" fontId="202" fillId="0" borderId="5" xfId="0" applyNumberFormat="1" applyFont="1" applyBorder="1" applyAlignment="1">
      <alignment horizontal="center" vertical="center"/>
    </xf>
    <xf numFmtId="1" fontId="202" fillId="0" borderId="0" xfId="0" applyNumberFormat="1" applyFont="1" applyAlignment="1">
      <alignment horizontal="center" vertical="center"/>
    </xf>
    <xf numFmtId="1" fontId="202" fillId="0" borderId="5" xfId="0" applyNumberFormat="1" applyFont="1" applyBorder="1" applyAlignment="1">
      <alignment horizontal="center" vertical="center"/>
    </xf>
    <xf numFmtId="177" fontId="202" fillId="0" borderId="64" xfId="0" applyNumberFormat="1" applyFont="1" applyBorder="1" applyAlignment="1">
      <alignment horizontal="center" vertical="center"/>
    </xf>
    <xf numFmtId="177" fontId="202" fillId="0" borderId="63" xfId="0" applyNumberFormat="1" applyFont="1" applyBorder="1" applyAlignment="1">
      <alignment horizontal="center" vertical="center"/>
    </xf>
    <xf numFmtId="0" fontId="202" fillId="0" borderId="0" xfId="0" applyFont="1" applyAlignment="1">
      <alignment horizontal="center" vertical="center"/>
    </xf>
    <xf numFmtId="0" fontId="202" fillId="0" borderId="5" xfId="0" applyFont="1" applyBorder="1" applyAlignment="1">
      <alignment horizontal="center" vertical="center"/>
    </xf>
    <xf numFmtId="171" fontId="202" fillId="0" borderId="60" xfId="53510" applyNumberFormat="1" applyFont="1" applyBorder="1" applyAlignment="1">
      <alignment horizontal="center" vertical="center"/>
    </xf>
    <xf numFmtId="171" fontId="202" fillId="0" borderId="67" xfId="53510" applyNumberFormat="1" applyFont="1" applyBorder="1" applyAlignment="1">
      <alignment horizontal="center" vertical="center"/>
    </xf>
    <xf numFmtId="0" fontId="257" fillId="2" borderId="0" xfId="0" applyFont="1" applyFill="1" applyAlignment="1">
      <alignment horizontal="center" vertical="center" wrapText="1"/>
    </xf>
    <xf numFmtId="0" fontId="257" fillId="0" borderId="0" xfId="0" applyFont="1" applyAlignment="1">
      <alignment horizontal="center" vertical="center" wrapText="1"/>
    </xf>
    <xf numFmtId="0" fontId="249" fillId="0" borderId="0" xfId="0" applyFont="1"/>
    <xf numFmtId="0" fontId="223" fillId="0" borderId="0" xfId="39" applyFont="1"/>
    <xf numFmtId="14" fontId="219" fillId="3" borderId="4" xfId="38" applyNumberFormat="1" applyFont="1" applyFill="1" applyBorder="1" applyAlignment="1">
      <alignment horizontal="center" vertical="center" wrapText="1"/>
    </xf>
    <xf numFmtId="0" fontId="33" fillId="0" borderId="62" xfId="0" applyFont="1" applyBorder="1" applyAlignment="1">
      <alignment horizontal="center"/>
    </xf>
    <xf numFmtId="0" fontId="33" fillId="0" borderId="64" xfId="0" applyFont="1" applyBorder="1" applyAlignment="1">
      <alignment horizontal="center"/>
    </xf>
    <xf numFmtId="0" fontId="33" fillId="0" borderId="63" xfId="0" applyFont="1" applyBorder="1" applyAlignment="1">
      <alignment horizontal="center"/>
    </xf>
    <xf numFmtId="171" fontId="31" fillId="0" borderId="0" xfId="15" applyNumberFormat="1" applyFont="1" applyAlignment="1">
      <alignment horizontal="center"/>
    </xf>
    <xf numFmtId="171" fontId="31" fillId="0" borderId="66" xfId="15" applyNumberFormat="1" applyFont="1" applyBorder="1" applyAlignment="1">
      <alignment horizontal="center"/>
    </xf>
    <xf numFmtId="171" fontId="31" fillId="0" borderId="2" xfId="15" applyNumberFormat="1" applyFont="1" applyBorder="1" applyAlignment="1">
      <alignment horizontal="center"/>
    </xf>
    <xf numFmtId="171" fontId="31" fillId="0" borderId="67" xfId="15" applyNumberFormat="1" applyFont="1" applyBorder="1" applyAlignment="1">
      <alignment horizontal="center"/>
    </xf>
    <xf numFmtId="171" fontId="32" fillId="0" borderId="66" xfId="15" applyNumberFormat="1" applyFont="1" applyBorder="1" applyAlignment="1">
      <alignment horizontal="center"/>
    </xf>
    <xf numFmtId="171" fontId="32" fillId="0" borderId="2" xfId="15" applyNumberFormat="1" applyFont="1" applyBorder="1" applyAlignment="1">
      <alignment horizontal="center"/>
    </xf>
    <xf numFmtId="171" fontId="32" fillId="0" borderId="67" xfId="15" applyNumberFormat="1" applyFont="1" applyBorder="1" applyAlignment="1">
      <alignment horizontal="center"/>
    </xf>
    <xf numFmtId="171" fontId="32" fillId="0" borderId="8" xfId="15" applyNumberFormat="1" applyFont="1" applyBorder="1" applyAlignment="1">
      <alignment horizontal="center"/>
    </xf>
    <xf numFmtId="171" fontId="32" fillId="0" borderId="9" xfId="15" applyNumberFormat="1" applyFont="1" applyBorder="1" applyAlignment="1">
      <alignment horizontal="center"/>
    </xf>
    <xf numFmtId="0" fontId="33" fillId="7" borderId="0" xfId="0" applyFont="1" applyFill="1"/>
    <xf numFmtId="0" fontId="213" fillId="7" borderId="0" xfId="0" applyFont="1" applyFill="1"/>
    <xf numFmtId="0" fontId="207" fillId="7" borderId="0" xfId="0" applyFont="1" applyFill="1"/>
    <xf numFmtId="10" fontId="33" fillId="0" borderId="0" xfId="0" applyNumberFormat="1" applyFont="1"/>
    <xf numFmtId="171" fontId="31" fillId="0" borderId="7" xfId="14" applyNumberFormat="1" applyFont="1" applyBorder="1" applyAlignment="1">
      <alignment horizontal="center" vertical="center"/>
    </xf>
    <xf numFmtId="0" fontId="33" fillId="0" borderId="66" xfId="0" applyFont="1" applyBorder="1"/>
    <xf numFmtId="0" fontId="33" fillId="0" borderId="60" xfId="0" applyFont="1" applyBorder="1"/>
    <xf numFmtId="0" fontId="33" fillId="0" borderId="67" xfId="0" applyFont="1" applyBorder="1"/>
    <xf numFmtId="3" fontId="33" fillId="0" borderId="62" xfId="0" applyNumberFormat="1" applyFont="1" applyBorder="1" applyAlignment="1">
      <alignment horizontal="center"/>
    </xf>
    <xf numFmtId="3" fontId="33" fillId="0" borderId="70" xfId="0" applyNumberFormat="1" applyFont="1" applyBorder="1" applyAlignment="1">
      <alignment horizontal="center"/>
    </xf>
    <xf numFmtId="171" fontId="33" fillId="0" borderId="63" xfId="53510" applyNumberFormat="1" applyFont="1" applyBorder="1" applyAlignment="1">
      <alignment horizontal="center"/>
    </xf>
    <xf numFmtId="3" fontId="33" fillId="0" borderId="66" xfId="0" applyNumberFormat="1" applyFont="1" applyBorder="1" applyAlignment="1">
      <alignment horizontal="center"/>
    </xf>
    <xf numFmtId="3" fontId="33" fillId="0" borderId="60" xfId="0" applyNumberFormat="1" applyFont="1" applyBorder="1" applyAlignment="1">
      <alignment horizontal="center"/>
    </xf>
    <xf numFmtId="171" fontId="33" fillId="0" borderId="67" xfId="53510" applyNumberFormat="1" applyFont="1" applyBorder="1" applyAlignment="1">
      <alignment horizontal="center"/>
    </xf>
    <xf numFmtId="3" fontId="213" fillId="0" borderId="8" xfId="0" applyNumberFormat="1" applyFont="1" applyBorder="1" applyAlignment="1">
      <alignment horizontal="center"/>
    </xf>
    <xf numFmtId="3" fontId="213" fillId="0" borderId="7" xfId="0" applyNumberFormat="1" applyFont="1" applyBorder="1" applyAlignment="1">
      <alignment horizontal="center"/>
    </xf>
    <xf numFmtId="171" fontId="213" fillId="0" borderId="8" xfId="53510" applyNumberFormat="1" applyFont="1" applyBorder="1" applyAlignment="1">
      <alignment horizontal="center"/>
    </xf>
    <xf numFmtId="171" fontId="213" fillId="0" borderId="9" xfId="53510" applyNumberFormat="1" applyFont="1" applyBorder="1" applyAlignment="1">
      <alignment horizontal="center"/>
    </xf>
    <xf numFmtId="3" fontId="33" fillId="0" borderId="64" xfId="0" applyNumberFormat="1" applyFont="1" applyBorder="1" applyAlignment="1">
      <alignment horizontal="center"/>
    </xf>
    <xf numFmtId="3" fontId="33" fillId="0" borderId="2" xfId="0" applyNumberFormat="1" applyFont="1" applyBorder="1" applyAlignment="1">
      <alignment horizontal="center"/>
    </xf>
    <xf numFmtId="3" fontId="213" fillId="0" borderId="0" xfId="0" applyNumberFormat="1" applyFont="1" applyAlignment="1">
      <alignment horizontal="center"/>
    </xf>
    <xf numFmtId="171" fontId="213" fillId="0" borderId="0" xfId="53510" applyNumberFormat="1" applyFont="1" applyBorder="1" applyAlignment="1">
      <alignment horizontal="center"/>
    </xf>
    <xf numFmtId="171" fontId="33" fillId="0" borderId="5" xfId="53510" applyNumberFormat="1" applyFont="1" applyBorder="1" applyAlignment="1">
      <alignment horizontal="center"/>
    </xf>
    <xf numFmtId="3" fontId="258" fillId="0" borderId="0" xfId="0" applyNumberFormat="1" applyFont="1" applyAlignment="1">
      <alignment horizontal="center"/>
    </xf>
    <xf numFmtId="171" fontId="258" fillId="0" borderId="0" xfId="53510" applyNumberFormat="1" applyFont="1" applyBorder="1" applyAlignment="1">
      <alignment horizontal="center"/>
    </xf>
    <xf numFmtId="0" fontId="30" fillId="3" borderId="65" xfId="54" applyFont="1" applyFill="1" applyBorder="1" applyAlignment="1">
      <alignment horizontal="left" vertical="top"/>
    </xf>
    <xf numFmtId="0" fontId="30" fillId="3" borderId="64" xfId="2" applyFont="1" applyFill="1" applyBorder="1" applyAlignment="1">
      <alignment vertical="top"/>
    </xf>
    <xf numFmtId="0" fontId="30" fillId="3" borderId="63" xfId="2" applyFont="1" applyFill="1" applyBorder="1" applyAlignment="1">
      <alignment vertical="top"/>
    </xf>
    <xf numFmtId="49" fontId="30" fillId="3" borderId="1" xfId="54" quotePrefix="1" applyNumberFormat="1" applyFont="1" applyFill="1" applyBorder="1" applyAlignment="1">
      <alignment horizontal="left"/>
    </xf>
    <xf numFmtId="0" fontId="31" fillId="0" borderId="3" xfId="54" applyFont="1" applyBorder="1" applyAlignment="1">
      <alignment horizontal="left" vertical="center"/>
    </xf>
    <xf numFmtId="3" fontId="31" fillId="0" borderId="4" xfId="2" applyNumberFormat="1" applyFont="1" applyBorder="1" applyAlignment="1">
      <alignment horizontal="center"/>
    </xf>
    <xf numFmtId="3" fontId="31" fillId="0" borderId="0" xfId="2" applyNumberFormat="1" applyFont="1" applyAlignment="1">
      <alignment horizontal="center"/>
    </xf>
    <xf numFmtId="3" fontId="31" fillId="0" borderId="5" xfId="2" applyNumberFormat="1" applyFont="1" applyBorder="1" applyAlignment="1">
      <alignment horizontal="center"/>
    </xf>
    <xf numFmtId="0" fontId="31" fillId="5" borderId="3" xfId="54" applyFont="1" applyFill="1" applyBorder="1" applyAlignment="1">
      <alignment horizontal="left" vertical="center"/>
    </xf>
    <xf numFmtId="0" fontId="32" fillId="5" borderId="8" xfId="54" applyFont="1" applyFill="1" applyBorder="1" applyAlignment="1">
      <alignment horizontal="left" vertical="center"/>
    </xf>
    <xf numFmtId="3" fontId="32" fillId="0" borderId="8" xfId="2" applyNumberFormat="1" applyFont="1" applyBorder="1" applyAlignment="1">
      <alignment horizontal="center"/>
    </xf>
    <xf numFmtId="3" fontId="32" fillId="0" borderId="7" xfId="2" applyNumberFormat="1" applyFont="1" applyBorder="1" applyAlignment="1">
      <alignment horizontal="center"/>
    </xf>
    <xf numFmtId="3" fontId="32" fillId="0" borderId="9" xfId="2" applyNumberFormat="1" applyFont="1" applyBorder="1" applyAlignment="1">
      <alignment horizontal="center"/>
    </xf>
    <xf numFmtId="171" fontId="32" fillId="0" borderId="7" xfId="53510" applyNumberFormat="1" applyFont="1" applyBorder="1" applyAlignment="1">
      <alignment horizontal="center"/>
    </xf>
    <xf numFmtId="171" fontId="32" fillId="0" borderId="9" xfId="53510" applyNumberFormat="1" applyFont="1" applyBorder="1" applyAlignment="1">
      <alignment horizontal="center"/>
    </xf>
    <xf numFmtId="9" fontId="33" fillId="0" borderId="0" xfId="0" applyNumberFormat="1" applyFont="1"/>
    <xf numFmtId="10" fontId="202" fillId="5" borderId="0" xfId="48978" applyNumberFormat="1" applyFont="1" applyFill="1" applyBorder="1" applyAlignment="1">
      <alignment horizontal="center" vertical="center"/>
    </xf>
    <xf numFmtId="10" fontId="33" fillId="5" borderId="0" xfId="32498" applyNumberFormat="1" applyFont="1" applyFill="1"/>
    <xf numFmtId="0" fontId="229" fillId="0" borderId="4" xfId="0" applyFont="1" applyBorder="1"/>
    <xf numFmtId="0" fontId="229" fillId="0" borderId="5" xfId="0" applyFont="1" applyBorder="1"/>
    <xf numFmtId="0" fontId="251" fillId="0" borderId="0" xfId="0" applyFont="1" applyAlignment="1">
      <alignment vertical="center"/>
    </xf>
    <xf numFmtId="0" fontId="235" fillId="5" borderId="0" xfId="41" applyFont="1" applyFill="1" applyAlignment="1">
      <alignment horizontal="left" vertical="center"/>
    </xf>
    <xf numFmtId="171" fontId="249" fillId="119" borderId="0" xfId="32495" applyNumberFormat="1" applyFont="1" applyFill="1" applyAlignment="1">
      <alignment horizontal="center" vertical="center"/>
    </xf>
    <xf numFmtId="171" fontId="249" fillId="120" borderId="0" xfId="32495" applyNumberFormat="1" applyFont="1" applyFill="1" applyAlignment="1">
      <alignment horizontal="center" vertical="center"/>
    </xf>
    <xf numFmtId="0" fontId="235" fillId="0" borderId="0" xfId="0" applyFont="1" applyAlignment="1">
      <alignment horizontal="justify" vertical="center"/>
    </xf>
    <xf numFmtId="0" fontId="259" fillId="5" borderId="0" xfId="0" applyFont="1" applyFill="1" applyAlignment="1">
      <alignment vertical="center"/>
    </xf>
    <xf numFmtId="0" fontId="260" fillId="0" borderId="0" xfId="0" applyFont="1"/>
    <xf numFmtId="0" fontId="262" fillId="0" borderId="0" xfId="1" applyFont="1" applyFill="1" applyBorder="1"/>
    <xf numFmtId="0" fontId="235" fillId="0" borderId="0" xfId="0" applyFont="1"/>
    <xf numFmtId="0" fontId="235" fillId="5" borderId="0" xfId="41" applyFont="1" applyFill="1" applyAlignment="1">
      <alignment vertical="center"/>
    </xf>
    <xf numFmtId="0" fontId="235" fillId="0" borderId="0" xfId="0" applyFont="1" applyAlignment="1">
      <alignment vertical="center"/>
    </xf>
    <xf numFmtId="0" fontId="249" fillId="0" borderId="0" xfId="0" applyFont="1" applyAlignment="1">
      <alignment wrapText="1"/>
    </xf>
    <xf numFmtId="0" fontId="33" fillId="0" borderId="5" xfId="0" applyFont="1" applyBorder="1"/>
    <xf numFmtId="222" fontId="31" fillId="5" borderId="4" xfId="7828" applyNumberFormat="1" applyFont="1" applyFill="1" applyBorder="1" applyAlignment="1">
      <alignment horizontal="center" vertical="center" wrapText="1"/>
    </xf>
    <xf numFmtId="222" fontId="32" fillId="5" borderId="4" xfId="7828" applyNumberFormat="1" applyFont="1" applyFill="1" applyBorder="1" applyAlignment="1">
      <alignment horizontal="center" vertical="center" wrapText="1"/>
    </xf>
    <xf numFmtId="222" fontId="32" fillId="5" borderId="0" xfId="7828" applyNumberFormat="1" applyFont="1" applyFill="1" applyAlignment="1">
      <alignment horizontal="center" vertical="center" wrapText="1"/>
    </xf>
    <xf numFmtId="0" fontId="218" fillId="0" borderId="0" xfId="0" applyFont="1"/>
    <xf numFmtId="1" fontId="217" fillId="3" borderId="66" xfId="24" quotePrefix="1" applyNumberFormat="1" applyFont="1" applyFill="1" applyBorder="1" applyAlignment="1">
      <alignment horizontal="center" vertical="center"/>
    </xf>
    <xf numFmtId="171" fontId="216" fillId="0" borderId="8" xfId="53510" applyNumberFormat="1" applyFont="1" applyFill="1" applyBorder="1" applyAlignment="1">
      <alignment horizontal="center" vertical="center"/>
    </xf>
    <xf numFmtId="171" fontId="216" fillId="0" borderId="7" xfId="53510" applyNumberFormat="1" applyFont="1" applyFill="1" applyBorder="1" applyAlignment="1">
      <alignment horizontal="center" vertical="center"/>
    </xf>
    <xf numFmtId="171" fontId="216" fillId="0" borderId="9" xfId="53510" applyNumberFormat="1" applyFont="1" applyFill="1" applyBorder="1" applyAlignment="1">
      <alignment horizontal="center" vertical="center"/>
    </xf>
    <xf numFmtId="10" fontId="216" fillId="0" borderId="8" xfId="53510" applyNumberFormat="1" applyFont="1" applyBorder="1" applyAlignment="1">
      <alignment horizontal="center" vertical="center" wrapText="1"/>
    </xf>
    <xf numFmtId="0" fontId="229" fillId="5" borderId="0" xfId="0" applyFont="1" applyFill="1"/>
    <xf numFmtId="0" fontId="235" fillId="0" borderId="0" xfId="0" applyFont="1" applyAlignment="1">
      <alignment horizontal="left" vertical="top"/>
    </xf>
    <xf numFmtId="0" fontId="235" fillId="0" borderId="0" xfId="0" applyFont="1" applyAlignment="1">
      <alignment horizontal="center" vertical="top" wrapText="1"/>
    </xf>
    <xf numFmtId="0" fontId="235" fillId="0" borderId="0" xfId="0" applyFont="1" applyAlignment="1">
      <alignment horizontal="left" vertical="top" wrapText="1"/>
    </xf>
    <xf numFmtId="0" fontId="235" fillId="5" borderId="0" xfId="53512" applyFont="1" applyFill="1"/>
    <xf numFmtId="0" fontId="207" fillId="5" borderId="0" xfId="53516" applyFont="1" applyFill="1"/>
    <xf numFmtId="0" fontId="235" fillId="2" borderId="0" xfId="0" quotePrefix="1" applyFont="1" applyFill="1"/>
    <xf numFmtId="0" fontId="235" fillId="5" borderId="0" xfId="31" applyFont="1" applyFill="1" applyAlignment="1">
      <alignment wrapText="1"/>
    </xf>
    <xf numFmtId="0" fontId="235" fillId="5" borderId="0" xfId="31" applyFont="1" applyFill="1"/>
    <xf numFmtId="0" fontId="235" fillId="5" borderId="0" xfId="31" applyFont="1" applyFill="1" applyAlignment="1">
      <alignment vertical="top"/>
    </xf>
    <xf numFmtId="0" fontId="263" fillId="0" borderId="0" xfId="0" applyFont="1"/>
    <xf numFmtId="0" fontId="213" fillId="0" borderId="62" xfId="0" applyFont="1" applyBorder="1" applyAlignment="1">
      <alignment horizontal="left" vertical="center" indent="1"/>
    </xf>
    <xf numFmtId="171" fontId="32" fillId="5" borderId="62" xfId="53519" applyNumberFormat="1" applyFont="1" applyFill="1" applyBorder="1" applyAlignment="1">
      <alignment horizontal="center" vertical="center"/>
    </xf>
    <xf numFmtId="171" fontId="32" fillId="5" borderId="63" xfId="53519" applyNumberFormat="1" applyFont="1" applyFill="1" applyBorder="1" applyAlignment="1">
      <alignment horizontal="center" vertical="center"/>
    </xf>
    <xf numFmtId="0" fontId="33" fillId="0" borderId="4" xfId="0" applyFont="1" applyBorder="1" applyAlignment="1">
      <alignment horizontal="left" vertical="center" indent="2"/>
    </xf>
    <xf numFmtId="0" fontId="33" fillId="0" borderId="4" xfId="0" applyFont="1" applyBorder="1" applyAlignment="1">
      <alignment horizontal="left" vertical="center" indent="1"/>
    </xf>
    <xf numFmtId="0" fontId="213" fillId="0" borderId="4" xfId="0" applyFont="1" applyBorder="1" applyAlignment="1">
      <alignment vertical="center"/>
    </xf>
    <xf numFmtId="0" fontId="33" fillId="0" borderId="4" xfId="0" applyFont="1" applyBorder="1" applyAlignment="1">
      <alignment vertical="center"/>
    </xf>
    <xf numFmtId="0" fontId="213" fillId="0" borderId="66" xfId="0" applyFont="1" applyBorder="1" applyAlignment="1">
      <alignment vertical="center"/>
    </xf>
    <xf numFmtId="0" fontId="33" fillId="0" borderId="62" xfId="0" applyFont="1" applyBorder="1" applyAlignment="1">
      <alignment vertical="center"/>
    </xf>
    <xf numFmtId="0" fontId="33" fillId="3" borderId="66" xfId="0" applyFont="1" applyFill="1" applyBorder="1"/>
    <xf numFmtId="0" fontId="33" fillId="3" borderId="2" xfId="0" applyFont="1" applyFill="1" applyBorder="1"/>
    <xf numFmtId="0" fontId="33" fillId="3" borderId="60" xfId="0" applyFont="1" applyFill="1" applyBorder="1"/>
    <xf numFmtId="3" fontId="31" fillId="5" borderId="62" xfId="21" applyNumberFormat="1" applyFont="1" applyFill="1" applyBorder="1"/>
    <xf numFmtId="3" fontId="31" fillId="5" borderId="64" xfId="21" applyNumberFormat="1" applyFont="1" applyFill="1" applyBorder="1"/>
    <xf numFmtId="3" fontId="31" fillId="5" borderId="4" xfId="21" applyNumberFormat="1" applyFont="1" applyFill="1" applyBorder="1" applyAlignment="1">
      <alignment vertical="center"/>
    </xf>
    <xf numFmtId="3" fontId="31" fillId="5" borderId="0" xfId="21" applyNumberFormat="1" applyFont="1" applyFill="1" applyAlignment="1">
      <alignment vertical="center"/>
    </xf>
    <xf numFmtId="3" fontId="31" fillId="5" borderId="4" xfId="21" applyNumberFormat="1" applyFont="1" applyFill="1" applyBorder="1"/>
    <xf numFmtId="3" fontId="31" fillId="5" borderId="0" xfId="21" applyNumberFormat="1" applyFont="1" applyFill="1"/>
    <xf numFmtId="0" fontId="31" fillId="5" borderId="66" xfId="21" applyFont="1" applyFill="1" applyBorder="1" applyAlignment="1">
      <alignment vertical="center"/>
    </xf>
    <xf numFmtId="0" fontId="31" fillId="5" borderId="2" xfId="21" applyFont="1" applyFill="1" applyBorder="1"/>
    <xf numFmtId="0" fontId="31" fillId="5" borderId="0" xfId="21" applyFont="1" applyFill="1" applyAlignment="1">
      <alignment vertical="center"/>
    </xf>
    <xf numFmtId="0" fontId="31" fillId="5" borderId="0" xfId="21" applyFont="1" applyFill="1"/>
    <xf numFmtId="3" fontId="31" fillId="5" borderId="0" xfId="53496" applyNumberFormat="1" applyFont="1" applyFill="1" applyBorder="1" applyAlignment="1">
      <alignment vertical="center"/>
    </xf>
    <xf numFmtId="171" fontId="31" fillId="0" borderId="0" xfId="53496" applyNumberFormat="1" applyFont="1" applyFill="1" applyBorder="1" applyAlignment="1">
      <alignment horizontal="center" vertical="center"/>
    </xf>
    <xf numFmtId="0" fontId="31" fillId="0" borderId="62" xfId="21" applyFont="1" applyBorder="1" applyAlignment="1">
      <alignment horizontal="left"/>
    </xf>
    <xf numFmtId="0" fontId="31" fillId="0" borderId="64" xfId="21" applyFont="1" applyBorder="1"/>
    <xf numFmtId="0" fontId="31" fillId="0" borderId="4" xfId="21" applyFont="1" applyBorder="1" applyAlignment="1">
      <alignment horizontal="left"/>
    </xf>
    <xf numFmtId="0" fontId="31" fillId="0" borderId="0" xfId="21" applyFont="1"/>
    <xf numFmtId="0" fontId="32" fillId="0" borderId="4" xfId="21" applyFont="1" applyBorder="1" applyAlignment="1">
      <alignment horizontal="left"/>
    </xf>
    <xf numFmtId="0" fontId="32" fillId="0" borderId="0" xfId="21" applyFont="1"/>
    <xf numFmtId="0" fontId="31" fillId="0" borderId="5" xfId="21" applyFont="1" applyBorder="1"/>
    <xf numFmtId="0" fontId="32" fillId="0" borderId="5" xfId="21" applyFont="1" applyBorder="1"/>
    <xf numFmtId="0" fontId="31" fillId="0" borderId="4" xfId="2" applyFont="1" applyBorder="1" applyAlignment="1">
      <alignment horizontal="left"/>
    </xf>
    <xf numFmtId="0" fontId="31" fillId="5" borderId="3" xfId="53493" applyFont="1" applyFill="1" applyBorder="1" applyAlignment="1">
      <alignment horizontal="left" vertical="center" indent="1"/>
    </xf>
    <xf numFmtId="0" fontId="208" fillId="0" borderId="4" xfId="2" applyFont="1" applyBorder="1" applyAlignment="1">
      <alignment horizontal="left"/>
    </xf>
    <xf numFmtId="0" fontId="264" fillId="0" borderId="0" xfId="21" applyFont="1"/>
    <xf numFmtId="0" fontId="31" fillId="0" borderId="4" xfId="2" applyFont="1" applyBorder="1" applyAlignment="1">
      <alignment horizontal="left" vertical="center" indent="1"/>
    </xf>
    <xf numFmtId="0" fontId="31" fillId="0" borderId="4" xfId="21" applyFont="1" applyBorder="1" applyAlignment="1">
      <alignment horizontal="left" indent="1"/>
    </xf>
    <xf numFmtId="0" fontId="31" fillId="0" borderId="4" xfId="21" applyFont="1" applyBorder="1" applyAlignment="1">
      <alignment horizontal="left" vertical="center"/>
    </xf>
    <xf numFmtId="0" fontId="31" fillId="0" borderId="0" xfId="21" applyFont="1" applyAlignment="1">
      <alignment vertical="center" wrapText="1"/>
    </xf>
    <xf numFmtId="0" fontId="31" fillId="0" borderId="0" xfId="21" applyFont="1" applyAlignment="1">
      <alignment wrapText="1"/>
    </xf>
    <xf numFmtId="0" fontId="32" fillId="0" borderId="66" xfId="21" applyFont="1" applyBorder="1"/>
    <xf numFmtId="0" fontId="32" fillId="0" borderId="2" xfId="21" applyFont="1" applyBorder="1"/>
    <xf numFmtId="0" fontId="31" fillId="0" borderId="0" xfId="21" applyFont="1" applyAlignment="1">
      <alignment vertical="center"/>
    </xf>
    <xf numFmtId="171" fontId="32" fillId="0" borderId="0" xfId="53496" applyNumberFormat="1" applyFont="1" applyFill="1" applyBorder="1" applyAlignment="1"/>
    <xf numFmtId="0" fontId="219" fillId="3" borderId="66" xfId="0" applyFont="1" applyFill="1" applyBorder="1" applyAlignment="1">
      <alignment horizontal="center" vertical="center"/>
    </xf>
    <xf numFmtId="0" fontId="219" fillId="3" borderId="60" xfId="0" applyFont="1" applyFill="1" applyBorder="1" applyAlignment="1">
      <alignment horizontal="center" vertical="center"/>
    </xf>
    <xf numFmtId="0" fontId="219" fillId="3" borderId="67" xfId="0" applyFont="1" applyFill="1" applyBorder="1" applyAlignment="1">
      <alignment horizontal="center" vertical="center"/>
    </xf>
    <xf numFmtId="0" fontId="219" fillId="3" borderId="60" xfId="0" quotePrefix="1" applyFont="1" applyFill="1" applyBorder="1" applyAlignment="1">
      <alignment horizontal="center" vertical="center"/>
    </xf>
    <xf numFmtId="0" fontId="219" fillId="3" borderId="67" xfId="0" quotePrefix="1" applyFont="1" applyFill="1" applyBorder="1" applyAlignment="1">
      <alignment horizontal="center" vertical="center"/>
    </xf>
    <xf numFmtId="0" fontId="202" fillId="0" borderId="0" xfId="0" applyFont="1" applyAlignment="1">
      <alignment vertical="center"/>
    </xf>
    <xf numFmtId="0" fontId="265" fillId="0" borderId="3" xfId="0" applyFont="1" applyBorder="1" applyAlignment="1">
      <alignment vertical="center"/>
    </xf>
    <xf numFmtId="0" fontId="267" fillId="0" borderId="3" xfId="0" applyFont="1" applyBorder="1" applyAlignment="1">
      <alignment vertical="center"/>
    </xf>
    <xf numFmtId="0" fontId="265" fillId="0" borderId="1" xfId="0" applyFont="1" applyBorder="1" applyAlignment="1">
      <alignment vertical="center"/>
    </xf>
    <xf numFmtId="0" fontId="267" fillId="0" borderId="65" xfId="0" applyFont="1" applyBorder="1" applyAlignment="1">
      <alignment vertical="center"/>
    </xf>
    <xf numFmtId="215" fontId="265" fillId="0" borderId="62" xfId="0" applyNumberFormat="1" applyFont="1" applyBorder="1" applyAlignment="1">
      <alignment horizontal="center" vertical="center"/>
    </xf>
    <xf numFmtId="215" fontId="265" fillId="0" borderId="70" xfId="0" applyNumberFormat="1" applyFont="1" applyBorder="1" applyAlignment="1">
      <alignment horizontal="center" vertical="center"/>
    </xf>
    <xf numFmtId="215" fontId="265" fillId="0" borderId="63" xfId="0" applyNumberFormat="1" applyFont="1" applyBorder="1" applyAlignment="1">
      <alignment horizontal="center" vertical="center"/>
    </xf>
    <xf numFmtId="171" fontId="265" fillId="0" borderId="4" xfId="53510" applyNumberFormat="1" applyFont="1" applyBorder="1" applyAlignment="1">
      <alignment horizontal="center" vertical="center"/>
    </xf>
    <xf numFmtId="171" fontId="265" fillId="0" borderId="5" xfId="53510" applyNumberFormat="1" applyFont="1" applyBorder="1" applyAlignment="1">
      <alignment horizontal="center" vertical="center"/>
    </xf>
    <xf numFmtId="177" fontId="265" fillId="0" borderId="0" xfId="0" applyNumberFormat="1" applyFont="1" applyAlignment="1">
      <alignment horizontal="center" vertical="center"/>
    </xf>
    <xf numFmtId="177" fontId="265" fillId="0" borderId="5" xfId="0" applyNumberFormat="1" applyFont="1" applyBorder="1" applyAlignment="1">
      <alignment horizontal="center" vertical="center"/>
    </xf>
    <xf numFmtId="171" fontId="265" fillId="0" borderId="5" xfId="53510" applyNumberFormat="1" applyFont="1" applyFill="1" applyBorder="1" applyAlignment="1">
      <alignment horizontal="center" vertical="center"/>
    </xf>
    <xf numFmtId="215" fontId="265" fillId="0" borderId="4" xfId="0" applyNumberFormat="1" applyFont="1" applyBorder="1" applyAlignment="1">
      <alignment horizontal="center" vertical="center"/>
    </xf>
    <xf numFmtId="215" fontId="265" fillId="0" borderId="0" xfId="0" applyNumberFormat="1" applyFont="1" applyAlignment="1">
      <alignment horizontal="center" vertical="center"/>
    </xf>
    <xf numFmtId="215" fontId="265" fillId="0" borderId="5" xfId="0" applyNumberFormat="1" applyFont="1" applyBorder="1" applyAlignment="1">
      <alignment horizontal="center" vertical="center"/>
    </xf>
    <xf numFmtId="171" fontId="265" fillId="0" borderId="62" xfId="53510" applyNumberFormat="1" applyFont="1" applyBorder="1" applyAlignment="1">
      <alignment horizontal="center" vertical="center"/>
    </xf>
    <xf numFmtId="171" fontId="265" fillId="0" borderId="63" xfId="53510" applyNumberFormat="1" applyFont="1" applyBorder="1" applyAlignment="1">
      <alignment horizontal="center" vertical="center"/>
    </xf>
    <xf numFmtId="17" fontId="237" fillId="4" borderId="66" xfId="39" quotePrefix="1" applyNumberFormat="1" applyFont="1" applyFill="1" applyBorder="1" applyAlignment="1">
      <alignment horizontal="center"/>
    </xf>
    <xf numFmtId="0" fontId="237" fillId="4" borderId="60" xfId="39" quotePrefix="1" applyFont="1" applyFill="1" applyBorder="1" applyAlignment="1">
      <alignment horizontal="center"/>
    </xf>
    <xf numFmtId="0" fontId="237" fillId="4" borderId="67" xfId="39" quotePrefix="1" applyFont="1" applyFill="1" applyBorder="1" applyAlignment="1">
      <alignment horizontal="center"/>
    </xf>
    <xf numFmtId="0" fontId="33" fillId="3" borderId="70" xfId="0" applyFont="1" applyFill="1" applyBorder="1"/>
    <xf numFmtId="1" fontId="30" fillId="3" borderId="67" xfId="53514" quotePrefix="1" applyNumberFormat="1" applyFont="1" applyFill="1" applyBorder="1" applyAlignment="1">
      <alignment horizontal="center" vertical="center"/>
    </xf>
    <xf numFmtId="0" fontId="32" fillId="5" borderId="4" xfId="0" applyFont="1" applyFill="1" applyBorder="1" applyAlignment="1">
      <alignment horizontal="left"/>
    </xf>
    <xf numFmtId="0" fontId="32" fillId="5" borderId="0" xfId="0" applyFont="1" applyFill="1" applyAlignment="1">
      <alignment horizontal="left"/>
    </xf>
    <xf numFmtId="0" fontId="32" fillId="5" borderId="4" xfId="0" applyFont="1" applyFill="1" applyBorder="1" applyAlignment="1">
      <alignment horizontal="center"/>
    </xf>
    <xf numFmtId="1" fontId="30" fillId="3" borderId="60" xfId="14" applyNumberFormat="1" applyFont="1" applyFill="1" applyBorder="1" applyAlignment="1">
      <alignment horizontal="center" vertical="center"/>
    </xf>
    <xf numFmtId="0" fontId="30" fillId="3" borderId="72" xfId="39" applyFont="1" applyFill="1" applyBorder="1" applyAlignment="1">
      <alignment horizontal="center"/>
    </xf>
    <xf numFmtId="0" fontId="269" fillId="3" borderId="66" xfId="39" applyFont="1" applyFill="1" applyBorder="1" applyAlignment="1">
      <alignment horizontal="center"/>
    </xf>
    <xf numFmtId="0" fontId="269" fillId="3" borderId="73" xfId="39" applyFont="1" applyFill="1" applyBorder="1" applyAlignment="1">
      <alignment horizontal="center"/>
    </xf>
    <xf numFmtId="0" fontId="202" fillId="0" borderId="4" xfId="39" applyFont="1" applyBorder="1" applyAlignment="1">
      <alignment vertical="center"/>
    </xf>
    <xf numFmtId="171" fontId="202" fillId="0" borderId="0" xfId="40" applyNumberFormat="1" applyFont="1" applyFill="1" applyBorder="1" applyAlignment="1">
      <alignment horizontal="center" vertical="center"/>
    </xf>
    <xf numFmtId="3" fontId="33" fillId="0" borderId="62" xfId="53509" applyNumberFormat="1" applyFont="1" applyFill="1" applyBorder="1" applyAlignment="1">
      <alignment horizontal="center" vertical="center"/>
    </xf>
    <xf numFmtId="3" fontId="33" fillId="0" borderId="63" xfId="40" applyNumberFormat="1" applyFont="1" applyFill="1" applyBorder="1" applyAlignment="1">
      <alignment horizontal="center" vertical="center"/>
    </xf>
    <xf numFmtId="171" fontId="33" fillId="0" borderId="64" xfId="40" applyNumberFormat="1" applyFont="1" applyFill="1" applyBorder="1" applyAlignment="1">
      <alignment horizontal="center" vertical="center"/>
    </xf>
    <xf numFmtId="171" fontId="33" fillId="0" borderId="63" xfId="40" applyNumberFormat="1" applyFont="1" applyFill="1" applyBorder="1" applyAlignment="1">
      <alignment horizontal="center" vertical="center"/>
    </xf>
    <xf numFmtId="171" fontId="33" fillId="0" borderId="0" xfId="40" applyNumberFormat="1" applyFont="1" applyFill="1" applyBorder="1" applyAlignment="1">
      <alignment horizontal="center" vertical="center"/>
    </xf>
    <xf numFmtId="3" fontId="33" fillId="0" borderId="4" xfId="53509" applyNumberFormat="1" applyFont="1" applyFill="1" applyBorder="1" applyAlignment="1">
      <alignment horizontal="center" vertical="center"/>
    </xf>
    <xf numFmtId="3" fontId="33" fillId="0" borderId="5" xfId="40" applyNumberFormat="1" applyFont="1" applyFill="1" applyBorder="1" applyAlignment="1">
      <alignment horizontal="center" vertical="center"/>
    </xf>
    <xf numFmtId="171" fontId="33" fillId="0" borderId="5" xfId="40" applyNumberFormat="1" applyFont="1" applyFill="1" applyBorder="1" applyAlignment="1">
      <alignment horizontal="center" vertical="center"/>
    </xf>
    <xf numFmtId="0" fontId="202" fillId="5" borderId="4" xfId="39" applyFont="1" applyFill="1" applyBorder="1" applyAlignment="1">
      <alignment vertical="center"/>
    </xf>
    <xf numFmtId="3" fontId="33" fillId="5" borderId="4" xfId="39" applyNumberFormat="1" applyFont="1" applyFill="1" applyBorder="1" applyAlignment="1">
      <alignment horizontal="center" vertical="center"/>
    </xf>
    <xf numFmtId="3" fontId="33" fillId="5" borderId="0" xfId="39" applyNumberFormat="1" applyFont="1" applyFill="1" applyAlignment="1">
      <alignment horizontal="center" vertical="center"/>
    </xf>
    <xf numFmtId="3" fontId="33" fillId="5" borderId="5" xfId="39" applyNumberFormat="1" applyFont="1" applyFill="1" applyBorder="1" applyAlignment="1">
      <alignment horizontal="center" vertical="center"/>
    </xf>
    <xf numFmtId="171" fontId="33" fillId="5" borderId="0" xfId="40" applyNumberFormat="1" applyFont="1" applyFill="1" applyBorder="1" applyAlignment="1">
      <alignment horizontal="center" vertical="center"/>
    </xf>
    <xf numFmtId="171" fontId="202" fillId="5" borderId="0" xfId="40" applyNumberFormat="1" applyFont="1" applyFill="1" applyBorder="1" applyAlignment="1">
      <alignment horizontal="center" vertical="center"/>
    </xf>
    <xf numFmtId="3" fontId="33" fillId="5" borderId="4" xfId="53509" applyNumberFormat="1" applyFont="1" applyFill="1" applyBorder="1" applyAlignment="1">
      <alignment horizontal="center" vertical="center"/>
    </xf>
    <xf numFmtId="3" fontId="33" fillId="5" borderId="5" xfId="40" applyNumberFormat="1" applyFont="1" applyFill="1" applyBorder="1" applyAlignment="1">
      <alignment horizontal="center" vertical="center"/>
    </xf>
    <xf numFmtId="171" fontId="33" fillId="5" borderId="5" xfId="40" applyNumberFormat="1" applyFont="1" applyFill="1" applyBorder="1" applyAlignment="1">
      <alignment horizontal="center" vertical="center"/>
    </xf>
    <xf numFmtId="0" fontId="202" fillId="5" borderId="66" xfId="39" applyFont="1" applyFill="1" applyBorder="1" applyAlignment="1">
      <alignment horizontal="left" vertical="center"/>
    </xf>
    <xf numFmtId="3" fontId="33" fillId="5" borderId="66" xfId="53509" applyNumberFormat="1" applyFont="1" applyFill="1" applyBorder="1" applyAlignment="1">
      <alignment horizontal="center" vertical="center"/>
    </xf>
    <xf numFmtId="3" fontId="33" fillId="5" borderId="73" xfId="40" applyNumberFormat="1" applyFont="1" applyFill="1" applyBorder="1" applyAlignment="1">
      <alignment horizontal="center" vertical="center"/>
    </xf>
    <xf numFmtId="171" fontId="33" fillId="5" borderId="72" xfId="40" applyNumberFormat="1" applyFont="1" applyFill="1" applyBorder="1" applyAlignment="1">
      <alignment horizontal="center" vertical="center"/>
    </xf>
    <xf numFmtId="171" fontId="33" fillId="5" borderId="73" xfId="40" applyNumberFormat="1" applyFont="1" applyFill="1" applyBorder="1" applyAlignment="1">
      <alignment horizontal="center" vertical="center"/>
    </xf>
    <xf numFmtId="0" fontId="206" fillId="5" borderId="6" xfId="39" applyFont="1" applyFill="1" applyBorder="1" applyAlignment="1">
      <alignment vertical="center"/>
    </xf>
    <xf numFmtId="3" fontId="213" fillId="5" borderId="8" xfId="39" applyNumberFormat="1" applyFont="1" applyFill="1" applyBorder="1" applyAlignment="1">
      <alignment horizontal="center" vertical="center"/>
    </xf>
    <xf numFmtId="3" fontId="213" fillId="5" borderId="7" xfId="39" applyNumberFormat="1" applyFont="1" applyFill="1" applyBorder="1" applyAlignment="1">
      <alignment horizontal="center" vertical="center"/>
    </xf>
    <xf numFmtId="3" fontId="213" fillId="5" borderId="9" xfId="39" applyNumberFormat="1" applyFont="1" applyFill="1" applyBorder="1" applyAlignment="1">
      <alignment horizontal="center" vertical="center"/>
    </xf>
    <xf numFmtId="171" fontId="206" fillId="5" borderId="7" xfId="40" applyNumberFormat="1" applyFont="1" applyFill="1" applyBorder="1" applyAlignment="1">
      <alignment horizontal="center" vertical="center"/>
    </xf>
    <xf numFmtId="171" fontId="213" fillId="5" borderId="9" xfId="40" applyNumberFormat="1" applyFont="1" applyFill="1" applyBorder="1" applyAlignment="1">
      <alignment horizontal="center" vertical="center"/>
    </xf>
    <xf numFmtId="171" fontId="213" fillId="5" borderId="7" xfId="40" applyNumberFormat="1" applyFont="1" applyFill="1" applyBorder="1" applyAlignment="1">
      <alignment horizontal="center" vertical="center"/>
    </xf>
    <xf numFmtId="0" fontId="202" fillId="5" borderId="62" xfId="39" applyFont="1" applyFill="1" applyBorder="1" applyAlignment="1">
      <alignment vertical="center"/>
    </xf>
    <xf numFmtId="3" fontId="33" fillId="5" borderId="62" xfId="39" applyNumberFormat="1" applyFont="1" applyFill="1" applyBorder="1" applyAlignment="1">
      <alignment horizontal="center" vertical="center"/>
    </xf>
    <xf numFmtId="3" fontId="33" fillId="5" borderId="64" xfId="39" applyNumberFormat="1" applyFont="1" applyFill="1" applyBorder="1" applyAlignment="1">
      <alignment horizontal="center" vertical="center"/>
    </xf>
    <xf numFmtId="3" fontId="33" fillId="5" borderId="63" xfId="39" applyNumberFormat="1" applyFont="1" applyFill="1" applyBorder="1" applyAlignment="1">
      <alignment horizontal="center" vertical="center"/>
    </xf>
    <xf numFmtId="171" fontId="202" fillId="5" borderId="62" xfId="53510" applyNumberFormat="1" applyFont="1" applyFill="1" applyBorder="1" applyAlignment="1">
      <alignment horizontal="center" vertical="center"/>
    </xf>
    <xf numFmtId="171" fontId="202" fillId="5" borderId="63" xfId="53510" applyNumberFormat="1" applyFont="1" applyFill="1" applyBorder="1" applyAlignment="1">
      <alignment horizontal="center" vertical="center"/>
    </xf>
    <xf numFmtId="229" fontId="202" fillId="0" borderId="62" xfId="53509" applyNumberFormat="1" applyFont="1" applyFill="1" applyBorder="1" applyAlignment="1">
      <alignment horizontal="center" vertical="center"/>
    </xf>
    <xf numFmtId="229" fontId="202" fillId="0" borderId="63" xfId="53509" applyNumberFormat="1" applyFont="1" applyFill="1" applyBorder="1" applyAlignment="1">
      <alignment horizontal="center" vertical="center"/>
    </xf>
    <xf numFmtId="171" fontId="202" fillId="0" borderId="64" xfId="40" applyNumberFormat="1" applyFont="1" applyFill="1" applyBorder="1" applyAlignment="1">
      <alignment horizontal="center" vertical="center"/>
    </xf>
    <xf numFmtId="171" fontId="202" fillId="0" borderId="63" xfId="40" applyNumberFormat="1" applyFont="1" applyFill="1" applyBorder="1" applyAlignment="1">
      <alignment horizontal="center" vertical="center"/>
    </xf>
    <xf numFmtId="0" fontId="206" fillId="5" borderId="66" xfId="39" applyFont="1" applyFill="1" applyBorder="1" applyAlignment="1">
      <alignment vertical="center"/>
    </xf>
    <xf numFmtId="3" fontId="213" fillId="5" borderId="72" xfId="39" applyNumberFormat="1" applyFont="1" applyFill="1" applyBorder="1" applyAlignment="1">
      <alignment horizontal="center" vertical="center"/>
    </xf>
    <xf numFmtId="3" fontId="213" fillId="5" borderId="73" xfId="39" applyNumberFormat="1" applyFont="1" applyFill="1" applyBorder="1" applyAlignment="1">
      <alignment horizontal="center" vertical="center"/>
    </xf>
    <xf numFmtId="171" fontId="206" fillId="5" borderId="66" xfId="53510" applyNumberFormat="1" applyFont="1" applyFill="1" applyBorder="1" applyAlignment="1">
      <alignment horizontal="center" vertical="center"/>
    </xf>
    <xf numFmtId="171" fontId="206" fillId="5" borderId="73" xfId="53510" applyNumberFormat="1" applyFont="1" applyFill="1" applyBorder="1" applyAlignment="1">
      <alignment horizontal="center" vertical="center"/>
    </xf>
    <xf numFmtId="3" fontId="206" fillId="5" borderId="66" xfId="40" applyNumberFormat="1" applyFont="1" applyFill="1" applyBorder="1" applyAlignment="1">
      <alignment horizontal="center" vertical="center"/>
    </xf>
    <xf numFmtId="3" fontId="206" fillId="5" borderId="73" xfId="40" applyNumberFormat="1" applyFont="1" applyFill="1" applyBorder="1" applyAlignment="1">
      <alignment horizontal="center" vertical="center"/>
    </xf>
    <xf numFmtId="171" fontId="206" fillId="5" borderId="72" xfId="40" applyNumberFormat="1" applyFont="1" applyFill="1" applyBorder="1" applyAlignment="1">
      <alignment horizontal="center" vertical="center"/>
    </xf>
    <xf numFmtId="171" fontId="206" fillId="5" borderId="73" xfId="40" applyNumberFormat="1" applyFont="1" applyFill="1" applyBorder="1" applyAlignment="1">
      <alignment horizontal="center" vertical="center"/>
    </xf>
    <xf numFmtId="0" fontId="30" fillId="3" borderId="73" xfId="39" applyFont="1" applyFill="1" applyBorder="1" applyAlignment="1">
      <alignment horizontal="center"/>
    </xf>
    <xf numFmtId="3" fontId="206" fillId="0" borderId="4" xfId="53509" applyNumberFormat="1" applyFont="1" applyFill="1" applyBorder="1" applyAlignment="1">
      <alignment horizontal="center" vertical="center"/>
    </xf>
    <xf numFmtId="171" fontId="206" fillId="0" borderId="5" xfId="40" applyNumberFormat="1" applyFont="1" applyFill="1" applyBorder="1" applyAlignment="1">
      <alignment horizontal="center" vertical="center"/>
    </xf>
    <xf numFmtId="3" fontId="31" fillId="0" borderId="4" xfId="53509" applyNumberFormat="1" applyFont="1" applyFill="1" applyBorder="1" applyAlignment="1">
      <alignment horizontal="center" vertical="center"/>
    </xf>
    <xf numFmtId="3" fontId="31" fillId="122" borderId="4" xfId="53509" applyNumberFormat="1" applyFont="1" applyFill="1" applyBorder="1" applyAlignment="1">
      <alignment horizontal="center" vertical="center"/>
    </xf>
    <xf numFmtId="171" fontId="33" fillId="122" borderId="5" xfId="40" applyNumberFormat="1" applyFont="1" applyFill="1" applyBorder="1" applyAlignment="1">
      <alignment horizontal="center" vertical="center"/>
    </xf>
    <xf numFmtId="0" fontId="33" fillId="5" borderId="4" xfId="39" applyFont="1" applyFill="1" applyBorder="1" applyAlignment="1">
      <alignment horizontal="left" vertical="center" indent="1"/>
    </xf>
    <xf numFmtId="3" fontId="31" fillId="5" borderId="4" xfId="53509" applyNumberFormat="1" applyFont="1" applyFill="1" applyBorder="1" applyAlignment="1">
      <alignment horizontal="center" vertical="center"/>
    </xf>
    <xf numFmtId="0" fontId="206" fillId="5" borderId="66" xfId="39" applyFont="1" applyFill="1" applyBorder="1" applyAlignment="1">
      <alignment horizontal="left" vertical="center" indent="1"/>
    </xf>
    <xf numFmtId="3" fontId="213" fillId="5" borderId="66" xfId="53509" applyNumberFormat="1" applyFont="1" applyFill="1" applyBorder="1" applyAlignment="1">
      <alignment horizontal="center" vertical="center"/>
    </xf>
    <xf numFmtId="171" fontId="213" fillId="5" borderId="73" xfId="40" applyNumberFormat="1" applyFont="1" applyFill="1" applyBorder="1" applyAlignment="1">
      <alignment horizontal="center" vertical="center"/>
    </xf>
    <xf numFmtId="222" fontId="216" fillId="5" borderId="72" xfId="7828" applyNumberFormat="1" applyFont="1" applyFill="1" applyBorder="1" applyAlignment="1">
      <alignment horizontal="center" vertical="center" wrapText="1"/>
    </xf>
    <xf numFmtId="222" fontId="216" fillId="5" borderId="73" xfId="7828" applyNumberFormat="1" applyFont="1" applyFill="1" applyBorder="1" applyAlignment="1">
      <alignment horizontal="center" vertical="center" wrapText="1"/>
    </xf>
    <xf numFmtId="171" fontId="216" fillId="5" borderId="73" xfId="53510" applyNumberFormat="1" applyFont="1" applyFill="1" applyBorder="1" applyAlignment="1">
      <alignment horizontal="center" vertical="center" wrapText="1"/>
    </xf>
    <xf numFmtId="177" fontId="202" fillId="0" borderId="72" xfId="53509" applyNumberFormat="1" applyFont="1" applyBorder="1" applyAlignment="1">
      <alignment horizontal="center" vertical="center"/>
    </xf>
    <xf numFmtId="177" fontId="202" fillId="0" borderId="73" xfId="53509" applyNumberFormat="1" applyFont="1" applyBorder="1" applyAlignment="1">
      <alignment horizontal="center" vertical="center"/>
    </xf>
    <xf numFmtId="0" fontId="206" fillId="0" borderId="3" xfId="0" applyFont="1" applyBorder="1" applyAlignment="1">
      <alignment vertical="center"/>
    </xf>
    <xf numFmtId="0" fontId="202" fillId="0" borderId="3" xfId="0" applyFont="1" applyBorder="1" applyAlignment="1">
      <alignment vertical="center"/>
    </xf>
    <xf numFmtId="0" fontId="202" fillId="0" borderId="1" xfId="0" applyFont="1" applyBorder="1" applyAlignment="1">
      <alignment vertical="center"/>
    </xf>
    <xf numFmtId="0" fontId="202" fillId="0" borderId="3" xfId="0" applyFont="1" applyBorder="1" applyAlignment="1">
      <alignment vertical="center" wrapText="1"/>
    </xf>
    <xf numFmtId="215" fontId="202" fillId="0" borderId="64" xfId="0" applyNumberFormat="1" applyFont="1" applyBorder="1" applyAlignment="1">
      <alignment horizontal="center" vertical="center"/>
    </xf>
    <xf numFmtId="215" fontId="202" fillId="0" borderId="63" xfId="0" applyNumberFormat="1" applyFont="1" applyBorder="1" applyAlignment="1">
      <alignment horizontal="center" vertical="center"/>
    </xf>
    <xf numFmtId="168" fontId="202" fillId="0" borderId="5" xfId="53510" applyNumberFormat="1" applyFont="1" applyBorder="1" applyAlignment="1">
      <alignment horizontal="center" vertical="center"/>
    </xf>
    <xf numFmtId="168" fontId="202" fillId="0" borderId="63" xfId="53510" applyNumberFormat="1" applyFont="1" applyBorder="1" applyAlignment="1">
      <alignment horizontal="center" vertical="center"/>
    </xf>
    <xf numFmtId="3" fontId="202" fillId="0" borderId="0" xfId="0" applyNumberFormat="1" applyFont="1" applyAlignment="1">
      <alignment horizontal="center" vertical="center"/>
    </xf>
    <xf numFmtId="3" fontId="202" fillId="0" borderId="5" xfId="0" applyNumberFormat="1" applyFont="1" applyBorder="1" applyAlignment="1">
      <alignment horizontal="center" vertical="center"/>
    </xf>
    <xf numFmtId="177" fontId="202" fillId="0" borderId="60" xfId="0" applyNumberFormat="1" applyFont="1" applyBorder="1" applyAlignment="1">
      <alignment horizontal="center" vertical="center"/>
    </xf>
    <xf numFmtId="177" fontId="202" fillId="0" borderId="67" xfId="0" applyNumberFormat="1" applyFont="1" applyBorder="1" applyAlignment="1">
      <alignment horizontal="center" vertical="center"/>
    </xf>
    <xf numFmtId="1" fontId="30" fillId="3" borderId="72" xfId="45" quotePrefix="1" applyNumberFormat="1" applyFont="1" applyFill="1" applyBorder="1" applyAlignment="1">
      <alignment horizontal="center" vertical="center"/>
    </xf>
    <xf numFmtId="1" fontId="30" fillId="3" borderId="73" xfId="45" quotePrefix="1" applyNumberFormat="1" applyFont="1" applyFill="1" applyBorder="1" applyAlignment="1">
      <alignment horizontal="center" vertical="center"/>
    </xf>
    <xf numFmtId="0" fontId="30" fillId="3" borderId="72" xfId="44" applyFont="1" applyFill="1" applyBorder="1" applyAlignment="1">
      <alignment horizontal="center"/>
    </xf>
    <xf numFmtId="0" fontId="30" fillId="3" borderId="73" xfId="44" applyFont="1" applyFill="1" applyBorder="1" applyAlignment="1">
      <alignment horizontal="center"/>
    </xf>
    <xf numFmtId="0" fontId="30" fillId="3" borderId="66" xfId="44" applyFont="1" applyFill="1" applyBorder="1" applyAlignment="1">
      <alignment horizontal="center" vertical="center"/>
    </xf>
    <xf numFmtId="0" fontId="30" fillId="3" borderId="73" xfId="44" applyFont="1" applyFill="1" applyBorder="1" applyAlignment="1">
      <alignment horizontal="center" vertical="center"/>
    </xf>
    <xf numFmtId="220" fontId="31" fillId="0" borderId="0" xfId="5" applyNumberFormat="1" applyFont="1" applyBorder="1" applyAlignment="1">
      <alignment horizontal="center" vertical="center"/>
    </xf>
    <xf numFmtId="171" fontId="32" fillId="0" borderId="7" xfId="47" applyNumberFormat="1" applyFont="1" applyBorder="1" applyAlignment="1">
      <alignment horizontal="center" vertical="center"/>
    </xf>
    <xf numFmtId="171" fontId="32" fillId="0" borderId="9" xfId="47" applyNumberFormat="1" applyFont="1" applyBorder="1" applyAlignment="1">
      <alignment horizontal="center" vertical="center"/>
    </xf>
    <xf numFmtId="220" fontId="32" fillId="0" borderId="0" xfId="5" applyNumberFormat="1" applyFont="1" applyBorder="1" applyAlignment="1">
      <alignment horizontal="center" vertical="center"/>
    </xf>
    <xf numFmtId="171" fontId="32" fillId="0" borderId="0" xfId="53521" applyNumberFormat="1" applyFont="1" applyBorder="1" applyAlignment="1">
      <alignment horizontal="center" vertical="center"/>
    </xf>
    <xf numFmtId="0" fontId="32" fillId="0" borderId="72" xfId="50040" applyFont="1" applyBorder="1" applyAlignment="1">
      <alignment vertical="center"/>
    </xf>
    <xf numFmtId="0" fontId="32" fillId="0" borderId="6" xfId="50040" applyFont="1" applyBorder="1" applyAlignment="1">
      <alignment vertical="center"/>
    </xf>
    <xf numFmtId="0" fontId="32" fillId="0" borderId="8" xfId="50040" applyFont="1" applyBorder="1" applyAlignment="1">
      <alignment vertical="center"/>
    </xf>
    <xf numFmtId="0" fontId="30" fillId="3" borderId="65" xfId="50040" applyFont="1" applyFill="1" applyBorder="1" applyAlignment="1">
      <alignment horizontal="left" vertical="top"/>
    </xf>
    <xf numFmtId="1" fontId="30" fillId="3" borderId="66" xfId="45" quotePrefix="1" applyNumberFormat="1" applyFont="1" applyFill="1" applyBorder="1" applyAlignment="1">
      <alignment horizontal="center" vertical="center"/>
    </xf>
    <xf numFmtId="0" fontId="31" fillId="0" borderId="3" xfId="50040" applyFont="1" applyBorder="1" applyAlignment="1">
      <alignment vertical="center"/>
    </xf>
    <xf numFmtId="220" fontId="31" fillId="0" borderId="5" xfId="5" applyNumberFormat="1" applyFont="1" applyBorder="1" applyAlignment="1">
      <alignment horizontal="center" vertical="center"/>
    </xf>
    <xf numFmtId="0" fontId="32" fillId="0" borderId="64" xfId="50040" applyFont="1" applyBorder="1" applyAlignment="1">
      <alignment vertical="center"/>
    </xf>
    <xf numFmtId="171" fontId="31" fillId="0" borderId="72" xfId="47" applyNumberFormat="1" applyFont="1" applyBorder="1" applyAlignment="1">
      <alignment horizontal="center" vertical="center"/>
    </xf>
    <xf numFmtId="171" fontId="31" fillId="0" borderId="73" xfId="47" applyNumberFormat="1" applyFont="1" applyBorder="1" applyAlignment="1">
      <alignment horizontal="center" vertical="center"/>
    </xf>
    <xf numFmtId="220" fontId="31" fillId="0" borderId="66" xfId="5" applyNumberFormat="1" applyFont="1" applyBorder="1" applyAlignment="1">
      <alignment horizontal="center" vertical="center"/>
    </xf>
    <xf numFmtId="220" fontId="31" fillId="0" borderId="73" xfId="5" applyNumberFormat="1" applyFont="1" applyBorder="1" applyAlignment="1">
      <alignment horizontal="center" vertical="center"/>
    </xf>
    <xf numFmtId="3" fontId="32" fillId="0" borderId="7" xfId="53521" applyNumberFormat="1" applyFont="1" applyBorder="1" applyAlignment="1">
      <alignment horizontal="center" vertical="center"/>
    </xf>
    <xf numFmtId="3" fontId="32" fillId="0" borderId="9" xfId="53521" applyNumberFormat="1" applyFont="1" applyBorder="1" applyAlignment="1">
      <alignment horizontal="center" vertical="center"/>
    </xf>
    <xf numFmtId="0" fontId="213" fillId="5" borderId="4" xfId="53515" applyFont="1" applyFill="1" applyBorder="1" applyAlignment="1">
      <alignment vertical="center"/>
    </xf>
    <xf numFmtId="0" fontId="212" fillId="5" borderId="0" xfId="0" applyFont="1" applyFill="1"/>
    <xf numFmtId="173" fontId="211" fillId="5" borderId="0" xfId="7828" applyNumberFormat="1" applyFont="1" applyFill="1" applyBorder="1" applyAlignment="1">
      <alignment vertical="center"/>
    </xf>
    <xf numFmtId="171" fontId="211" fillId="5" borderId="0" xfId="53510" applyNumberFormat="1" applyFont="1" applyFill="1" applyBorder="1" applyAlignment="1">
      <alignment vertical="center"/>
    </xf>
    <xf numFmtId="171" fontId="216" fillId="5" borderId="72" xfId="53510" applyNumberFormat="1" applyFont="1" applyFill="1" applyBorder="1" applyAlignment="1">
      <alignment horizontal="center" vertical="center" wrapText="1"/>
    </xf>
    <xf numFmtId="0" fontId="16" fillId="0" borderId="74" xfId="0" applyFont="1" applyBorder="1"/>
    <xf numFmtId="171" fontId="211" fillId="5" borderId="76" xfId="53510" applyNumberFormat="1" applyFont="1" applyFill="1" applyBorder="1" applyAlignment="1">
      <alignment vertical="center"/>
    </xf>
    <xf numFmtId="171" fontId="211" fillId="5" borderId="76" xfId="53510" applyNumberFormat="1" applyFont="1" applyFill="1" applyBorder="1" applyAlignment="1">
      <alignment horizontal="center" vertical="center" wrapText="1"/>
    </xf>
    <xf numFmtId="171" fontId="216" fillId="5" borderId="76" xfId="53510" applyNumberFormat="1" applyFont="1" applyFill="1" applyBorder="1" applyAlignment="1">
      <alignment horizontal="center" vertical="center" wrapText="1"/>
    </xf>
    <xf numFmtId="0" fontId="212" fillId="5" borderId="76" xfId="0" applyFont="1" applyFill="1" applyBorder="1"/>
    <xf numFmtId="222" fontId="211" fillId="5" borderId="76" xfId="7828" applyNumberFormat="1" applyFont="1" applyFill="1" applyBorder="1" applyAlignment="1">
      <alignment horizontal="center" vertical="center" wrapText="1"/>
    </xf>
    <xf numFmtId="222" fontId="216" fillId="5" borderId="76" xfId="7828" applyNumberFormat="1" applyFont="1" applyFill="1" applyBorder="1" applyAlignment="1">
      <alignment horizontal="center" vertical="center" wrapText="1"/>
    </xf>
    <xf numFmtId="173" fontId="211" fillId="5" borderId="76" xfId="7828" applyNumberFormat="1" applyFont="1" applyFill="1" applyBorder="1" applyAlignment="1">
      <alignment vertical="center"/>
    </xf>
    <xf numFmtId="0" fontId="216" fillId="5" borderId="75" xfId="7828" applyNumberFormat="1" applyFont="1" applyFill="1" applyBorder="1" applyAlignment="1">
      <alignment horizontal="left" vertical="center"/>
    </xf>
    <xf numFmtId="0" fontId="212" fillId="5" borderId="75" xfId="7828" applyNumberFormat="1" applyFont="1" applyFill="1" applyBorder="1" applyAlignment="1">
      <alignment horizontal="left" vertical="center"/>
    </xf>
    <xf numFmtId="0" fontId="211" fillId="5" borderId="75" xfId="7828" applyNumberFormat="1" applyFont="1" applyFill="1" applyBorder="1" applyAlignment="1">
      <alignment horizontal="left" vertical="center" wrapText="1"/>
    </xf>
    <xf numFmtId="0" fontId="212" fillId="5" borderId="75" xfId="7828" applyNumberFormat="1" applyFont="1" applyFill="1" applyBorder="1" applyAlignment="1">
      <alignment horizontal="left" vertical="center" wrapText="1"/>
    </xf>
    <xf numFmtId="0" fontId="218" fillId="5" borderId="75" xfId="7828" applyNumberFormat="1" applyFont="1" applyFill="1" applyBorder="1" applyAlignment="1">
      <alignment horizontal="left" vertical="center"/>
    </xf>
    <xf numFmtId="0" fontId="218" fillId="5" borderId="77" xfId="7828" applyNumberFormat="1" applyFont="1" applyFill="1" applyBorder="1" applyAlignment="1">
      <alignment horizontal="left" vertical="center"/>
    </xf>
    <xf numFmtId="17" fontId="217" fillId="3" borderId="78" xfId="3" quotePrefix="1" applyNumberFormat="1" applyFont="1" applyFill="1" applyBorder="1" applyAlignment="1">
      <alignment horizontal="center" vertical="center"/>
    </xf>
    <xf numFmtId="17" fontId="217" fillId="3" borderId="81" xfId="3" quotePrefix="1" applyNumberFormat="1" applyFont="1" applyFill="1" applyBorder="1" applyAlignment="1">
      <alignment horizontal="center" vertical="center"/>
    </xf>
    <xf numFmtId="1" fontId="217" fillId="3" borderId="74" xfId="24" quotePrefix="1" applyNumberFormat="1" applyFont="1" applyFill="1" applyBorder="1" applyAlignment="1">
      <alignment horizontal="center" vertical="center"/>
    </xf>
    <xf numFmtId="1" fontId="217" fillId="3" borderId="82" xfId="24" quotePrefix="1" applyNumberFormat="1" applyFont="1" applyFill="1" applyBorder="1" applyAlignment="1">
      <alignment horizontal="center" vertical="center"/>
    </xf>
    <xf numFmtId="14" fontId="214" fillId="3" borderId="74" xfId="37" applyNumberFormat="1" applyFont="1" applyFill="1" applyBorder="1" applyAlignment="1">
      <alignment horizontal="center" vertical="center"/>
    </xf>
    <xf numFmtId="14" fontId="214" fillId="3" borderId="82" xfId="37" applyNumberFormat="1" applyFont="1" applyFill="1" applyBorder="1" applyAlignment="1">
      <alignment horizontal="center" vertical="center"/>
    </xf>
    <xf numFmtId="0" fontId="206" fillId="5" borderId="0" xfId="39" applyFont="1" applyFill="1" applyAlignment="1">
      <alignment vertical="center"/>
    </xf>
    <xf numFmtId="171" fontId="206" fillId="5" borderId="0" xfId="53510" applyNumberFormat="1" applyFont="1" applyFill="1" applyBorder="1" applyAlignment="1">
      <alignment horizontal="center" vertical="center"/>
    </xf>
    <xf numFmtId="3" fontId="206" fillId="5" borderId="0" xfId="40" applyNumberFormat="1" applyFont="1" applyFill="1" applyBorder="1" applyAlignment="1">
      <alignment horizontal="center" vertical="center"/>
    </xf>
    <xf numFmtId="171" fontId="206" fillId="5" borderId="0" xfId="40" applyNumberFormat="1" applyFont="1" applyFill="1" applyBorder="1" applyAlignment="1">
      <alignment horizontal="center" vertical="center"/>
    </xf>
    <xf numFmtId="0" fontId="206" fillId="5" borderId="0" xfId="39" applyFont="1" applyFill="1" applyAlignment="1">
      <alignment horizontal="left" vertical="center" indent="1"/>
    </xf>
    <xf numFmtId="3" fontId="213" fillId="5" borderId="0" xfId="53509" applyNumberFormat="1" applyFont="1" applyFill="1" applyBorder="1" applyAlignment="1">
      <alignment horizontal="center" vertical="center"/>
    </xf>
    <xf numFmtId="171" fontId="213" fillId="5" borderId="0" xfId="40" applyNumberFormat="1" applyFont="1" applyFill="1" applyBorder="1" applyAlignment="1">
      <alignment horizontal="center" vertical="center"/>
    </xf>
    <xf numFmtId="171" fontId="213" fillId="119" borderId="0" xfId="40" applyNumberFormat="1" applyFont="1" applyFill="1" applyBorder="1" applyAlignment="1">
      <alignment horizontal="center" vertical="center"/>
    </xf>
    <xf numFmtId="171" fontId="213" fillId="120" borderId="0" xfId="40" applyNumberFormat="1" applyFont="1" applyFill="1" applyBorder="1" applyAlignment="1">
      <alignment horizontal="center" vertical="center"/>
    </xf>
    <xf numFmtId="1" fontId="271" fillId="3" borderId="66" xfId="24" quotePrefix="1" applyNumberFormat="1" applyFont="1" applyFill="1" applyBorder="1" applyAlignment="1">
      <alignment horizontal="center" vertical="center"/>
    </xf>
    <xf numFmtId="1" fontId="271" fillId="3" borderId="60" xfId="24" quotePrefix="1" applyNumberFormat="1" applyFont="1" applyFill="1" applyBorder="1" applyAlignment="1">
      <alignment horizontal="center" vertical="center"/>
    </xf>
    <xf numFmtId="1" fontId="271" fillId="3" borderId="67" xfId="24" quotePrefix="1" applyNumberFormat="1" applyFont="1" applyFill="1" applyBorder="1" applyAlignment="1">
      <alignment horizontal="center" vertical="center"/>
    </xf>
    <xf numFmtId="171" fontId="202" fillId="0" borderId="0" xfId="53510" quotePrefix="1" applyNumberFormat="1" applyFont="1" applyBorder="1" applyAlignment="1">
      <alignment horizontal="center" vertical="center"/>
    </xf>
    <xf numFmtId="0" fontId="202" fillId="5" borderId="4" xfId="0" applyFont="1" applyFill="1" applyBorder="1"/>
    <xf numFmtId="220" fontId="31" fillId="5" borderId="4" xfId="14" applyNumberFormat="1" applyFont="1" applyFill="1" applyBorder="1" applyAlignment="1">
      <alignment horizontal="center" vertical="center"/>
    </xf>
    <xf numFmtId="220" fontId="31" fillId="5" borderId="0" xfId="14" applyNumberFormat="1" applyFont="1" applyFill="1" applyAlignment="1">
      <alignment horizontal="center" vertical="center"/>
    </xf>
    <xf numFmtId="220" fontId="31" fillId="5" borderId="5" xfId="14" applyNumberFormat="1" applyFont="1" applyFill="1" applyBorder="1" applyAlignment="1">
      <alignment horizontal="center" vertical="center"/>
    </xf>
    <xf numFmtId="0" fontId="202" fillId="5" borderId="14" xfId="0" applyFont="1" applyFill="1" applyBorder="1"/>
    <xf numFmtId="0" fontId="206" fillId="5" borderId="66" xfId="0" applyFont="1" applyFill="1" applyBorder="1"/>
    <xf numFmtId="220" fontId="32" fillId="5" borderId="8" xfId="14" applyNumberFormat="1" applyFont="1" applyFill="1" applyBorder="1" applyAlignment="1">
      <alignment horizontal="center" vertical="center"/>
    </xf>
    <xf numFmtId="220" fontId="32" fillId="5" borderId="7" xfId="14" applyNumberFormat="1" applyFont="1" applyFill="1" applyBorder="1" applyAlignment="1">
      <alignment horizontal="center" vertical="center"/>
    </xf>
    <xf numFmtId="220" fontId="32" fillId="5" borderId="9" xfId="14" applyNumberFormat="1" applyFont="1" applyFill="1" applyBorder="1" applyAlignment="1">
      <alignment horizontal="center" vertical="center"/>
    </xf>
    <xf numFmtId="1" fontId="31" fillId="5" borderId="4" xfId="14" applyNumberFormat="1" applyFont="1" applyFill="1" applyBorder="1" applyAlignment="1">
      <alignment horizontal="center" vertical="center"/>
    </xf>
    <xf numFmtId="1" fontId="31" fillId="5" borderId="5" xfId="14" applyNumberFormat="1" applyFont="1" applyFill="1" applyBorder="1" applyAlignment="1">
      <alignment horizontal="center" vertical="center"/>
    </xf>
    <xf numFmtId="1" fontId="31" fillId="5" borderId="66" xfId="14" applyNumberFormat="1" applyFont="1" applyFill="1" applyBorder="1" applyAlignment="1">
      <alignment horizontal="center" vertical="center"/>
    </xf>
    <xf numFmtId="1" fontId="31" fillId="5" borderId="67" xfId="14" applyNumberFormat="1" applyFont="1" applyFill="1" applyBorder="1" applyAlignment="1">
      <alignment horizontal="center" vertical="center"/>
    </xf>
    <xf numFmtId="178" fontId="30" fillId="3" borderId="0" xfId="13" quotePrefix="1" applyNumberFormat="1" applyFont="1" applyFill="1" applyAlignment="1">
      <alignment horizontal="center"/>
    </xf>
    <xf numFmtId="178" fontId="30" fillId="3" borderId="5" xfId="13" quotePrefix="1" applyNumberFormat="1" applyFont="1" applyFill="1" applyBorder="1" applyAlignment="1">
      <alignment horizontal="center"/>
    </xf>
    <xf numFmtId="221" fontId="31" fillId="0" borderId="4" xfId="14" applyNumberFormat="1" applyFont="1" applyBorder="1" applyAlignment="1">
      <alignment horizontal="center" vertical="center"/>
    </xf>
    <xf numFmtId="221" fontId="31" fillId="0" borderId="5" xfId="14" applyNumberFormat="1" applyFont="1" applyBorder="1" applyAlignment="1">
      <alignment horizontal="center" vertical="center"/>
    </xf>
    <xf numFmtId="17" fontId="30" fillId="4" borderId="66" xfId="39" quotePrefix="1" applyNumberFormat="1" applyFont="1" applyFill="1" applyBorder="1" applyAlignment="1">
      <alignment horizontal="center"/>
    </xf>
    <xf numFmtId="0" fontId="30" fillId="4" borderId="72" xfId="39" quotePrefix="1" applyFont="1" applyFill="1" applyBorder="1" applyAlignment="1">
      <alignment horizontal="center"/>
    </xf>
    <xf numFmtId="0" fontId="30" fillId="4" borderId="73" xfId="39" quotePrefix="1" applyFont="1" applyFill="1" applyBorder="1" applyAlignment="1">
      <alignment horizontal="center"/>
    </xf>
    <xf numFmtId="0" fontId="32" fillId="2" borderId="0" xfId="0" applyFont="1" applyFill="1" applyAlignment="1">
      <alignment horizontal="left" vertical="center"/>
    </xf>
    <xf numFmtId="171" fontId="32" fillId="0" borderId="0" xfId="0" applyNumberFormat="1" applyFont="1" applyAlignment="1">
      <alignment horizontal="center" vertical="center"/>
    </xf>
    <xf numFmtId="220" fontId="32" fillId="0" borderId="73" xfId="53506" applyNumberFormat="1" applyFont="1" applyBorder="1" applyAlignment="1">
      <alignment horizontal="center" vertical="center"/>
    </xf>
    <xf numFmtId="220" fontId="32" fillId="0" borderId="72" xfId="53506" applyNumberFormat="1" applyFont="1" applyBorder="1" applyAlignment="1">
      <alignment horizontal="center" vertical="center"/>
    </xf>
    <xf numFmtId="1" fontId="30" fillId="3" borderId="72" xfId="14" applyNumberFormat="1" applyFont="1" applyFill="1" applyBorder="1" applyAlignment="1">
      <alignment horizontal="center" vertical="center"/>
    </xf>
    <xf numFmtId="10" fontId="31" fillId="0" borderId="8" xfId="53434" applyNumberFormat="1" applyFont="1" applyFill="1" applyBorder="1" applyAlignment="1">
      <alignment horizontal="center"/>
    </xf>
    <xf numFmtId="10" fontId="31" fillId="0" borderId="7" xfId="53434" applyNumberFormat="1" applyFont="1" applyFill="1" applyBorder="1" applyAlignment="1">
      <alignment horizontal="center"/>
    </xf>
    <xf numFmtId="10" fontId="31" fillId="0" borderId="9" xfId="53434" applyNumberFormat="1" applyFont="1" applyFill="1" applyBorder="1" applyAlignment="1">
      <alignment horizontal="center"/>
    </xf>
    <xf numFmtId="1" fontId="30" fillId="3" borderId="5" xfId="0" applyNumberFormat="1" applyFont="1" applyFill="1" applyBorder="1" applyAlignment="1">
      <alignment horizontal="center" vertical="center"/>
    </xf>
    <xf numFmtId="1" fontId="30" fillId="3" borderId="73" xfId="0" applyNumberFormat="1" applyFont="1" applyFill="1" applyBorder="1" applyAlignment="1">
      <alignment horizontal="center" vertical="center"/>
    </xf>
    <xf numFmtId="0" fontId="16" fillId="0" borderId="0" xfId="0" quotePrefix="1" applyFont="1"/>
    <xf numFmtId="0" fontId="31" fillId="5" borderId="4" xfId="0" quotePrefix="1" applyFont="1" applyFill="1" applyBorder="1"/>
    <xf numFmtId="0" fontId="31" fillId="5" borderId="0" xfId="0" quotePrefix="1" applyFont="1" applyFill="1"/>
    <xf numFmtId="3" fontId="206" fillId="0" borderId="8" xfId="39" applyNumberFormat="1" applyFont="1" applyBorder="1" applyAlignment="1">
      <alignment horizontal="center" vertical="center"/>
    </xf>
    <xf numFmtId="3" fontId="206" fillId="0" borderId="9" xfId="39" applyNumberFormat="1" applyFont="1" applyBorder="1" applyAlignment="1">
      <alignment horizontal="center" vertical="center"/>
    </xf>
    <xf numFmtId="171" fontId="31" fillId="6" borderId="4" xfId="48867" applyNumberFormat="1" applyFont="1" applyFill="1" applyBorder="1" applyAlignment="1">
      <alignment horizontal="center" vertical="center"/>
    </xf>
    <xf numFmtId="171" fontId="31" fillId="6" borderId="5" xfId="48867" applyNumberFormat="1" applyFont="1" applyFill="1" applyBorder="1" applyAlignment="1">
      <alignment horizontal="center" vertical="center"/>
    </xf>
    <xf numFmtId="3" fontId="31" fillId="120" borderId="4" xfId="53509" applyNumberFormat="1" applyFont="1" applyFill="1" applyBorder="1" applyAlignment="1">
      <alignment horizontal="center" vertical="center"/>
    </xf>
    <xf numFmtId="171" fontId="33" fillId="120" borderId="5" xfId="40" applyNumberFormat="1" applyFont="1" applyFill="1" applyBorder="1" applyAlignment="1">
      <alignment horizontal="center" vertical="center"/>
    </xf>
    <xf numFmtId="17" fontId="30" fillId="4" borderId="66" xfId="39" applyNumberFormat="1" applyFont="1" applyFill="1" applyBorder="1" applyAlignment="1">
      <alignment horizontal="center"/>
    </xf>
    <xf numFmtId="0" fontId="30" fillId="4" borderId="72" xfId="39" applyFont="1" applyFill="1" applyBorder="1" applyAlignment="1">
      <alignment horizontal="center"/>
    </xf>
    <xf numFmtId="0" fontId="272" fillId="3" borderId="60" xfId="0" applyFont="1" applyFill="1" applyBorder="1"/>
    <xf numFmtId="3" fontId="206" fillId="0" borderId="4" xfId="39" applyNumberFormat="1" applyFont="1" applyBorder="1" applyAlignment="1">
      <alignment horizontal="center" vertical="center"/>
    </xf>
    <xf numFmtId="3" fontId="206" fillId="0" borderId="5" xfId="39" applyNumberFormat="1" applyFont="1" applyBorder="1" applyAlignment="1">
      <alignment horizontal="center" vertical="center"/>
    </xf>
    <xf numFmtId="3" fontId="202" fillId="0" borderId="4" xfId="39" applyNumberFormat="1" applyFont="1" applyBorder="1" applyAlignment="1">
      <alignment horizontal="center" vertical="center"/>
    </xf>
    <xf numFmtId="3" fontId="202" fillId="0" borderId="5" xfId="39" applyNumberFormat="1" applyFont="1" applyBorder="1" applyAlignment="1">
      <alignment horizontal="center" vertical="center"/>
    </xf>
    <xf numFmtId="3" fontId="206" fillId="0" borderId="66" xfId="39" applyNumberFormat="1" applyFont="1" applyBorder="1" applyAlignment="1">
      <alignment horizontal="center" vertical="center"/>
    </xf>
    <xf numFmtId="10" fontId="216" fillId="0" borderId="9" xfId="53510" applyNumberFormat="1" applyFont="1" applyBorder="1" applyAlignment="1">
      <alignment horizontal="center" vertical="center" wrapText="1"/>
    </xf>
    <xf numFmtId="9" fontId="31" fillId="5" borderId="4" xfId="32992" applyFont="1" applyFill="1" applyBorder="1" applyAlignment="1">
      <alignment horizontal="center" vertical="center"/>
    </xf>
    <xf numFmtId="9" fontId="31" fillId="5" borderId="5" xfId="32992" applyFont="1" applyFill="1" applyBorder="1" applyAlignment="1">
      <alignment horizontal="center" vertical="center"/>
    </xf>
    <xf numFmtId="0" fontId="33" fillId="0" borderId="4" xfId="0" applyFont="1" applyBorder="1" applyAlignment="1">
      <alignment horizontal="left" indent="1"/>
    </xf>
    <xf numFmtId="0" fontId="213" fillId="0" borderId="4" xfId="0" applyFont="1" applyBorder="1"/>
    <xf numFmtId="0" fontId="33" fillId="0" borderId="4" xfId="0" applyFont="1" applyBorder="1" applyAlignment="1">
      <alignment horizontal="left" wrapText="1" indent="1"/>
    </xf>
    <xf numFmtId="0" fontId="213" fillId="0" borderId="4" xfId="0" applyFont="1" applyBorder="1" applyAlignment="1">
      <alignment horizontal="left"/>
    </xf>
    <xf numFmtId="0" fontId="33" fillId="0" borderId="66" xfId="0" applyFont="1" applyBorder="1" applyAlignment="1">
      <alignment horizontal="left" indent="1"/>
    </xf>
    <xf numFmtId="1" fontId="217" fillId="3" borderId="72" xfId="24" quotePrefix="1" applyNumberFormat="1" applyFont="1" applyFill="1" applyBorder="1" applyAlignment="1">
      <alignment horizontal="center" vertical="center"/>
    </xf>
    <xf numFmtId="0" fontId="31" fillId="6" borderId="70" xfId="13" applyFont="1" applyFill="1" applyBorder="1"/>
    <xf numFmtId="224" fontId="32" fillId="0" borderId="72" xfId="17742" applyNumberFormat="1" applyFont="1" applyBorder="1" applyAlignment="1">
      <alignment horizontal="center" vertical="center"/>
    </xf>
    <xf numFmtId="171" fontId="32" fillId="0" borderId="73" xfId="53510" applyNumberFormat="1" applyFont="1" applyBorder="1" applyAlignment="1">
      <alignment horizontal="center" vertical="center"/>
    </xf>
    <xf numFmtId="0" fontId="206" fillId="0" borderId="65" xfId="0" applyFont="1" applyBorder="1" applyAlignment="1">
      <alignment vertical="center"/>
    </xf>
    <xf numFmtId="177" fontId="202" fillId="0" borderId="1" xfId="0" applyNumberFormat="1" applyFont="1" applyBorder="1" applyAlignment="1">
      <alignment vertical="center"/>
    </xf>
    <xf numFmtId="0" fontId="31" fillId="0" borderId="3" xfId="0" applyFont="1" applyBorder="1" applyAlignment="1">
      <alignment vertical="center" wrapText="1"/>
    </xf>
    <xf numFmtId="3" fontId="202" fillId="0" borderId="72" xfId="0" applyNumberFormat="1" applyFont="1" applyBorder="1" applyAlignment="1">
      <alignment horizontal="center" vertical="center"/>
    </xf>
    <xf numFmtId="3" fontId="202" fillId="0" borderId="73" xfId="0" applyNumberFormat="1" applyFont="1" applyBorder="1" applyAlignment="1">
      <alignment horizontal="center" vertical="center"/>
    </xf>
    <xf numFmtId="9" fontId="202" fillId="0" borderId="70" xfId="0" applyNumberFormat="1" applyFont="1" applyBorder="1" applyAlignment="1">
      <alignment horizontal="center" vertical="center"/>
    </xf>
    <xf numFmtId="9" fontId="202" fillId="0" borderId="63" xfId="0" applyNumberFormat="1" applyFont="1" applyBorder="1" applyAlignment="1">
      <alignment horizontal="center" vertical="center"/>
    </xf>
    <xf numFmtId="171" fontId="202" fillId="0" borderId="72" xfId="53510" applyNumberFormat="1" applyFont="1" applyBorder="1" applyAlignment="1">
      <alignment horizontal="center" vertical="center"/>
    </xf>
    <xf numFmtId="171" fontId="202" fillId="0" borderId="73" xfId="53510" applyNumberFormat="1" applyFont="1" applyBorder="1" applyAlignment="1">
      <alignment horizontal="center" vertical="center"/>
    </xf>
    <xf numFmtId="177" fontId="202" fillId="5" borderId="0" xfId="0" applyNumberFormat="1" applyFont="1" applyFill="1" applyAlignment="1">
      <alignment horizontal="center" vertical="center"/>
    </xf>
    <xf numFmtId="171" fontId="213" fillId="0" borderId="0" xfId="53510" applyNumberFormat="1" applyFont="1"/>
    <xf numFmtId="3" fontId="31" fillId="0" borderId="63" xfId="0" applyNumberFormat="1" applyFont="1" applyBorder="1" applyAlignment="1">
      <alignment horizontal="center" vertical="center"/>
    </xf>
    <xf numFmtId="0" fontId="30" fillId="3" borderId="73" xfId="0" applyFont="1" applyFill="1" applyBorder="1" applyAlignment="1">
      <alignment horizontal="center" vertical="top"/>
    </xf>
    <xf numFmtId="171" fontId="33" fillId="0" borderId="73" xfId="53510" applyNumberFormat="1" applyFont="1" applyBorder="1" applyAlignment="1">
      <alignment horizontal="center"/>
    </xf>
    <xf numFmtId="0" fontId="30" fillId="3" borderId="72" xfId="0" quotePrefix="1" applyFont="1" applyFill="1" applyBorder="1" applyAlignment="1">
      <alignment horizontal="center" vertical="center"/>
    </xf>
    <xf numFmtId="0" fontId="30" fillId="3" borderId="73" xfId="0" quotePrefix="1" applyFont="1" applyFill="1" applyBorder="1" applyAlignment="1">
      <alignment horizontal="center" vertical="center"/>
    </xf>
    <xf numFmtId="0" fontId="30" fillId="3" borderId="63" xfId="0" applyFont="1" applyFill="1" applyBorder="1" applyAlignment="1">
      <alignment horizontal="center" vertical="top"/>
    </xf>
    <xf numFmtId="0" fontId="30" fillId="3" borderId="65" xfId="0" applyFont="1" applyFill="1" applyBorder="1" applyAlignment="1">
      <alignment horizontal="center" vertical="top"/>
    </xf>
    <xf numFmtId="0" fontId="33" fillId="0" borderId="0" xfId="0" applyFont="1" applyAlignment="1">
      <alignment horizontal="center"/>
    </xf>
    <xf numFmtId="49" fontId="30" fillId="3" borderId="4" xfId="13" quotePrefix="1" applyNumberFormat="1" applyFont="1" applyFill="1" applyBorder="1" applyAlignment="1">
      <alignment horizontal="center" vertical="center"/>
    </xf>
    <xf numFmtId="49" fontId="30" fillId="3" borderId="0" xfId="13" quotePrefix="1" applyNumberFormat="1" applyFont="1" applyFill="1" applyAlignment="1">
      <alignment horizontal="center" vertical="center"/>
    </xf>
    <xf numFmtId="49" fontId="30" fillId="3" borderId="4" xfId="13" applyNumberFormat="1" applyFont="1" applyFill="1" applyBorder="1" applyAlignment="1">
      <alignment horizontal="center" vertical="center"/>
    </xf>
    <xf numFmtId="49" fontId="30" fillId="3" borderId="0" xfId="13" applyNumberFormat="1" applyFont="1" applyFill="1" applyAlignment="1">
      <alignment horizontal="center" vertical="center"/>
    </xf>
    <xf numFmtId="17" fontId="30" fillId="3" borderId="66" xfId="0" quotePrefix="1" applyNumberFormat="1" applyFont="1" applyFill="1" applyBorder="1" applyAlignment="1">
      <alignment horizontal="center"/>
    </xf>
    <xf numFmtId="17" fontId="30" fillId="3" borderId="86" xfId="0" quotePrefix="1" applyNumberFormat="1" applyFont="1" applyFill="1" applyBorder="1" applyAlignment="1">
      <alignment horizontal="center"/>
    </xf>
    <xf numFmtId="0" fontId="273" fillId="3" borderId="65" xfId="26" applyFont="1" applyFill="1" applyBorder="1" applyAlignment="1" applyProtection="1">
      <alignment horizontal="center" vertical="center"/>
      <protection locked="0"/>
    </xf>
    <xf numFmtId="17" fontId="273" fillId="3" borderId="66" xfId="26" applyNumberFormat="1" applyFont="1" applyFill="1" applyBorder="1" applyAlignment="1" applyProtection="1">
      <alignment horizontal="center" vertical="center"/>
      <protection locked="0"/>
    </xf>
    <xf numFmtId="17" fontId="273" fillId="3" borderId="87" xfId="26" applyNumberFormat="1" applyFont="1" applyFill="1" applyBorder="1" applyAlignment="1" applyProtection="1">
      <alignment horizontal="center" vertical="center"/>
      <protection locked="0"/>
    </xf>
    <xf numFmtId="0" fontId="273" fillId="3" borderId="1" xfId="26" applyFont="1" applyFill="1" applyBorder="1" applyAlignment="1" applyProtection="1">
      <alignment horizontal="center" vertical="center"/>
      <protection locked="0"/>
    </xf>
    <xf numFmtId="0" fontId="30" fillId="3" borderId="62" xfId="0" applyFont="1" applyFill="1" applyBorder="1" applyAlignment="1">
      <alignment horizontal="centerContinuous"/>
    </xf>
    <xf numFmtId="0" fontId="30" fillId="3" borderId="63" xfId="0" applyFont="1" applyFill="1" applyBorder="1" applyAlignment="1">
      <alignment horizontal="centerContinuous"/>
    </xf>
    <xf numFmtId="14" fontId="30" fillId="3" borderId="3" xfId="0" applyNumberFormat="1" applyFont="1" applyFill="1" applyBorder="1" applyAlignment="1">
      <alignment horizontal="center"/>
    </xf>
    <xf numFmtId="171" fontId="31" fillId="6" borderId="65" xfId="15" applyNumberFormat="1" applyFont="1" applyFill="1" applyBorder="1" applyAlignment="1">
      <alignment horizontal="center"/>
    </xf>
    <xf numFmtId="171" fontId="31" fillId="6" borderId="3" xfId="15" applyNumberFormat="1" applyFont="1" applyFill="1" applyBorder="1" applyAlignment="1">
      <alignment horizontal="center" vertical="center"/>
    </xf>
    <xf numFmtId="171" fontId="32" fillId="6" borderId="3" xfId="15" applyNumberFormat="1" applyFont="1" applyFill="1" applyBorder="1" applyAlignment="1">
      <alignment horizontal="center" vertical="center"/>
    </xf>
    <xf numFmtId="171" fontId="31" fillId="6" borderId="3" xfId="15" applyNumberFormat="1" applyFont="1" applyFill="1" applyBorder="1" applyAlignment="1">
      <alignment horizontal="center"/>
    </xf>
    <xf numFmtId="171" fontId="32" fillId="6" borderId="3" xfId="15" applyNumberFormat="1" applyFont="1" applyFill="1" applyBorder="1" applyAlignment="1">
      <alignment horizontal="center"/>
    </xf>
    <xf numFmtId="220" fontId="31" fillId="0" borderId="87" xfId="14" applyNumberFormat="1" applyFont="1" applyBorder="1" applyAlignment="1">
      <alignment horizontal="center" vertical="center"/>
    </xf>
    <xf numFmtId="174" fontId="31" fillId="5" borderId="3" xfId="14" applyFont="1" applyFill="1" applyBorder="1" applyAlignment="1">
      <alignment horizontal="center" vertical="center"/>
    </xf>
    <xf numFmtId="174" fontId="31" fillId="5" borderId="1" xfId="14" applyFont="1" applyFill="1" applyBorder="1" applyAlignment="1">
      <alignment horizontal="center" vertical="center"/>
    </xf>
    <xf numFmtId="174" fontId="31" fillId="5" borderId="65" xfId="14" applyFont="1" applyFill="1" applyBorder="1" applyAlignment="1">
      <alignment horizontal="center" vertical="center"/>
    </xf>
    <xf numFmtId="174" fontId="31" fillId="0" borderId="3" xfId="14" applyFont="1" applyBorder="1" applyAlignment="1">
      <alignment horizontal="center" vertical="center"/>
    </xf>
    <xf numFmtId="171" fontId="31" fillId="0" borderId="63" xfId="15" applyNumberFormat="1" applyFont="1" applyBorder="1" applyAlignment="1">
      <alignment horizontal="center" vertical="center"/>
    </xf>
    <xf numFmtId="174" fontId="31" fillId="0" borderId="65" xfId="14" applyFont="1" applyBorder="1" applyAlignment="1">
      <alignment horizontal="center" vertical="center"/>
    </xf>
    <xf numFmtId="171" fontId="31" fillId="0" borderId="87" xfId="15" applyNumberFormat="1" applyFont="1" applyBorder="1" applyAlignment="1">
      <alignment horizontal="center" vertical="center"/>
    </xf>
    <xf numFmtId="174" fontId="31" fillId="0" borderId="1" xfId="14" applyFont="1" applyBorder="1" applyAlignment="1">
      <alignment horizontal="center" vertical="center"/>
    </xf>
    <xf numFmtId="220" fontId="31" fillId="5" borderId="8" xfId="14" applyNumberFormat="1" applyFont="1" applyFill="1" applyBorder="1" applyAlignment="1">
      <alignment horizontal="center" vertical="center"/>
    </xf>
    <xf numFmtId="220" fontId="31" fillId="5" borderId="9" xfId="14" applyNumberFormat="1" applyFont="1" applyFill="1" applyBorder="1" applyAlignment="1">
      <alignment horizontal="center" vertical="center"/>
    </xf>
    <xf numFmtId="171" fontId="31" fillId="5" borderId="6" xfId="15" applyNumberFormat="1" applyFont="1" applyFill="1" applyBorder="1" applyAlignment="1">
      <alignment horizontal="center" vertical="center"/>
    </xf>
    <xf numFmtId="0" fontId="31" fillId="0" borderId="62" xfId="0" applyFont="1" applyBorder="1" applyAlignment="1">
      <alignment horizontal="right" vertical="center"/>
    </xf>
    <xf numFmtId="0" fontId="31" fillId="0" borderId="63" xfId="0" applyFont="1" applyBorder="1" applyAlignment="1">
      <alignment horizontal="right" vertical="center"/>
    </xf>
    <xf numFmtId="0" fontId="31" fillId="5" borderId="65" xfId="0" applyFont="1" applyFill="1" applyBorder="1" applyAlignment="1">
      <alignment horizontal="center" vertical="center"/>
    </xf>
    <xf numFmtId="171" fontId="31" fillId="6" borderId="1" xfId="15" applyNumberFormat="1" applyFont="1" applyFill="1" applyBorder="1" applyAlignment="1">
      <alignment horizontal="center"/>
    </xf>
    <xf numFmtId="221" fontId="31" fillId="0" borderId="0" xfId="14" applyNumberFormat="1" applyFont="1" applyBorder="1" applyAlignment="1">
      <alignment horizontal="center" vertical="center"/>
    </xf>
    <xf numFmtId="0" fontId="30" fillId="3" borderId="4" xfId="0" quotePrefix="1" applyFont="1" applyFill="1" applyBorder="1" applyAlignment="1">
      <alignment horizontal="center"/>
    </xf>
    <xf numFmtId="0" fontId="30" fillId="3" borderId="0" xfId="0" quotePrefix="1" applyFont="1" applyFill="1" applyAlignment="1">
      <alignment horizontal="center"/>
    </xf>
    <xf numFmtId="0" fontId="219" fillId="3" borderId="65" xfId="53515" applyFont="1" applyFill="1" applyBorder="1" applyAlignment="1" applyProtection="1">
      <alignment horizontal="center" vertical="center"/>
      <protection locked="0"/>
    </xf>
    <xf numFmtId="1" fontId="30" fillId="3" borderId="4" xfId="53515" quotePrefix="1" applyNumberFormat="1" applyFont="1" applyFill="1" applyBorder="1" applyAlignment="1" applyProtection="1">
      <alignment horizontal="center" vertical="center"/>
      <protection locked="0"/>
    </xf>
    <xf numFmtId="1" fontId="30" fillId="3" borderId="5" xfId="53515" quotePrefix="1" applyNumberFormat="1" applyFont="1" applyFill="1" applyBorder="1" applyAlignment="1" applyProtection="1">
      <alignment horizontal="center" vertical="center"/>
      <protection locked="0"/>
    </xf>
    <xf numFmtId="17" fontId="30" fillId="3" borderId="1" xfId="53515" quotePrefix="1" applyNumberFormat="1" applyFont="1" applyFill="1" applyBorder="1" applyAlignment="1" applyProtection="1">
      <alignment horizontal="center" vertical="center"/>
      <protection locked="0"/>
    </xf>
    <xf numFmtId="171" fontId="32" fillId="5" borderId="1" xfId="48907" applyNumberFormat="1" applyFont="1" applyFill="1" applyBorder="1" applyAlignment="1">
      <alignment horizontal="center" vertical="center" wrapText="1"/>
    </xf>
    <xf numFmtId="17" fontId="30" fillId="3" borderId="3" xfId="53515" quotePrefix="1" applyNumberFormat="1" applyFont="1" applyFill="1" applyBorder="1" applyAlignment="1" applyProtection="1">
      <alignment horizontal="center" vertical="center"/>
      <protection locked="0"/>
    </xf>
    <xf numFmtId="173" fontId="31" fillId="5" borderId="65" xfId="53513" applyNumberFormat="1" applyFont="1" applyFill="1" applyBorder="1" applyAlignment="1">
      <alignment vertical="center"/>
    </xf>
    <xf numFmtId="171" fontId="31" fillId="5" borderId="3" xfId="48907" applyNumberFormat="1" applyFont="1" applyFill="1" applyBorder="1" applyAlignment="1">
      <alignment horizontal="center" vertical="center" wrapText="1"/>
    </xf>
    <xf numFmtId="171" fontId="32" fillId="5" borderId="3" xfId="48907" applyNumberFormat="1" applyFont="1" applyFill="1" applyBorder="1" applyAlignment="1">
      <alignment horizontal="center" vertical="center" wrapText="1"/>
    </xf>
    <xf numFmtId="14" fontId="30" fillId="3" borderId="4" xfId="37" applyNumberFormat="1" applyFont="1" applyFill="1" applyBorder="1" applyAlignment="1">
      <alignment horizontal="center"/>
    </xf>
    <xf numFmtId="14" fontId="30" fillId="3" borderId="5" xfId="37" applyNumberFormat="1" applyFont="1" applyFill="1" applyBorder="1" applyAlignment="1">
      <alignment horizontal="center"/>
    </xf>
    <xf numFmtId="171" fontId="31" fillId="5" borderId="3" xfId="48907" applyNumberFormat="1" applyFont="1" applyFill="1" applyBorder="1" applyAlignment="1" applyProtection="1">
      <alignment horizontal="center" vertical="center" wrapText="1"/>
      <protection locked="0"/>
    </xf>
    <xf numFmtId="171" fontId="31" fillId="0" borderId="86" xfId="47" applyNumberFormat="1" applyFont="1" applyBorder="1" applyAlignment="1">
      <alignment horizontal="center"/>
    </xf>
    <xf numFmtId="171" fontId="31" fillId="0" borderId="87" xfId="47" applyNumberFormat="1" applyFont="1" applyBorder="1" applyAlignment="1">
      <alignment horizontal="center"/>
    </xf>
    <xf numFmtId="171" fontId="31" fillId="0" borderId="87" xfId="53510" applyNumberFormat="1" applyFont="1" applyBorder="1" applyAlignment="1">
      <alignment horizontal="center"/>
    </xf>
    <xf numFmtId="171" fontId="31" fillId="0" borderId="0" xfId="47" applyNumberFormat="1" applyFont="1" applyAlignment="1">
      <alignment horizontal="center"/>
    </xf>
    <xf numFmtId="10" fontId="31" fillId="0" borderId="0" xfId="47" applyNumberFormat="1" applyFont="1" applyAlignment="1">
      <alignment horizontal="center"/>
    </xf>
    <xf numFmtId="171" fontId="31" fillId="5" borderId="65" xfId="48907" applyNumberFormat="1" applyFont="1" applyFill="1" applyBorder="1" applyAlignment="1" applyProtection="1">
      <alignment horizontal="center" vertical="center" wrapText="1"/>
      <protection locked="0"/>
    </xf>
    <xf numFmtId="171" fontId="31" fillId="5" borderId="1" xfId="48907" applyNumberFormat="1" applyFont="1" applyFill="1" applyBorder="1" applyAlignment="1" applyProtection="1">
      <alignment horizontal="center" vertical="center" wrapText="1"/>
      <protection locked="0"/>
    </xf>
    <xf numFmtId="17" fontId="30" fillId="3" borderId="5" xfId="53515" quotePrefix="1" applyNumberFormat="1" applyFont="1" applyFill="1" applyBorder="1" applyAlignment="1" applyProtection="1">
      <alignment horizontal="center" vertical="center"/>
      <protection locked="0"/>
    </xf>
    <xf numFmtId="171" fontId="31" fillId="0" borderId="3" xfId="53510" applyNumberFormat="1" applyFont="1" applyFill="1" applyBorder="1" applyAlignment="1">
      <alignment horizontal="center" vertical="center"/>
    </xf>
    <xf numFmtId="171" fontId="32" fillId="0" borderId="3" xfId="53510" applyNumberFormat="1" applyFont="1" applyFill="1" applyBorder="1" applyAlignment="1">
      <alignment horizontal="center" vertical="center"/>
    </xf>
    <xf numFmtId="171" fontId="32" fillId="0" borderId="1" xfId="53510" applyNumberFormat="1" applyFont="1" applyBorder="1" applyAlignment="1">
      <alignment horizontal="center" vertical="center"/>
    </xf>
    <xf numFmtId="14" fontId="219" fillId="3" borderId="87" xfId="38" applyNumberFormat="1" applyFont="1" applyFill="1" applyBorder="1" applyAlignment="1">
      <alignment horizontal="center" vertical="center" wrapText="1"/>
    </xf>
    <xf numFmtId="0" fontId="32" fillId="0" borderId="5" xfId="0" applyFont="1" applyBorder="1" applyAlignment="1">
      <alignment horizontal="center" vertical="center" wrapText="1"/>
    </xf>
    <xf numFmtId="14" fontId="219" fillId="3" borderId="4" xfId="38" quotePrefix="1" applyNumberFormat="1" applyFont="1" applyFill="1" applyBorder="1" applyAlignment="1">
      <alignment horizontal="center" vertical="center" wrapText="1"/>
    </xf>
    <xf numFmtId="14" fontId="219" fillId="3" borderId="5" xfId="38" quotePrefix="1" applyNumberFormat="1" applyFont="1" applyFill="1" applyBorder="1" applyAlignment="1">
      <alignment horizontal="center" vertical="center" wrapText="1"/>
    </xf>
    <xf numFmtId="0" fontId="30" fillId="3" borderId="87" xfId="0" applyFont="1" applyFill="1" applyBorder="1" applyAlignment="1">
      <alignment horizontal="center"/>
    </xf>
    <xf numFmtId="171" fontId="225" fillId="0" borderId="4" xfId="53510" applyNumberFormat="1" applyFont="1" applyBorder="1" applyAlignment="1">
      <alignment horizontal="center" vertical="center" wrapText="1"/>
    </xf>
    <xf numFmtId="171" fontId="225" fillId="0" borderId="5" xfId="53510" applyNumberFormat="1" applyFont="1" applyBorder="1" applyAlignment="1">
      <alignment horizontal="center" vertical="center" wrapText="1"/>
    </xf>
    <xf numFmtId="171" fontId="227" fillId="0" borderId="4" xfId="53510" applyNumberFormat="1" applyFont="1" applyBorder="1" applyAlignment="1">
      <alignment horizontal="center" vertical="center" wrapText="1"/>
    </xf>
    <xf numFmtId="171" fontId="227" fillId="0" borderId="5" xfId="53510" applyNumberFormat="1" applyFont="1" applyBorder="1" applyAlignment="1">
      <alignment horizontal="center" vertical="center" wrapText="1"/>
    </xf>
    <xf numFmtId="171" fontId="0" fillId="0" borderId="4" xfId="53510" applyNumberFormat="1" applyFont="1" applyBorder="1" applyAlignment="1">
      <alignment horizontal="center"/>
    </xf>
    <xf numFmtId="171" fontId="0" fillId="0" borderId="5" xfId="53510" applyNumberFormat="1" applyFont="1" applyBorder="1" applyAlignment="1">
      <alignment horizontal="center"/>
    </xf>
    <xf numFmtId="171" fontId="0" fillId="0" borderId="66" xfId="53510" applyNumberFormat="1" applyFont="1" applyBorder="1" applyAlignment="1">
      <alignment horizontal="center"/>
    </xf>
    <xf numFmtId="171" fontId="0" fillId="0" borderId="87" xfId="53510" applyNumberFormat="1" applyFont="1" applyBorder="1" applyAlignment="1">
      <alignment horizontal="center"/>
    </xf>
    <xf numFmtId="171" fontId="227" fillId="0" borderId="7" xfId="53510" applyNumberFormat="1" applyFont="1" applyBorder="1" applyAlignment="1">
      <alignment horizontal="center" vertical="center" wrapText="1"/>
    </xf>
    <xf numFmtId="171" fontId="227" fillId="0" borderId="9" xfId="53510" applyNumberFormat="1" applyFont="1" applyBorder="1" applyAlignment="1">
      <alignment horizontal="center" vertical="center" wrapText="1"/>
    </xf>
    <xf numFmtId="171" fontId="31" fillId="0" borderId="86" xfId="25" applyNumberFormat="1" applyFont="1" applyBorder="1" applyAlignment="1">
      <alignment horizontal="center"/>
    </xf>
    <xf numFmtId="171" fontId="31" fillId="0" borderId="87" xfId="25" applyNumberFormat="1" applyFont="1" applyBorder="1" applyAlignment="1">
      <alignment horizontal="center"/>
    </xf>
    <xf numFmtId="171" fontId="31" fillId="0" borderId="3" xfId="53510" applyNumberFormat="1" applyFont="1" applyBorder="1" applyAlignment="1">
      <alignment horizontal="center"/>
    </xf>
    <xf numFmtId="171" fontId="31" fillId="0" borderId="1" xfId="53510" applyNumberFormat="1" applyFont="1" applyBorder="1" applyAlignment="1">
      <alignment horizontal="center"/>
    </xf>
    <xf numFmtId="1" fontId="30" fillId="3" borderId="4" xfId="53514" applyNumberFormat="1" applyFont="1" applyFill="1" applyBorder="1" applyAlignment="1">
      <alignment horizontal="center" vertical="center"/>
    </xf>
    <xf numFmtId="1" fontId="30" fillId="3" borderId="0" xfId="53514" applyNumberFormat="1" applyFont="1" applyFill="1" applyAlignment="1">
      <alignment horizontal="center" vertical="center"/>
    </xf>
    <xf numFmtId="1" fontId="30" fillId="3" borderId="5" xfId="53514" applyNumberFormat="1" applyFont="1" applyFill="1" applyBorder="1" applyAlignment="1">
      <alignment horizontal="center" vertical="center"/>
    </xf>
    <xf numFmtId="0" fontId="273" fillId="3" borderId="65" xfId="53515" applyFont="1" applyFill="1" applyBorder="1" applyAlignment="1" applyProtection="1">
      <alignment horizontal="center" vertical="center"/>
      <protection locked="0"/>
    </xf>
    <xf numFmtId="1" fontId="1" fillId="3" borderId="4" xfId="53515" quotePrefix="1" applyNumberFormat="1" applyFont="1" applyFill="1" applyBorder="1" applyAlignment="1" applyProtection="1">
      <alignment horizontal="center" vertical="center"/>
      <protection locked="0"/>
    </xf>
    <xf numFmtId="1" fontId="1" fillId="3" borderId="5" xfId="53515" quotePrefix="1" applyNumberFormat="1" applyFont="1" applyFill="1" applyBorder="1" applyAlignment="1" applyProtection="1">
      <alignment horizontal="center" vertical="center"/>
      <protection locked="0"/>
    </xf>
    <xf numFmtId="17" fontId="1" fillId="3" borderId="1" xfId="53515" quotePrefix="1" applyNumberFormat="1" applyFont="1" applyFill="1" applyBorder="1" applyAlignment="1" applyProtection="1">
      <alignment horizontal="center" vertical="center"/>
      <protection locked="0"/>
    </xf>
    <xf numFmtId="222" fontId="31" fillId="5" borderId="63" xfId="53517" applyNumberFormat="1" applyFont="1" applyFill="1" applyBorder="1" applyAlignment="1">
      <alignment horizontal="center" vertical="center" wrapText="1"/>
    </xf>
    <xf numFmtId="171" fontId="31" fillId="2" borderId="63" xfId="0" applyNumberFormat="1" applyFont="1" applyFill="1" applyBorder="1" applyAlignment="1">
      <alignment horizontal="center" vertical="center"/>
    </xf>
    <xf numFmtId="171" fontId="31" fillId="2" borderId="5" xfId="0" applyNumberFormat="1" applyFont="1" applyFill="1" applyBorder="1" applyAlignment="1">
      <alignment horizontal="center" vertical="center"/>
    </xf>
    <xf numFmtId="171" fontId="32" fillId="2" borderId="5" xfId="0" applyNumberFormat="1" applyFont="1" applyFill="1" applyBorder="1" applyAlignment="1">
      <alignment horizontal="center" vertical="center"/>
    </xf>
    <xf numFmtId="222" fontId="32" fillId="5" borderId="86" xfId="53517" applyNumberFormat="1" applyFont="1" applyFill="1" applyBorder="1" applyAlignment="1">
      <alignment horizontal="center" vertical="center" wrapText="1"/>
    </xf>
    <xf numFmtId="222" fontId="32" fillId="5" borderId="87" xfId="53517" applyNumberFormat="1" applyFont="1" applyFill="1" applyBorder="1" applyAlignment="1">
      <alignment horizontal="center" vertical="center" wrapText="1"/>
    </xf>
    <xf numFmtId="171" fontId="32" fillId="2" borderId="87" xfId="0" applyNumberFormat="1" applyFont="1" applyFill="1" applyBorder="1" applyAlignment="1">
      <alignment horizontal="center" vertical="center"/>
    </xf>
    <xf numFmtId="171" fontId="31" fillId="0" borderId="63" xfId="25" applyNumberFormat="1" applyFont="1" applyBorder="1" applyAlignment="1">
      <alignment horizontal="center"/>
    </xf>
    <xf numFmtId="171" fontId="31" fillId="5" borderId="63" xfId="48907" applyNumberFormat="1" applyFont="1" applyFill="1" applyBorder="1" applyAlignment="1">
      <alignment horizontal="center" vertical="center" wrapText="1"/>
    </xf>
    <xf numFmtId="171" fontId="31" fillId="5" borderId="87" xfId="48907" applyNumberFormat="1" applyFont="1" applyFill="1" applyBorder="1" applyAlignment="1">
      <alignment horizontal="center" vertical="center" wrapText="1"/>
    </xf>
    <xf numFmtId="222" fontId="32" fillId="5" borderId="0" xfId="53517" applyNumberFormat="1" applyFont="1" applyFill="1" applyAlignment="1">
      <alignment horizontal="center" vertical="center" wrapText="1"/>
    </xf>
    <xf numFmtId="222" fontId="31" fillId="5" borderId="0" xfId="53517" applyNumberFormat="1" applyFont="1" applyFill="1" applyAlignment="1">
      <alignment horizontal="center" vertical="center" wrapText="1"/>
    </xf>
    <xf numFmtId="0" fontId="30" fillId="3" borderId="65" xfId="0" applyFont="1" applyFill="1" applyBorder="1" applyAlignment="1" applyProtection="1">
      <alignment horizontal="center" vertical="center"/>
      <protection locked="0"/>
    </xf>
    <xf numFmtId="17" fontId="219" fillId="4" borderId="4" xfId="0" quotePrefix="1" applyNumberFormat="1" applyFont="1" applyFill="1" applyBorder="1" applyAlignment="1" applyProtection="1">
      <alignment horizontal="center" vertical="center"/>
      <protection locked="0"/>
    </xf>
    <xf numFmtId="17" fontId="219" fillId="4" borderId="5" xfId="0" quotePrefix="1" applyNumberFormat="1" applyFont="1" applyFill="1" applyBorder="1" applyAlignment="1" applyProtection="1">
      <alignment horizontal="center" vertical="center"/>
      <protection locked="0"/>
    </xf>
    <xf numFmtId="0" fontId="219" fillId="4" borderId="1" xfId="0" applyFont="1" applyFill="1" applyBorder="1" applyAlignment="1" applyProtection="1">
      <alignment horizontal="center" vertical="center"/>
      <protection locked="0"/>
    </xf>
    <xf numFmtId="171" fontId="6" fillId="5" borderId="3" xfId="53519" applyNumberFormat="1" applyFont="1" applyFill="1" applyBorder="1" applyAlignment="1" applyProtection="1">
      <alignment horizontal="center" vertical="center"/>
      <protection locked="0"/>
    </xf>
    <xf numFmtId="222" fontId="32" fillId="5" borderId="86" xfId="53513" applyNumberFormat="1" applyFont="1" applyFill="1" applyBorder="1" applyAlignment="1">
      <alignment horizontal="center" vertical="center" wrapText="1"/>
    </xf>
    <xf numFmtId="222" fontId="32" fillId="5" borderId="87" xfId="53513" applyNumberFormat="1" applyFont="1" applyFill="1" applyBorder="1" applyAlignment="1">
      <alignment horizontal="center" vertical="center" wrapText="1"/>
    </xf>
    <xf numFmtId="171" fontId="32" fillId="5" borderId="87" xfId="48907" applyNumberFormat="1" applyFont="1" applyFill="1" applyBorder="1" applyAlignment="1">
      <alignment horizontal="center" vertical="center" wrapText="1"/>
    </xf>
    <xf numFmtId="171" fontId="32" fillId="5" borderId="86" xfId="53510" applyNumberFormat="1" applyFont="1" applyFill="1" applyBorder="1" applyAlignment="1">
      <alignment horizontal="center" vertical="center" wrapText="1"/>
    </xf>
    <xf numFmtId="171" fontId="32" fillId="5" borderId="87" xfId="53510" applyNumberFormat="1" applyFont="1" applyFill="1" applyBorder="1" applyAlignment="1">
      <alignment horizontal="center" vertical="center" wrapText="1"/>
    </xf>
    <xf numFmtId="171" fontId="31" fillId="5" borderId="63" xfId="32992" applyNumberFormat="1" applyFont="1" applyFill="1" applyBorder="1" applyAlignment="1">
      <alignment horizontal="center" vertical="center"/>
    </xf>
    <xf numFmtId="171" fontId="32" fillId="5" borderId="87" xfId="32992" applyNumberFormat="1" applyFont="1" applyFill="1" applyBorder="1" applyAlignment="1">
      <alignment horizontal="center" vertical="center"/>
    </xf>
    <xf numFmtId="14" fontId="30" fillId="3" borderId="1" xfId="37" applyNumberFormat="1" applyFont="1" applyFill="1" applyBorder="1" applyAlignment="1">
      <alignment horizontal="center" vertical="center"/>
    </xf>
    <xf numFmtId="220" fontId="32" fillId="0" borderId="64" xfId="14" applyNumberFormat="1" applyFont="1" applyBorder="1" applyAlignment="1">
      <alignment horizontal="center" vertical="center"/>
    </xf>
    <xf numFmtId="220" fontId="32" fillId="0" borderId="63" xfId="14" applyNumberFormat="1" applyFont="1" applyBorder="1" applyAlignment="1">
      <alignment horizontal="center" vertical="center"/>
    </xf>
    <xf numFmtId="220" fontId="32" fillId="0" borderId="7" xfId="14" applyNumberFormat="1" applyFont="1" applyBorder="1" applyAlignment="1">
      <alignment horizontal="center" vertical="center"/>
    </xf>
    <xf numFmtId="220" fontId="32" fillId="0" borderId="9" xfId="14" applyNumberFormat="1" applyFont="1" applyBorder="1" applyAlignment="1">
      <alignment horizontal="center" vertical="center"/>
    </xf>
    <xf numFmtId="171" fontId="32" fillId="6" borderId="9" xfId="15" applyNumberFormat="1" applyFont="1" applyFill="1" applyBorder="1" applyAlignment="1">
      <alignment horizontal="center"/>
    </xf>
    <xf numFmtId="230" fontId="32" fillId="0" borderId="7" xfId="14" applyNumberFormat="1" applyFont="1" applyBorder="1" applyAlignment="1">
      <alignment horizontal="center" vertical="center"/>
    </xf>
    <xf numFmtId="230" fontId="32" fillId="0" borderId="9" xfId="14" applyNumberFormat="1" applyFont="1" applyBorder="1" applyAlignment="1">
      <alignment horizontal="center" vertical="center"/>
    </xf>
    <xf numFmtId="171" fontId="32" fillId="0" borderId="87" xfId="15" applyNumberFormat="1" applyFont="1" applyBorder="1" applyAlignment="1">
      <alignment horizontal="center" vertical="center"/>
    </xf>
    <xf numFmtId="171" fontId="32" fillId="6" borderId="9" xfId="15" applyNumberFormat="1" applyFont="1" applyFill="1" applyBorder="1" applyAlignment="1">
      <alignment horizontal="center" vertical="center"/>
    </xf>
    <xf numFmtId="220" fontId="31" fillId="0" borderId="7" xfId="14" applyNumberFormat="1" applyFont="1" applyBorder="1" applyAlignment="1">
      <alignment horizontal="center" vertical="center"/>
    </xf>
    <xf numFmtId="220" fontId="31" fillId="0" borderId="9" xfId="14" applyNumberFormat="1" applyFont="1" applyBorder="1" applyAlignment="1">
      <alignment horizontal="center" vertical="center"/>
    </xf>
    <xf numFmtId="171" fontId="31" fillId="6" borderId="9" xfId="15" applyNumberFormat="1" applyFont="1" applyFill="1" applyBorder="1" applyAlignment="1">
      <alignment horizontal="center"/>
    </xf>
    <xf numFmtId="171" fontId="32" fillId="0" borderId="65" xfId="15" applyNumberFormat="1" applyFont="1" applyBorder="1" applyAlignment="1">
      <alignment horizontal="center"/>
    </xf>
    <xf numFmtId="171" fontId="32" fillId="0" borderId="3" xfId="15" applyNumberFormat="1" applyFont="1" applyBorder="1" applyAlignment="1">
      <alignment horizontal="center"/>
    </xf>
    <xf numFmtId="10" fontId="32" fillId="0" borderId="86" xfId="15" applyNumberFormat="1" applyFont="1" applyBorder="1" applyAlignment="1">
      <alignment horizontal="center"/>
    </xf>
    <xf numFmtId="171" fontId="32" fillId="0" borderId="1" xfId="15" applyNumberFormat="1" applyFont="1" applyBorder="1" applyAlignment="1">
      <alignment horizontal="center" vertical="center"/>
    </xf>
    <xf numFmtId="14" fontId="30" fillId="3" borderId="4" xfId="37" quotePrefix="1" applyNumberFormat="1" applyFont="1" applyFill="1" applyBorder="1" applyAlignment="1">
      <alignment horizontal="center" vertical="center"/>
    </xf>
    <xf numFmtId="14" fontId="30" fillId="3" borderId="0" xfId="37" quotePrefix="1" applyNumberFormat="1" applyFont="1" applyFill="1" applyAlignment="1">
      <alignment horizontal="center" vertical="center"/>
    </xf>
    <xf numFmtId="171" fontId="33" fillId="0" borderId="86" xfId="53510" applyNumberFormat="1" applyFont="1" applyBorder="1" applyAlignment="1">
      <alignment horizontal="center"/>
    </xf>
    <xf numFmtId="171" fontId="33" fillId="0" borderId="87" xfId="53510" applyNumberFormat="1" applyFont="1" applyBorder="1" applyAlignment="1">
      <alignment horizontal="center"/>
    </xf>
    <xf numFmtId="0" fontId="33" fillId="0" borderId="87" xfId="0" applyFont="1" applyBorder="1" applyAlignment="1">
      <alignment horizontal="center"/>
    </xf>
    <xf numFmtId="14" fontId="30" fillId="3" borderId="3" xfId="37" applyNumberFormat="1" applyFont="1" applyFill="1" applyBorder="1" applyAlignment="1">
      <alignment horizontal="center" vertical="center"/>
    </xf>
    <xf numFmtId="220" fontId="32" fillId="0" borderId="64" xfId="14" applyNumberFormat="1" applyFont="1" applyBorder="1" applyAlignment="1">
      <alignment horizontal="center"/>
    </xf>
    <xf numFmtId="220" fontId="213" fillId="0" borderId="64" xfId="0" applyNumberFormat="1" applyFont="1" applyBorder="1" applyAlignment="1">
      <alignment horizontal="center"/>
    </xf>
    <xf numFmtId="171" fontId="32" fillId="6" borderId="65" xfId="15" applyNumberFormat="1" applyFont="1" applyFill="1" applyBorder="1" applyAlignment="1">
      <alignment horizontal="center"/>
    </xf>
    <xf numFmtId="173" fontId="32" fillId="0" borderId="86" xfId="14" applyNumberFormat="1" applyFont="1" applyBorder="1" applyAlignment="1">
      <alignment horizontal="center" vertical="center"/>
    </xf>
    <xf numFmtId="171" fontId="32" fillId="0" borderId="3" xfId="15" applyNumberFormat="1" applyFont="1" applyBorder="1" applyAlignment="1">
      <alignment horizontal="center" vertical="center"/>
    </xf>
    <xf numFmtId="171" fontId="31" fillId="0" borderId="3" xfId="15" applyNumberFormat="1" applyFont="1" applyBorder="1" applyAlignment="1">
      <alignment horizontal="center" vertical="center"/>
    </xf>
    <xf numFmtId="10" fontId="32" fillId="5" borderId="13" xfId="15" applyNumberFormat="1" applyFont="1" applyFill="1" applyBorder="1" applyAlignment="1">
      <alignment horizontal="center" vertical="center"/>
    </xf>
    <xf numFmtId="171" fontId="32" fillId="0" borderId="69" xfId="15" applyNumberFormat="1" applyFont="1" applyBorder="1" applyAlignment="1">
      <alignment horizontal="center" vertical="center"/>
    </xf>
    <xf numFmtId="10" fontId="32" fillId="5" borderId="86" xfId="15" applyNumberFormat="1" applyFont="1" applyFill="1" applyBorder="1" applyAlignment="1">
      <alignment horizontal="center" vertical="center"/>
    </xf>
    <xf numFmtId="14" fontId="30" fillId="3" borderId="5" xfId="37" quotePrefix="1" applyNumberFormat="1" applyFont="1" applyFill="1" applyBorder="1" applyAlignment="1">
      <alignment horizontal="center" vertical="center"/>
    </xf>
    <xf numFmtId="3" fontId="31" fillId="0" borderId="4" xfId="14" applyNumberFormat="1" applyFont="1" applyBorder="1" applyAlignment="1">
      <alignment horizontal="center" vertical="center"/>
    </xf>
    <xf numFmtId="3" fontId="31" fillId="0" borderId="0" xfId="14" applyNumberFormat="1" applyFont="1" applyAlignment="1">
      <alignment horizontal="center" vertical="center"/>
    </xf>
    <xf numFmtId="171" fontId="31" fillId="0" borderId="5" xfId="14" applyNumberFormat="1" applyFont="1" applyBorder="1" applyAlignment="1">
      <alignment horizontal="center" vertical="center"/>
    </xf>
    <xf numFmtId="3" fontId="32" fillId="0" borderId="8" xfId="14" applyNumberFormat="1" applyFont="1" applyBorder="1" applyAlignment="1">
      <alignment horizontal="center" vertical="center"/>
    </xf>
    <xf numFmtId="3" fontId="32" fillId="0" borderId="7" xfId="14" applyNumberFormat="1" applyFont="1" applyBorder="1" applyAlignment="1">
      <alignment horizontal="center" vertical="center"/>
    </xf>
    <xf numFmtId="171" fontId="32" fillId="0" borderId="9" xfId="14" applyNumberFormat="1" applyFont="1" applyBorder="1" applyAlignment="1">
      <alignment horizontal="center" vertical="center"/>
    </xf>
    <xf numFmtId="171" fontId="31" fillId="0" borderId="9" xfId="14" applyNumberFormat="1" applyFont="1" applyBorder="1" applyAlignment="1">
      <alignment horizontal="center" vertical="center"/>
    </xf>
    <xf numFmtId="0" fontId="30" fillId="3" borderId="62" xfId="0" applyFont="1" applyFill="1" applyBorder="1" applyAlignment="1" applyProtection="1">
      <alignment vertical="center"/>
      <protection locked="0"/>
    </xf>
    <xf numFmtId="0" fontId="30" fillId="3" borderId="63" xfId="0" applyFont="1" applyFill="1" applyBorder="1" applyAlignment="1" applyProtection="1">
      <alignment vertical="center"/>
      <protection locked="0"/>
    </xf>
    <xf numFmtId="1" fontId="30" fillId="5" borderId="64" xfId="14" applyNumberFormat="1" applyFont="1" applyFill="1" applyBorder="1" applyAlignment="1">
      <alignment horizontal="center" vertical="center"/>
    </xf>
    <xf numFmtId="0" fontId="30" fillId="5" borderId="63" xfId="0" applyFont="1" applyFill="1" applyBorder="1" applyAlignment="1">
      <alignment horizontal="center" vertical="center"/>
    </xf>
    <xf numFmtId="1" fontId="30" fillId="5" borderId="0" xfId="14" applyNumberFormat="1" applyFont="1" applyFill="1" applyAlignment="1">
      <alignment horizontal="center"/>
    </xf>
    <xf numFmtId="1" fontId="30" fillId="5" borderId="0" xfId="14" applyNumberFormat="1" applyFont="1" applyFill="1" applyAlignment="1">
      <alignment horizontal="center" vertical="center"/>
    </xf>
    <xf numFmtId="0" fontId="30" fillId="5" borderId="5" xfId="0" applyFont="1" applyFill="1" applyBorder="1" applyAlignment="1">
      <alignment horizontal="center" vertical="center"/>
    </xf>
    <xf numFmtId="3" fontId="31" fillId="0" borderId="66" xfId="14" applyNumberFormat="1" applyFont="1" applyBorder="1" applyAlignment="1">
      <alignment horizontal="center" vertical="center"/>
    </xf>
    <xf numFmtId="3" fontId="31" fillId="0" borderId="86" xfId="14" applyNumberFormat="1" applyFont="1" applyBorder="1" applyAlignment="1">
      <alignment horizontal="center" vertical="center"/>
    </xf>
    <xf numFmtId="171" fontId="31" fillId="0" borderId="87" xfId="14" applyNumberFormat="1" applyFont="1" applyBorder="1" applyAlignment="1">
      <alignment horizontal="center" vertical="center"/>
    </xf>
    <xf numFmtId="3" fontId="32" fillId="0" borderId="66" xfId="14" applyNumberFormat="1" applyFont="1" applyBorder="1" applyAlignment="1">
      <alignment horizontal="center" vertical="center"/>
    </xf>
    <xf numFmtId="3" fontId="32" fillId="0" borderId="86" xfId="14" applyNumberFormat="1" applyFont="1" applyBorder="1" applyAlignment="1">
      <alignment horizontal="center" vertical="center"/>
    </xf>
    <xf numFmtId="171" fontId="32" fillId="0" borderId="87" xfId="14" applyNumberFormat="1" applyFont="1" applyBorder="1" applyAlignment="1">
      <alignment horizontal="center" vertical="center"/>
    </xf>
    <xf numFmtId="1" fontId="30" fillId="5" borderId="64" xfId="14" applyNumberFormat="1" applyFont="1" applyFill="1" applyBorder="1" applyAlignment="1">
      <alignment horizontal="center"/>
    </xf>
    <xf numFmtId="171" fontId="31" fillId="0" borderId="8" xfId="14" applyNumberFormat="1" applyFont="1" applyBorder="1" applyAlignment="1">
      <alignment horizontal="center" vertical="center"/>
    </xf>
    <xf numFmtId="171" fontId="32" fillId="0" borderId="8" xfId="14" applyNumberFormat="1" applyFont="1" applyBorder="1" applyAlignment="1">
      <alignment horizontal="center" vertical="center"/>
    </xf>
    <xf numFmtId="171" fontId="32" fillId="0" borderId="7" xfId="14" applyNumberFormat="1" applyFont="1" applyBorder="1" applyAlignment="1">
      <alignment horizontal="center" vertical="center"/>
    </xf>
    <xf numFmtId="1" fontId="30" fillId="3" borderId="0" xfId="14" applyNumberFormat="1" applyFont="1" applyFill="1" applyAlignment="1">
      <alignment horizontal="center"/>
    </xf>
    <xf numFmtId="0" fontId="219" fillId="4" borderId="3" xfId="0" applyFont="1" applyFill="1" applyBorder="1" applyAlignment="1" applyProtection="1">
      <alignment horizontal="center" vertical="center"/>
      <protection locked="0"/>
    </xf>
    <xf numFmtId="171" fontId="33" fillId="5" borderId="63" xfId="53496" applyNumberFormat="1" applyFont="1" applyFill="1" applyBorder="1" applyAlignment="1">
      <alignment horizontal="center"/>
    </xf>
    <xf numFmtId="171" fontId="33" fillId="5" borderId="5" xfId="53496" applyNumberFormat="1" applyFont="1" applyFill="1" applyBorder="1" applyAlignment="1">
      <alignment horizontal="center"/>
    </xf>
    <xf numFmtId="171" fontId="213" fillId="5" borderId="5" xfId="53496" applyNumberFormat="1" applyFont="1" applyFill="1" applyBorder="1" applyAlignment="1">
      <alignment horizontal="center"/>
    </xf>
    <xf numFmtId="171" fontId="213" fillId="5" borderId="87" xfId="53496" applyNumberFormat="1" applyFont="1" applyFill="1" applyBorder="1" applyAlignment="1">
      <alignment horizontal="center"/>
    </xf>
    <xf numFmtId="1" fontId="30" fillId="5" borderId="4" xfId="14" applyNumberFormat="1" applyFont="1" applyFill="1" applyBorder="1" applyAlignment="1">
      <alignment horizontal="center"/>
    </xf>
    <xf numFmtId="1" fontId="30" fillId="5" borderId="0" xfId="14" applyNumberFormat="1" applyFont="1" applyFill="1" applyBorder="1" applyAlignment="1">
      <alignment horizontal="center" vertical="center"/>
    </xf>
    <xf numFmtId="1" fontId="30" fillId="3" borderId="4" xfId="14" applyNumberFormat="1" applyFont="1" applyFill="1" applyBorder="1" applyAlignment="1">
      <alignment horizontal="center"/>
    </xf>
    <xf numFmtId="1" fontId="30" fillId="3" borderId="66" xfId="14" applyNumberFormat="1" applyFont="1" applyFill="1" applyBorder="1" applyAlignment="1">
      <alignment horizontal="center"/>
    </xf>
    <xf numFmtId="1" fontId="30" fillId="3" borderId="86" xfId="14" applyNumberFormat="1" applyFont="1" applyFill="1" applyBorder="1" applyAlignment="1">
      <alignment horizontal="center"/>
    </xf>
    <xf numFmtId="1" fontId="30" fillId="3" borderId="64" xfId="0" quotePrefix="1" applyNumberFormat="1" applyFont="1" applyFill="1" applyBorder="1" applyAlignment="1" applyProtection="1">
      <alignment horizontal="center" vertical="center"/>
      <protection locked="0"/>
    </xf>
    <xf numFmtId="37" fontId="1" fillId="3" borderId="65" xfId="0" applyNumberFormat="1" applyFont="1" applyFill="1" applyBorder="1" applyAlignment="1" applyProtection="1">
      <alignment horizontal="center"/>
      <protection locked="0"/>
    </xf>
    <xf numFmtId="37" fontId="1" fillId="3" borderId="4" xfId="0" quotePrefix="1" applyNumberFormat="1" applyFont="1" applyFill="1" applyBorder="1" applyAlignment="1" applyProtection="1">
      <alignment horizontal="center"/>
      <protection locked="0"/>
    </xf>
    <xf numFmtId="37" fontId="1" fillId="3" borderId="5" xfId="0" quotePrefix="1" applyNumberFormat="1" applyFont="1" applyFill="1" applyBorder="1" applyAlignment="1" applyProtection="1">
      <alignment horizontal="center"/>
      <protection locked="0"/>
    </xf>
    <xf numFmtId="37" fontId="1" fillId="3" borderId="3" xfId="0" quotePrefix="1" applyNumberFormat="1" applyFont="1" applyFill="1" applyBorder="1" applyAlignment="1" applyProtection="1">
      <alignment horizontal="center"/>
      <protection locked="0"/>
    </xf>
    <xf numFmtId="225" fontId="31" fillId="5" borderId="64" xfId="49857" applyNumberFormat="1" applyFont="1" applyFill="1" applyBorder="1" applyAlignment="1">
      <alignment horizontal="center" vertical="center"/>
    </xf>
    <xf numFmtId="225" fontId="31" fillId="5" borderId="63" xfId="49857" applyNumberFormat="1" applyFont="1" applyFill="1" applyBorder="1" applyAlignment="1">
      <alignment horizontal="center" vertical="center"/>
    </xf>
    <xf numFmtId="225" fontId="31" fillId="5" borderId="0" xfId="49857" applyNumberFormat="1" applyFont="1" applyFill="1" applyAlignment="1">
      <alignment horizontal="center" vertical="center"/>
    </xf>
    <xf numFmtId="225" fontId="31" fillId="5" borderId="5" xfId="49857" applyNumberFormat="1" applyFont="1" applyFill="1" applyBorder="1" applyAlignment="1">
      <alignment horizontal="center" vertical="center"/>
    </xf>
    <xf numFmtId="225" fontId="32" fillId="5" borderId="7" xfId="49857" applyNumberFormat="1" applyFont="1" applyFill="1" applyBorder="1" applyAlignment="1">
      <alignment horizontal="center" vertical="center"/>
    </xf>
    <xf numFmtId="225" fontId="32" fillId="5" borderId="9" xfId="49857" applyNumberFormat="1" applyFont="1" applyFill="1" applyBorder="1" applyAlignment="1">
      <alignment horizontal="center" vertical="center"/>
    </xf>
    <xf numFmtId="225" fontId="31" fillId="5" borderId="86" xfId="9396" applyNumberFormat="1" applyFont="1" applyFill="1" applyBorder="1" applyAlignment="1">
      <alignment horizontal="center" vertical="center"/>
    </xf>
    <xf numFmtId="225" fontId="31" fillId="5" borderId="0" xfId="9396" applyNumberFormat="1" applyFont="1" applyFill="1" applyAlignment="1">
      <alignment horizontal="center" vertical="center"/>
    </xf>
    <xf numFmtId="14" fontId="274" fillId="4" borderId="1" xfId="37" applyNumberFormat="1" applyFont="1" applyFill="1" applyBorder="1" applyAlignment="1">
      <alignment horizontal="center" vertical="center"/>
    </xf>
    <xf numFmtId="220" fontId="275" fillId="0" borderId="62" xfId="9332" applyNumberFormat="1" applyFont="1" applyBorder="1" applyAlignment="1">
      <alignment horizontal="center" vertical="center"/>
    </xf>
    <xf numFmtId="220" fontId="275" fillId="0" borderId="64" xfId="9332" applyNumberFormat="1" applyFont="1" applyBorder="1" applyAlignment="1">
      <alignment horizontal="center" vertical="center"/>
    </xf>
    <xf numFmtId="171" fontId="275" fillId="0" borderId="65" xfId="27" applyNumberFormat="1" applyFont="1" applyBorder="1" applyAlignment="1">
      <alignment horizontal="center" vertical="center"/>
    </xf>
    <xf numFmtId="220" fontId="275" fillId="0" borderId="4" xfId="9332" applyNumberFormat="1" applyFont="1" applyBorder="1" applyAlignment="1">
      <alignment horizontal="center" vertical="center"/>
    </xf>
    <xf numFmtId="220" fontId="275" fillId="0" borderId="0" xfId="9332" applyNumberFormat="1" applyFont="1" applyAlignment="1">
      <alignment horizontal="center" vertical="center"/>
    </xf>
    <xf numFmtId="171" fontId="275" fillId="0" borderId="3" xfId="27" applyNumberFormat="1" applyFont="1" applyBorder="1" applyAlignment="1">
      <alignment horizontal="center" vertical="center"/>
    </xf>
    <xf numFmtId="220" fontId="276" fillId="0" borderId="66" xfId="9332" applyNumberFormat="1" applyFont="1" applyBorder="1" applyAlignment="1">
      <alignment horizontal="center" vertical="center"/>
    </xf>
    <xf numFmtId="220" fontId="276" fillId="0" borderId="86" xfId="9332" applyNumberFormat="1" applyFont="1" applyBorder="1" applyAlignment="1">
      <alignment horizontal="center" vertical="center"/>
    </xf>
    <xf numFmtId="171" fontId="276" fillId="0" borderId="1" xfId="27" applyNumberFormat="1" applyFont="1" applyBorder="1" applyAlignment="1">
      <alignment horizontal="center" vertical="center"/>
    </xf>
    <xf numFmtId="171" fontId="275" fillId="2" borderId="8" xfId="27" applyNumberFormat="1" applyFont="1" applyFill="1" applyBorder="1" applyAlignment="1">
      <alignment horizontal="center"/>
    </xf>
    <xf numFmtId="171" fontId="275" fillId="0" borderId="9" xfId="27" applyNumberFormat="1" applyFont="1" applyBorder="1" applyAlignment="1">
      <alignment horizontal="center"/>
    </xf>
    <xf numFmtId="171" fontId="275" fillId="2" borderId="6" xfId="27" applyNumberFormat="1" applyFont="1" applyFill="1" applyBorder="1" applyAlignment="1">
      <alignment horizontal="center"/>
    </xf>
    <xf numFmtId="171" fontId="213" fillId="0" borderId="5" xfId="53510" applyNumberFormat="1" applyFont="1" applyBorder="1" applyAlignment="1">
      <alignment horizontal="center"/>
    </xf>
    <xf numFmtId="1" fontId="274" fillId="4" borderId="4" xfId="53506" quotePrefix="1" applyNumberFormat="1" applyFont="1" applyFill="1" applyBorder="1" applyAlignment="1">
      <alignment horizontal="center" vertical="center"/>
    </xf>
    <xf numFmtId="1" fontId="274" fillId="4" borderId="0" xfId="53506" quotePrefix="1" applyNumberFormat="1" applyFont="1" applyFill="1" applyAlignment="1">
      <alignment horizontal="center" vertical="center"/>
    </xf>
    <xf numFmtId="0" fontId="30" fillId="3" borderId="87" xfId="0" applyFont="1" applyFill="1" applyBorder="1" applyAlignment="1">
      <alignment horizontal="center" vertical="top"/>
    </xf>
    <xf numFmtId="3" fontId="0" fillId="0" borderId="62" xfId="0" applyNumberFormat="1" applyBorder="1" applyAlignment="1">
      <alignment horizontal="center"/>
    </xf>
    <xf numFmtId="3" fontId="0" fillId="0" borderId="63" xfId="0" applyNumberFormat="1" applyBorder="1" applyAlignment="1">
      <alignment horizontal="center"/>
    </xf>
    <xf numFmtId="171" fontId="0" fillId="0" borderId="63" xfId="53510" applyNumberFormat="1" applyFont="1" applyBorder="1" applyAlignment="1">
      <alignment horizontal="center"/>
    </xf>
    <xf numFmtId="3" fontId="0" fillId="0" borderId="66" xfId="0" applyNumberFormat="1" applyBorder="1" applyAlignment="1">
      <alignment horizontal="center"/>
    </xf>
    <xf numFmtId="3" fontId="0" fillId="0" borderId="87" xfId="0" applyNumberFormat="1" applyBorder="1" applyAlignment="1">
      <alignment horizontal="center"/>
    </xf>
    <xf numFmtId="3" fontId="2" fillId="0" borderId="8" xfId="0" applyNumberFormat="1" applyFont="1" applyBorder="1" applyAlignment="1">
      <alignment horizontal="center"/>
    </xf>
    <xf numFmtId="3" fontId="2" fillId="0" borderId="9" xfId="0" applyNumberFormat="1" applyFont="1" applyBorder="1" applyAlignment="1">
      <alignment horizontal="center"/>
    </xf>
    <xf numFmtId="171" fontId="2" fillId="0" borderId="9" xfId="53510" applyNumberFormat="1" applyFont="1" applyBorder="1" applyAlignment="1">
      <alignment horizontal="center"/>
    </xf>
    <xf numFmtId="3" fontId="0" fillId="0" borderId="4" xfId="0" applyNumberFormat="1" applyBorder="1" applyAlignment="1">
      <alignment horizontal="center"/>
    </xf>
    <xf numFmtId="3" fontId="0" fillId="0" borderId="5" xfId="0" applyNumberFormat="1" applyBorder="1" applyAlignment="1">
      <alignment horizontal="center"/>
    </xf>
    <xf numFmtId="3" fontId="20" fillId="0" borderId="62" xfId="2" applyNumberFormat="1" applyFont="1" applyBorder="1" applyAlignment="1">
      <alignment horizontal="center"/>
    </xf>
    <xf numFmtId="3" fontId="20" fillId="0" borderId="63" xfId="2" applyNumberFormat="1" applyFont="1" applyBorder="1" applyAlignment="1">
      <alignment horizontal="center"/>
    </xf>
    <xf numFmtId="171" fontId="20" fillId="0" borderId="5" xfId="2" applyNumberFormat="1" applyFont="1" applyBorder="1" applyAlignment="1">
      <alignment horizontal="center"/>
    </xf>
    <xf numFmtId="3" fontId="20" fillId="0" borderId="4" xfId="2" applyNumberFormat="1" applyFont="1" applyBorder="1" applyAlignment="1">
      <alignment horizontal="center"/>
    </xf>
    <xf numFmtId="3" fontId="20" fillId="0" borderId="5" xfId="2" applyNumberFormat="1" applyFont="1" applyBorder="1" applyAlignment="1">
      <alignment horizontal="center"/>
    </xf>
    <xf numFmtId="3" fontId="23" fillId="0" borderId="8" xfId="2" applyNumberFormat="1" applyFont="1" applyBorder="1" applyAlignment="1">
      <alignment horizontal="center"/>
    </xf>
    <xf numFmtId="3" fontId="23" fillId="0" borderId="9" xfId="2" applyNumberFormat="1" applyFont="1" applyBorder="1" applyAlignment="1">
      <alignment horizontal="center"/>
    </xf>
    <xf numFmtId="171" fontId="23" fillId="0" borderId="9" xfId="2" applyNumberFormat="1" applyFont="1" applyBorder="1" applyAlignment="1">
      <alignment horizontal="center"/>
    </xf>
    <xf numFmtId="1" fontId="30" fillId="3" borderId="66" xfId="0" quotePrefix="1" applyNumberFormat="1" applyFont="1" applyFill="1" applyBorder="1" applyAlignment="1">
      <alignment horizontal="center" vertical="top"/>
    </xf>
    <xf numFmtId="0" fontId="30" fillId="3" borderId="87" xfId="0" quotePrefix="1" applyFont="1" applyFill="1" applyBorder="1" applyAlignment="1">
      <alignment horizontal="center" vertical="top"/>
    </xf>
    <xf numFmtId="0" fontId="30" fillId="3" borderId="5" xfId="0" applyFont="1" applyFill="1" applyBorder="1" applyAlignment="1">
      <alignment horizontal="center" vertical="top"/>
    </xf>
    <xf numFmtId="171" fontId="31" fillId="0" borderId="65" xfId="53521" applyNumberFormat="1" applyFont="1" applyBorder="1" applyAlignment="1">
      <alignment horizontal="center" vertical="center"/>
    </xf>
    <xf numFmtId="171" fontId="31" fillId="0" borderId="3" xfId="53521" applyNumberFormat="1" applyFont="1" applyBorder="1" applyAlignment="1">
      <alignment horizontal="center" vertical="center"/>
    </xf>
    <xf numFmtId="171" fontId="32" fillId="0" borderId="6" xfId="53521" applyNumberFormat="1" applyFont="1" applyBorder="1" applyAlignment="1">
      <alignment horizontal="center" vertical="center"/>
    </xf>
    <xf numFmtId="1" fontId="30" fillId="3" borderId="87" xfId="0" quotePrefix="1" applyNumberFormat="1" applyFont="1" applyFill="1" applyBorder="1" applyAlignment="1">
      <alignment horizontal="center" vertical="top"/>
    </xf>
    <xf numFmtId="0" fontId="277" fillId="3" borderId="63" xfId="13" applyFont="1" applyFill="1" applyBorder="1" applyAlignment="1">
      <alignment horizontal="center" vertical="center" wrapText="1"/>
    </xf>
    <xf numFmtId="0" fontId="277" fillId="3" borderId="87" xfId="13" applyFont="1" applyFill="1" applyBorder="1" applyAlignment="1">
      <alignment horizontal="center" vertical="center" wrapText="1"/>
    </xf>
    <xf numFmtId="231" fontId="278" fillId="0" borderId="4" xfId="53509" applyNumberFormat="1" applyFont="1" applyBorder="1" applyAlignment="1">
      <alignment vertical="center"/>
    </xf>
    <xf numFmtId="231" fontId="278" fillId="0" borderId="5" xfId="53509" applyNumberFormat="1" applyFont="1" applyBorder="1" applyAlignment="1">
      <alignment vertical="center"/>
    </xf>
    <xf numFmtId="171" fontId="279" fillId="0" borderId="5" xfId="32497" applyNumberFormat="1" applyFont="1" applyBorder="1" applyAlignment="1">
      <alignment horizontal="center" vertical="center"/>
    </xf>
    <xf numFmtId="231" fontId="280" fillId="0" borderId="66" xfId="53509" applyNumberFormat="1" applyFont="1" applyBorder="1" applyAlignment="1">
      <alignment vertical="center"/>
    </xf>
    <xf numFmtId="231" fontId="280" fillId="0" borderId="87" xfId="53509" applyNumberFormat="1" applyFont="1" applyBorder="1" applyAlignment="1">
      <alignment vertical="center"/>
    </xf>
    <xf numFmtId="171" fontId="281" fillId="0" borderId="87" xfId="32497" applyNumberFormat="1" applyFont="1" applyBorder="1" applyAlignment="1">
      <alignment horizontal="center" vertical="center"/>
    </xf>
    <xf numFmtId="17" fontId="277" fillId="3" borderId="66" xfId="13" quotePrefix="1" applyNumberFormat="1" applyFont="1" applyFill="1" applyBorder="1" applyAlignment="1">
      <alignment horizontal="center" vertical="center" wrapText="1"/>
    </xf>
    <xf numFmtId="17" fontId="277" fillId="3" borderId="87" xfId="13" quotePrefix="1" applyNumberFormat="1" applyFont="1" applyFill="1" applyBorder="1" applyAlignment="1">
      <alignment horizontal="center" vertical="center" wrapText="1"/>
    </xf>
    <xf numFmtId="0" fontId="30" fillId="3" borderId="65" xfId="26" applyFont="1" applyFill="1" applyBorder="1" applyAlignment="1" applyProtection="1">
      <alignment horizontal="center" vertical="center"/>
      <protection locked="0"/>
    </xf>
    <xf numFmtId="14" fontId="219" fillId="3" borderId="3" xfId="37" applyNumberFormat="1" applyFont="1" applyFill="1" applyBorder="1" applyAlignment="1" applyProtection="1">
      <alignment horizontal="center" vertical="center"/>
      <protection locked="0"/>
    </xf>
    <xf numFmtId="171" fontId="31" fillId="0" borderId="65" xfId="53510" applyNumberFormat="1" applyFont="1" applyBorder="1" applyAlignment="1">
      <alignment horizontal="center" vertical="center"/>
    </xf>
    <xf numFmtId="171" fontId="31" fillId="0" borderId="3" xfId="53510" applyNumberFormat="1" applyFont="1" applyBorder="1" applyAlignment="1">
      <alignment horizontal="center" vertical="center"/>
    </xf>
    <xf numFmtId="171" fontId="32" fillId="0" borderId="6" xfId="53510" applyNumberFormat="1" applyFont="1" applyBorder="1" applyAlignment="1">
      <alignment horizontal="center" vertical="center"/>
    </xf>
    <xf numFmtId="1" fontId="219" fillId="3" borderId="4" xfId="53506" quotePrefix="1" applyNumberFormat="1" applyFont="1" applyFill="1" applyBorder="1" applyAlignment="1" applyProtection="1">
      <alignment horizontal="center" vertical="center"/>
      <protection locked="0"/>
    </xf>
    <xf numFmtId="1" fontId="219" fillId="3" borderId="0" xfId="53506" quotePrefix="1" applyNumberFormat="1" applyFont="1" applyFill="1" applyAlignment="1" applyProtection="1">
      <alignment horizontal="center" vertical="center"/>
      <protection locked="0"/>
    </xf>
    <xf numFmtId="171" fontId="31" fillId="0" borderId="65" xfId="19" applyNumberFormat="1" applyFont="1" applyBorder="1" applyAlignment="1">
      <alignment horizontal="center"/>
    </xf>
    <xf numFmtId="171" fontId="31" fillId="0" borderId="3" xfId="19" applyNumberFormat="1" applyFont="1" applyBorder="1" applyAlignment="1">
      <alignment horizontal="center"/>
    </xf>
    <xf numFmtId="171" fontId="213" fillId="0" borderId="66" xfId="53496" applyNumberFormat="1" applyFont="1" applyBorder="1" applyAlignment="1">
      <alignment horizontal="center" wrapText="1"/>
    </xf>
    <xf numFmtId="171" fontId="213" fillId="0" borderId="87" xfId="53496" applyNumberFormat="1" applyFont="1" applyBorder="1" applyAlignment="1">
      <alignment horizontal="center" wrapText="1"/>
    </xf>
    <xf numFmtId="0" fontId="32" fillId="0" borderId="1" xfId="19" applyFont="1" applyBorder="1" applyAlignment="1">
      <alignment horizontal="center"/>
    </xf>
    <xf numFmtId="171" fontId="202" fillId="2" borderId="62" xfId="20" applyNumberFormat="1" applyFont="1" applyFill="1" applyBorder="1" applyAlignment="1">
      <alignment horizontal="center" wrapText="1"/>
    </xf>
    <xf numFmtId="171" fontId="202" fillId="2" borderId="64" xfId="20" applyNumberFormat="1" applyFont="1" applyFill="1" applyBorder="1" applyAlignment="1">
      <alignment horizontal="center" wrapText="1"/>
    </xf>
    <xf numFmtId="43" fontId="31" fillId="0" borderId="65" xfId="53506" applyFont="1" applyBorder="1" applyAlignment="1">
      <alignment horizontal="center" vertical="center" wrapText="1"/>
    </xf>
    <xf numFmtId="171" fontId="202" fillId="2" borderId="4" xfId="20" applyNumberFormat="1" applyFont="1" applyFill="1" applyBorder="1" applyAlignment="1">
      <alignment horizontal="center"/>
    </xf>
    <xf numFmtId="171" fontId="202" fillId="2" borderId="0" xfId="20" applyNumberFormat="1" applyFont="1" applyFill="1" applyAlignment="1">
      <alignment horizontal="center"/>
    </xf>
    <xf numFmtId="43" fontId="31" fillId="0" borderId="3" xfId="53506" applyFont="1" applyBorder="1" applyAlignment="1">
      <alignment horizontal="center" vertical="center" wrapText="1"/>
    </xf>
    <xf numFmtId="171" fontId="206" fillId="2" borderId="8" xfId="20" applyNumberFormat="1" applyFont="1" applyFill="1" applyBorder="1" applyAlignment="1">
      <alignment horizontal="center" vertical="center"/>
    </xf>
    <xf numFmtId="43" fontId="32" fillId="0" borderId="6" xfId="53506" applyFont="1" applyBorder="1" applyAlignment="1">
      <alignment horizontal="center" vertical="center" wrapText="1"/>
    </xf>
    <xf numFmtId="3" fontId="206" fillId="122" borderId="5" xfId="39" applyNumberFormat="1" applyFont="1" applyFill="1" applyBorder="1" applyAlignment="1">
      <alignment horizontal="center" vertical="center"/>
    </xf>
    <xf numFmtId="3" fontId="202" fillId="122" borderId="5" xfId="39" applyNumberFormat="1" applyFont="1" applyFill="1" applyBorder="1" applyAlignment="1">
      <alignment horizontal="center" vertical="center"/>
    </xf>
    <xf numFmtId="3" fontId="202" fillId="122" borderId="4" xfId="39" applyNumberFormat="1" applyFont="1" applyFill="1" applyBorder="1" applyAlignment="1">
      <alignment horizontal="center" vertical="center"/>
    </xf>
    <xf numFmtId="3" fontId="206" fillId="122" borderId="4" xfId="39" applyNumberFormat="1" applyFont="1" applyFill="1" applyBorder="1" applyAlignment="1">
      <alignment horizontal="center" vertical="center"/>
    </xf>
    <xf numFmtId="3" fontId="206" fillId="123" borderId="4" xfId="39" applyNumberFormat="1" applyFont="1" applyFill="1" applyBorder="1" applyAlignment="1">
      <alignment horizontal="center" vertical="center"/>
    </xf>
    <xf numFmtId="3" fontId="206" fillId="123" borderId="5" xfId="39" applyNumberFormat="1" applyFont="1" applyFill="1" applyBorder="1" applyAlignment="1">
      <alignment horizontal="center" vertical="center"/>
    </xf>
    <xf numFmtId="3" fontId="206" fillId="123" borderId="87" xfId="39" applyNumberFormat="1" applyFont="1" applyFill="1" applyBorder="1" applyAlignment="1">
      <alignment horizontal="center" vertical="center"/>
    </xf>
    <xf numFmtId="0" fontId="30" fillId="124" borderId="65" xfId="13" applyFont="1" applyFill="1" applyBorder="1" applyAlignment="1" applyProtection="1">
      <alignment horizontal="center" vertical="center"/>
      <protection locked="0"/>
    </xf>
    <xf numFmtId="17" fontId="30" fillId="124" borderId="86" xfId="14" quotePrefix="1" applyNumberFormat="1" applyFont="1" applyFill="1" applyBorder="1" applyAlignment="1" applyProtection="1">
      <alignment horizontal="center" vertical="center"/>
      <protection locked="0"/>
    </xf>
    <xf numFmtId="17" fontId="30" fillId="124" borderId="1" xfId="13" quotePrefix="1" applyNumberFormat="1" applyFont="1" applyFill="1" applyBorder="1" applyAlignment="1" applyProtection="1">
      <alignment horizontal="center" vertical="center"/>
      <protection locked="0"/>
    </xf>
    <xf numFmtId="220" fontId="32" fillId="0" borderId="86" xfId="14" applyNumberFormat="1" applyFont="1" applyBorder="1" applyAlignment="1">
      <alignment horizontal="center" vertical="center"/>
    </xf>
    <xf numFmtId="171" fontId="31" fillId="6" borderId="65" xfId="53510" applyNumberFormat="1" applyFont="1" applyFill="1" applyBorder="1" applyAlignment="1">
      <alignment horizontal="center" vertical="center"/>
    </xf>
    <xf numFmtId="171" fontId="32" fillId="5" borderId="66" xfId="15" applyNumberFormat="1" applyFont="1" applyFill="1" applyBorder="1" applyAlignment="1">
      <alignment horizontal="center" vertical="center"/>
    </xf>
    <xf numFmtId="171" fontId="32" fillId="5" borderId="87" xfId="15" applyNumberFormat="1" applyFont="1" applyFill="1" applyBorder="1" applyAlignment="1">
      <alignment horizontal="center" vertical="center"/>
    </xf>
    <xf numFmtId="171" fontId="31" fillId="5" borderId="3" xfId="15" applyNumberFormat="1" applyFont="1" applyFill="1" applyBorder="1" applyAlignment="1">
      <alignment horizontal="center" vertical="center"/>
    </xf>
    <xf numFmtId="171" fontId="32" fillId="5" borderId="3" xfId="15" applyNumberFormat="1" applyFont="1" applyFill="1" applyBorder="1" applyAlignment="1">
      <alignment horizontal="center" vertical="center"/>
    </xf>
    <xf numFmtId="171" fontId="32" fillId="5" borderId="1" xfId="15" applyNumberFormat="1" applyFont="1" applyFill="1" applyBorder="1" applyAlignment="1">
      <alignment horizontal="center" vertical="center"/>
    </xf>
    <xf numFmtId="171" fontId="23" fillId="5" borderId="0" xfId="53510" applyNumberFormat="1" applyFont="1" applyFill="1"/>
    <xf numFmtId="0" fontId="31" fillId="5" borderId="88" xfId="13" applyFont="1" applyFill="1" applyBorder="1" applyAlignment="1">
      <alignment horizontal="justify" vertical="center" wrapText="1"/>
    </xf>
    <xf numFmtId="220" fontId="31" fillId="0" borderId="89" xfId="14" applyNumberFormat="1" applyFont="1" applyBorder="1" applyAlignment="1">
      <alignment horizontal="center" vertical="center"/>
    </xf>
    <xf numFmtId="171" fontId="31" fillId="6" borderId="89" xfId="15" applyNumberFormat="1" applyFont="1" applyFill="1" applyBorder="1" applyAlignment="1">
      <alignment horizontal="center"/>
    </xf>
    <xf numFmtId="171" fontId="31" fillId="6" borderId="87" xfId="15" applyNumberFormat="1" applyFont="1" applyFill="1" applyBorder="1" applyAlignment="1">
      <alignment horizontal="center"/>
    </xf>
    <xf numFmtId="0" fontId="31" fillId="0" borderId="3" xfId="13" applyFont="1" applyBorder="1" applyAlignment="1">
      <alignment vertical="center"/>
    </xf>
    <xf numFmtId="177" fontId="31" fillId="0" borderId="5" xfId="14" applyNumberFormat="1" applyFont="1" applyBorder="1" applyAlignment="1">
      <alignment horizontal="center" vertical="center"/>
    </xf>
    <xf numFmtId="0" fontId="31" fillId="5" borderId="65" xfId="13" applyFont="1" applyFill="1" applyBorder="1" applyAlignment="1">
      <alignment vertical="center"/>
    </xf>
    <xf numFmtId="0" fontId="31" fillId="5" borderId="3" xfId="13" applyFont="1" applyFill="1" applyBorder="1" applyAlignment="1">
      <alignment vertical="center"/>
    </xf>
    <xf numFmtId="220" fontId="31" fillId="0" borderId="86" xfId="14" applyNumberFormat="1" applyFont="1" applyBorder="1" applyAlignment="1">
      <alignment horizontal="center" vertical="center"/>
    </xf>
    <xf numFmtId="0" fontId="32" fillId="5" borderId="3" xfId="13" applyFont="1" applyFill="1" applyBorder="1" applyAlignment="1">
      <alignment vertical="center"/>
    </xf>
    <xf numFmtId="171" fontId="32" fillId="0" borderId="0" xfId="53510" applyNumberFormat="1" applyFont="1" applyBorder="1" applyAlignment="1">
      <alignment horizontal="center" vertical="center"/>
    </xf>
    <xf numFmtId="10" fontId="31" fillId="0" borderId="89" xfId="53510" applyNumberFormat="1" applyFont="1" applyBorder="1" applyAlignment="1">
      <alignment horizontal="center" vertical="center" wrapText="1"/>
    </xf>
    <xf numFmtId="3" fontId="31" fillId="5" borderId="0" xfId="0" applyNumberFormat="1" applyFont="1" applyFill="1" applyAlignment="1">
      <alignment horizontal="center" vertical="center" wrapText="1" readingOrder="1"/>
    </xf>
    <xf numFmtId="3" fontId="31" fillId="125" borderId="0" xfId="0" applyNumberFormat="1" applyFont="1" applyFill="1" applyAlignment="1">
      <alignment horizontal="center" vertical="center" wrapText="1" readingOrder="1"/>
    </xf>
    <xf numFmtId="177" fontId="31" fillId="5" borderId="0" xfId="0" applyNumberFormat="1" applyFont="1" applyFill="1" applyAlignment="1">
      <alignment horizontal="center" vertical="center" wrapText="1" readingOrder="1"/>
    </xf>
    <xf numFmtId="177" fontId="31" fillId="125" borderId="0" xfId="0" applyNumberFormat="1" applyFont="1" applyFill="1" applyAlignment="1">
      <alignment horizontal="center" vertical="center" wrapText="1" readingOrder="1"/>
    </xf>
    <xf numFmtId="177" fontId="31" fillId="5" borderId="83" xfId="0" applyNumberFormat="1" applyFont="1" applyFill="1" applyBorder="1" applyAlignment="1">
      <alignment horizontal="center" vertical="center" wrapText="1" readingOrder="1"/>
    </xf>
    <xf numFmtId="177" fontId="31" fillId="0" borderId="83" xfId="0" applyNumberFormat="1" applyFont="1" applyBorder="1" applyAlignment="1">
      <alignment horizontal="center" vertical="center" wrapText="1" readingOrder="1"/>
    </xf>
    <xf numFmtId="177" fontId="31" fillId="125" borderId="83" xfId="0" applyNumberFormat="1" applyFont="1" applyFill="1" applyBorder="1" applyAlignment="1">
      <alignment horizontal="center" vertical="center" wrapText="1" readingOrder="1"/>
    </xf>
    <xf numFmtId="177" fontId="31" fillId="0" borderId="0" xfId="0" applyNumberFormat="1" applyFont="1" applyAlignment="1">
      <alignment horizontal="center" vertical="center" wrapText="1" readingOrder="1"/>
    </xf>
    <xf numFmtId="177" fontId="31" fillId="5" borderId="84" xfId="0" applyNumberFormat="1" applyFont="1" applyFill="1" applyBorder="1" applyAlignment="1">
      <alignment horizontal="center" vertical="center" wrapText="1" readingOrder="1"/>
    </xf>
    <xf numFmtId="177" fontId="31" fillId="125" borderId="84" xfId="0" applyNumberFormat="1" applyFont="1" applyFill="1" applyBorder="1" applyAlignment="1">
      <alignment horizontal="center" vertical="center" wrapText="1" readingOrder="1"/>
    </xf>
    <xf numFmtId="2" fontId="31" fillId="5" borderId="84" xfId="0" applyNumberFormat="1" applyFont="1" applyFill="1" applyBorder="1" applyAlignment="1">
      <alignment horizontal="center" vertical="center" wrapText="1" readingOrder="1"/>
    </xf>
    <xf numFmtId="2" fontId="31" fillId="125" borderId="84" xfId="0" applyNumberFormat="1" applyFont="1" applyFill="1" applyBorder="1" applyAlignment="1">
      <alignment horizontal="center" vertical="center" wrapText="1" readingOrder="1"/>
    </xf>
    <xf numFmtId="2" fontId="31" fillId="5" borderId="0" xfId="0" applyNumberFormat="1" applyFont="1" applyFill="1" applyAlignment="1">
      <alignment horizontal="center" vertical="center" wrapText="1" readingOrder="1"/>
    </xf>
    <xf numFmtId="2" fontId="31" fillId="125" borderId="0" xfId="0" applyNumberFormat="1" applyFont="1" applyFill="1" applyAlignment="1">
      <alignment horizontal="center" vertical="center" wrapText="1" readingOrder="1"/>
    </xf>
    <xf numFmtId="171" fontId="31" fillId="5" borderId="85" xfId="0" applyNumberFormat="1" applyFont="1" applyFill="1" applyBorder="1" applyAlignment="1">
      <alignment horizontal="center" vertical="center" wrapText="1" readingOrder="1"/>
    </xf>
    <xf numFmtId="171" fontId="31" fillId="125" borderId="85" xfId="0" applyNumberFormat="1" applyFont="1" applyFill="1" applyBorder="1" applyAlignment="1">
      <alignment horizontal="center" vertical="center" wrapText="1" readingOrder="1"/>
    </xf>
    <xf numFmtId="1" fontId="31" fillId="5" borderId="85" xfId="0" applyNumberFormat="1" applyFont="1" applyFill="1" applyBorder="1" applyAlignment="1">
      <alignment horizontal="center" vertical="center" wrapText="1" readingOrder="1"/>
    </xf>
    <xf numFmtId="1" fontId="31" fillId="125" borderId="85" xfId="0" applyNumberFormat="1" applyFont="1" applyFill="1" applyBorder="1" applyAlignment="1">
      <alignment horizontal="center" vertical="center" wrapText="1" readingOrder="1"/>
    </xf>
    <xf numFmtId="171" fontId="31" fillId="5" borderId="0" xfId="0" applyNumberFormat="1" applyFont="1" applyFill="1" applyAlignment="1">
      <alignment horizontal="center" vertical="center" wrapText="1" readingOrder="1"/>
    </xf>
    <xf numFmtId="171" fontId="31" fillId="125" borderId="0" xfId="0" applyNumberFormat="1" applyFont="1" applyFill="1" applyAlignment="1">
      <alignment horizontal="center" vertical="center" wrapText="1" readingOrder="1"/>
    </xf>
    <xf numFmtId="171" fontId="31" fillId="5" borderId="0" xfId="53510" applyNumberFormat="1" applyFont="1" applyFill="1" applyAlignment="1">
      <alignment horizontal="center" vertical="center" wrapText="1" readingOrder="1"/>
    </xf>
    <xf numFmtId="9" fontId="31" fillId="5" borderId="0" xfId="0" applyNumberFormat="1" applyFont="1" applyFill="1" applyAlignment="1">
      <alignment horizontal="center" vertical="center" wrapText="1" readingOrder="1"/>
    </xf>
    <xf numFmtId="9" fontId="31" fillId="125" borderId="0" xfId="0" applyNumberFormat="1" applyFont="1" applyFill="1" applyAlignment="1">
      <alignment horizontal="center" vertical="center" wrapText="1" readingOrder="1"/>
    </xf>
    <xf numFmtId="1" fontId="31" fillId="5" borderId="94" xfId="0" applyNumberFormat="1" applyFont="1" applyFill="1" applyBorder="1" applyAlignment="1">
      <alignment horizontal="center" vertical="center" wrapText="1" readingOrder="1"/>
    </xf>
    <xf numFmtId="1" fontId="31" fillId="125" borderId="94" xfId="0" applyNumberFormat="1" applyFont="1" applyFill="1" applyBorder="1" applyAlignment="1">
      <alignment horizontal="center" vertical="center" wrapText="1" readingOrder="1"/>
    </xf>
    <xf numFmtId="0" fontId="219" fillId="3" borderId="0" xfId="0" applyFont="1" applyFill="1" applyAlignment="1">
      <alignment horizontal="center" vertical="center"/>
    </xf>
    <xf numFmtId="0" fontId="219" fillId="3" borderId="94" xfId="0" applyFont="1" applyFill="1" applyBorder="1" applyAlignment="1">
      <alignment horizontal="center" vertical="center"/>
    </xf>
    <xf numFmtId="0" fontId="31" fillId="5" borderId="0" xfId="0" applyFont="1" applyFill="1" applyAlignment="1">
      <alignment horizontal="left" vertical="center" wrapText="1" readingOrder="1"/>
    </xf>
    <xf numFmtId="0" fontId="202" fillId="5" borderId="83" xfId="0" applyFont="1" applyFill="1" applyBorder="1" applyAlignment="1">
      <alignment horizontal="left" vertical="center" wrapText="1" readingOrder="1"/>
    </xf>
    <xf numFmtId="0" fontId="202" fillId="5" borderId="0" xfId="0" applyFont="1" applyFill="1" applyAlignment="1">
      <alignment horizontal="left" vertical="center" wrapText="1" readingOrder="1"/>
    </xf>
    <xf numFmtId="0" fontId="282" fillId="5" borderId="84" xfId="0" applyFont="1" applyFill="1" applyBorder="1" applyAlignment="1">
      <alignment horizontal="left" vertical="center" wrapText="1" readingOrder="1"/>
    </xf>
    <xf numFmtId="0" fontId="31" fillId="5" borderId="84" xfId="0" applyFont="1" applyFill="1" applyBorder="1" applyAlignment="1">
      <alignment horizontal="left" vertical="center" wrapText="1" readingOrder="1"/>
    </xf>
    <xf numFmtId="0" fontId="202" fillId="5" borderId="85" xfId="0" applyFont="1" applyFill="1" applyBorder="1" applyAlignment="1">
      <alignment horizontal="left" vertical="center" wrapText="1" readingOrder="1"/>
    </xf>
    <xf numFmtId="0" fontId="31" fillId="5" borderId="85" xfId="0" applyFont="1" applyFill="1" applyBorder="1" applyAlignment="1">
      <alignment horizontal="left" vertical="center" wrapText="1" readingOrder="1"/>
    </xf>
    <xf numFmtId="0" fontId="31" fillId="5" borderId="94" xfId="0" applyFont="1" applyFill="1" applyBorder="1" applyAlignment="1">
      <alignment horizontal="left" vertical="center" wrapText="1" readingOrder="1"/>
    </xf>
    <xf numFmtId="0" fontId="283" fillId="0" borderId="0" xfId="0" applyFont="1"/>
    <xf numFmtId="0" fontId="219" fillId="3" borderId="86" xfId="0" quotePrefix="1" applyFont="1" applyFill="1" applyBorder="1" applyAlignment="1">
      <alignment horizontal="center" vertical="center"/>
    </xf>
    <xf numFmtId="0" fontId="219" fillId="3" borderId="87" xfId="0" quotePrefix="1" applyFont="1" applyFill="1" applyBorder="1" applyAlignment="1">
      <alignment horizontal="center" vertical="center"/>
    </xf>
    <xf numFmtId="171" fontId="202" fillId="0" borderId="62" xfId="0" applyNumberFormat="1" applyFont="1" applyBorder="1" applyAlignment="1">
      <alignment horizontal="center" vertical="center"/>
    </xf>
    <xf numFmtId="171" fontId="202" fillId="0" borderId="63" xfId="0" applyNumberFormat="1" applyFont="1" applyBorder="1" applyAlignment="1">
      <alignment horizontal="center" vertical="center"/>
    </xf>
    <xf numFmtId="9" fontId="202" fillId="0" borderId="4" xfId="0" applyNumberFormat="1" applyFont="1" applyBorder="1" applyAlignment="1">
      <alignment horizontal="center" vertical="center"/>
    </xf>
    <xf numFmtId="9" fontId="202" fillId="0" borderId="62" xfId="0" applyNumberFormat="1" applyFont="1" applyBorder="1" applyAlignment="1">
      <alignment horizontal="center" vertical="center"/>
    </xf>
    <xf numFmtId="171" fontId="202" fillId="0" borderId="4" xfId="0" applyNumberFormat="1" applyFont="1" applyBorder="1" applyAlignment="1">
      <alignment horizontal="center" vertical="center"/>
    </xf>
    <xf numFmtId="171" fontId="202" fillId="0" borderId="89" xfId="0" applyNumberFormat="1" applyFont="1" applyBorder="1" applyAlignment="1">
      <alignment horizontal="center" vertical="center"/>
    </xf>
    <xf numFmtId="171" fontId="202" fillId="0" borderId="87" xfId="0" applyNumberFormat="1" applyFont="1" applyBorder="1" applyAlignment="1">
      <alignment horizontal="center" vertical="center"/>
    </xf>
    <xf numFmtId="177" fontId="202" fillId="0" borderId="4" xfId="0" applyNumberFormat="1" applyFont="1" applyBorder="1" applyAlignment="1">
      <alignment horizontal="center" vertical="center"/>
    </xf>
    <xf numFmtId="3" fontId="202" fillId="0" borderId="89" xfId="0" applyNumberFormat="1" applyFont="1" applyBorder="1" applyAlignment="1">
      <alignment horizontal="center" vertical="center"/>
    </xf>
    <xf numFmtId="3" fontId="202" fillId="0" borderId="87" xfId="0" applyNumberFormat="1" applyFont="1" applyBorder="1" applyAlignment="1">
      <alignment horizontal="center" vertical="center"/>
    </xf>
    <xf numFmtId="0" fontId="217" fillId="3" borderId="63" xfId="0" applyFont="1" applyFill="1" applyBorder="1" applyAlignment="1">
      <alignment horizontal="center" vertical="center"/>
    </xf>
    <xf numFmtId="0" fontId="217" fillId="3" borderId="89" xfId="0" applyFont="1" applyFill="1" applyBorder="1" applyAlignment="1">
      <alignment horizontal="center" vertical="center"/>
    </xf>
    <xf numFmtId="0" fontId="217" fillId="3" borderId="87" xfId="0" applyFont="1" applyFill="1" applyBorder="1" applyAlignment="1">
      <alignment horizontal="center" vertical="center"/>
    </xf>
    <xf numFmtId="0" fontId="265" fillId="0" borderId="62" xfId="0" applyFont="1" applyBorder="1" applyAlignment="1">
      <alignment horizontal="center" vertical="center"/>
    </xf>
    <xf numFmtId="0" fontId="265" fillId="0" borderId="70" xfId="0" applyFont="1" applyBorder="1" applyAlignment="1">
      <alignment horizontal="center" vertical="center"/>
    </xf>
    <xf numFmtId="0" fontId="265" fillId="0" borderId="63" xfId="0" applyFont="1" applyBorder="1" applyAlignment="1">
      <alignment horizontal="center" vertical="center"/>
    </xf>
    <xf numFmtId="0" fontId="265" fillId="0" borderId="65" xfId="0" applyFont="1" applyBorder="1" applyAlignment="1">
      <alignment horizontal="center" vertical="center"/>
    </xf>
    <xf numFmtId="215" fontId="265" fillId="0" borderId="4" xfId="53514" applyNumberFormat="1" applyFont="1" applyBorder="1" applyAlignment="1">
      <alignment horizontal="center" vertical="center"/>
    </xf>
    <xf numFmtId="215" fontId="265" fillId="0" borderId="0" xfId="53514" applyNumberFormat="1" applyFont="1" applyAlignment="1">
      <alignment horizontal="center" vertical="center"/>
    </xf>
    <xf numFmtId="215" fontId="265" fillId="0" borderId="5" xfId="53514" applyNumberFormat="1" applyFont="1" applyBorder="1" applyAlignment="1">
      <alignment horizontal="center" vertical="center"/>
    </xf>
    <xf numFmtId="171" fontId="265" fillId="0" borderId="3" xfId="53510" applyNumberFormat="1" applyFont="1" applyBorder="1" applyAlignment="1">
      <alignment horizontal="center" vertical="center"/>
    </xf>
    <xf numFmtId="215" fontId="265" fillId="0" borderId="62" xfId="53514" applyNumberFormat="1" applyFont="1" applyBorder="1" applyAlignment="1">
      <alignment horizontal="center" vertical="center"/>
    </xf>
    <xf numFmtId="215" fontId="265" fillId="0" borderId="70" xfId="53514" applyNumberFormat="1" applyFont="1" applyBorder="1" applyAlignment="1">
      <alignment horizontal="center" vertical="center"/>
    </xf>
    <xf numFmtId="215" fontId="265" fillId="0" borderId="63" xfId="53514" applyNumberFormat="1" applyFont="1" applyBorder="1" applyAlignment="1">
      <alignment horizontal="center" vertical="center"/>
    </xf>
    <xf numFmtId="171" fontId="265" fillId="0" borderId="65" xfId="53510" applyNumberFormat="1" applyFont="1" applyBorder="1" applyAlignment="1">
      <alignment horizontal="center" vertical="center"/>
    </xf>
    <xf numFmtId="215" fontId="265" fillId="0" borderId="89" xfId="53514" applyNumberFormat="1" applyFont="1" applyBorder="1" applyAlignment="1">
      <alignment horizontal="center" vertical="center"/>
    </xf>
    <xf numFmtId="215" fontId="265" fillId="0" borderId="86" xfId="53514" applyNumberFormat="1" applyFont="1" applyBorder="1" applyAlignment="1">
      <alignment horizontal="center" vertical="center"/>
    </xf>
    <xf numFmtId="215" fontId="265" fillId="0" borderId="87" xfId="53514" applyNumberFormat="1" applyFont="1" applyBorder="1" applyAlignment="1">
      <alignment horizontal="center" vertical="center"/>
    </xf>
    <xf numFmtId="171" fontId="265" fillId="0" borderId="89" xfId="53510" applyNumberFormat="1" applyFont="1" applyBorder="1" applyAlignment="1">
      <alignment horizontal="center" vertical="center"/>
    </xf>
    <xf numFmtId="171" fontId="265" fillId="0" borderId="87" xfId="53510" applyNumberFormat="1" applyFont="1" applyBorder="1" applyAlignment="1">
      <alignment horizontal="center" vertical="center"/>
    </xf>
    <xf numFmtId="171" fontId="265" fillId="0" borderId="1" xfId="53510" applyNumberFormat="1" applyFont="1" applyBorder="1" applyAlignment="1">
      <alignment horizontal="center" vertical="center"/>
    </xf>
    <xf numFmtId="177" fontId="265" fillId="0" borderId="4" xfId="53514" applyNumberFormat="1" applyFont="1" applyBorder="1" applyAlignment="1">
      <alignment horizontal="center" vertical="center"/>
    </xf>
    <xf numFmtId="177" fontId="265" fillId="0" borderId="0" xfId="53514" applyNumberFormat="1" applyFont="1" applyAlignment="1">
      <alignment horizontal="center" vertical="center"/>
    </xf>
    <xf numFmtId="177" fontId="265" fillId="0" borderId="5" xfId="53514" applyNumberFormat="1" applyFont="1" applyBorder="1" applyAlignment="1">
      <alignment horizontal="center" vertical="center"/>
    </xf>
    <xf numFmtId="3" fontId="265" fillId="0" borderId="89" xfId="53514" applyNumberFormat="1" applyFont="1" applyBorder="1" applyAlignment="1">
      <alignment horizontal="center" vertical="center"/>
    </xf>
    <xf numFmtId="3" fontId="265" fillId="0" borderId="86" xfId="53514" applyNumberFormat="1" applyFont="1" applyBorder="1" applyAlignment="1">
      <alignment horizontal="center" vertical="center"/>
    </xf>
    <xf numFmtId="3" fontId="265" fillId="0" borderId="87" xfId="53514" applyNumberFormat="1" applyFont="1" applyBorder="1" applyAlignment="1">
      <alignment horizontal="center" vertical="center"/>
    </xf>
    <xf numFmtId="1" fontId="265" fillId="0" borderId="89" xfId="53514" applyNumberFormat="1" applyFont="1" applyBorder="1" applyAlignment="1">
      <alignment horizontal="center" vertical="center"/>
    </xf>
    <xf numFmtId="1" fontId="265" fillId="0" borderId="87" xfId="53514" applyNumberFormat="1" applyFont="1" applyBorder="1" applyAlignment="1">
      <alignment horizontal="center" vertical="center"/>
    </xf>
    <xf numFmtId="1" fontId="265" fillId="0" borderId="1" xfId="53514" applyNumberFormat="1" applyFont="1" applyBorder="1" applyAlignment="1">
      <alignment horizontal="center" vertical="center"/>
    </xf>
    <xf numFmtId="17" fontId="217" fillId="3" borderId="89" xfId="0" quotePrefix="1" applyNumberFormat="1" applyFont="1" applyFill="1" applyBorder="1" applyAlignment="1">
      <alignment horizontal="center" vertical="center"/>
    </xf>
    <xf numFmtId="17" fontId="217" fillId="3" borderId="87" xfId="0" quotePrefix="1" applyNumberFormat="1" applyFont="1" applyFill="1" applyBorder="1" applyAlignment="1">
      <alignment horizontal="center" vertical="center"/>
    </xf>
    <xf numFmtId="0" fontId="217" fillId="3" borderId="65" xfId="0" applyFont="1" applyFill="1" applyBorder="1" applyAlignment="1">
      <alignment horizontal="left" vertical="center" wrapText="1"/>
    </xf>
    <xf numFmtId="0" fontId="217" fillId="3" borderId="1" xfId="0" applyFont="1" applyFill="1" applyBorder="1" applyAlignment="1">
      <alignment horizontal="left" vertical="center" wrapText="1"/>
    </xf>
    <xf numFmtId="0" fontId="217" fillId="3" borderId="62" xfId="0" applyFont="1" applyFill="1" applyBorder="1" applyAlignment="1">
      <alignment horizontal="center" vertical="center"/>
    </xf>
    <xf numFmtId="0" fontId="217" fillId="3" borderId="70" xfId="0" applyFont="1" applyFill="1" applyBorder="1" applyAlignment="1">
      <alignment horizontal="center" vertical="center"/>
    </xf>
    <xf numFmtId="0" fontId="217" fillId="3" borderId="63" xfId="0" applyFont="1" applyFill="1" applyBorder="1" applyAlignment="1">
      <alignment horizontal="center" vertical="center"/>
    </xf>
    <xf numFmtId="0" fontId="217" fillId="3" borderId="62" xfId="53523" applyFont="1" applyFill="1" applyBorder="1" applyAlignment="1">
      <alignment horizontal="center" vertical="center"/>
    </xf>
    <xf numFmtId="0" fontId="217" fillId="3" borderId="63" xfId="53523" applyFont="1" applyFill="1" applyBorder="1" applyAlignment="1">
      <alignment horizontal="center" vertical="center"/>
    </xf>
    <xf numFmtId="0" fontId="30" fillId="3" borderId="62" xfId="0" applyFont="1" applyFill="1" applyBorder="1" applyAlignment="1">
      <alignment horizontal="center"/>
    </xf>
    <xf numFmtId="0" fontId="30" fillId="3" borderId="63" xfId="0" applyFont="1" applyFill="1" applyBorder="1" applyAlignment="1">
      <alignment horizontal="center"/>
    </xf>
    <xf numFmtId="0" fontId="251" fillId="0" borderId="0" xfId="0" applyFont="1" applyAlignment="1">
      <alignment horizontal="left" vertical="center" wrapText="1"/>
    </xf>
    <xf numFmtId="0" fontId="30" fillId="3" borderId="62" xfId="0" applyFont="1" applyFill="1" applyBorder="1" applyAlignment="1">
      <alignment horizontal="center" vertical="center"/>
    </xf>
    <xf numFmtId="0" fontId="30" fillId="3" borderId="64" xfId="0" applyFont="1" applyFill="1" applyBorder="1" applyAlignment="1">
      <alignment horizontal="center" vertical="center"/>
    </xf>
    <xf numFmtId="0" fontId="30" fillId="3" borderId="63" xfId="0" applyFont="1" applyFill="1" applyBorder="1" applyAlignment="1">
      <alignment horizontal="center" vertical="center"/>
    </xf>
    <xf numFmtId="0" fontId="30" fillId="3" borderId="70" xfId="0" applyFont="1" applyFill="1" applyBorder="1" applyAlignment="1">
      <alignment horizontal="center" vertical="center"/>
    </xf>
    <xf numFmtId="0" fontId="30" fillId="3" borderId="65" xfId="0" applyFont="1" applyFill="1" applyBorder="1" applyAlignment="1">
      <alignment horizontal="left" vertical="center" wrapText="1"/>
    </xf>
    <xf numFmtId="0" fontId="30" fillId="3" borderId="1" xfId="0" applyFont="1" applyFill="1" applyBorder="1" applyAlignment="1">
      <alignment horizontal="left" vertical="center" wrapText="1"/>
    </xf>
    <xf numFmtId="0" fontId="30" fillId="3" borderId="62" xfId="0" applyFont="1" applyFill="1" applyBorder="1" applyAlignment="1">
      <alignment horizontal="center" vertical="top"/>
    </xf>
    <xf numFmtId="0" fontId="30" fillId="3" borderId="64" xfId="0" applyFont="1" applyFill="1" applyBorder="1" applyAlignment="1">
      <alignment horizontal="center" vertical="top"/>
    </xf>
    <xf numFmtId="0" fontId="30" fillId="3" borderId="63" xfId="0" applyFont="1" applyFill="1" applyBorder="1" applyAlignment="1">
      <alignment horizontal="center" vertical="top"/>
    </xf>
    <xf numFmtId="0" fontId="219" fillId="3" borderId="65" xfId="0" applyFont="1" applyFill="1" applyBorder="1" applyAlignment="1">
      <alignment horizontal="left" vertical="center" wrapText="1"/>
    </xf>
    <xf numFmtId="0" fontId="219" fillId="3" borderId="1" xfId="0" applyFont="1" applyFill="1" applyBorder="1" applyAlignment="1">
      <alignment horizontal="left" vertical="center" wrapText="1"/>
    </xf>
    <xf numFmtId="0" fontId="10" fillId="0" borderId="0" xfId="0" applyFont="1" applyAlignment="1">
      <alignment horizontal="left" vertical="top" wrapText="1"/>
    </xf>
    <xf numFmtId="0" fontId="235" fillId="0" borderId="0" xfId="13" quotePrefix="1" applyFont="1" applyAlignment="1">
      <alignment horizontal="left" vertical="center" wrapText="1"/>
    </xf>
    <xf numFmtId="0" fontId="235" fillId="0" borderId="0" xfId="13" applyFont="1" applyAlignment="1">
      <alignment horizontal="left" vertical="center" wrapText="1"/>
    </xf>
    <xf numFmtId="0" fontId="31" fillId="0" borderId="0" xfId="13" quotePrefix="1" applyFont="1" applyAlignment="1">
      <alignment horizontal="left" vertical="center" wrapText="1"/>
    </xf>
    <xf numFmtId="0" fontId="31" fillId="0" borderId="0" xfId="13" applyFont="1" applyAlignment="1">
      <alignment horizontal="left" vertical="center" wrapText="1"/>
    </xf>
    <xf numFmtId="0" fontId="249" fillId="0" borderId="0" xfId="0" applyFont="1" applyAlignment="1">
      <alignment horizontal="left" wrapText="1"/>
    </xf>
    <xf numFmtId="0" fontId="235" fillId="0" borderId="0" xfId="0" applyFont="1" applyAlignment="1">
      <alignment horizontal="left" vertical="center" wrapText="1"/>
    </xf>
    <xf numFmtId="14" fontId="219" fillId="3" borderId="62" xfId="38" applyNumberFormat="1" applyFont="1" applyFill="1" applyBorder="1" applyAlignment="1">
      <alignment horizontal="center" vertical="center" wrapText="1"/>
    </xf>
    <xf numFmtId="14" fontId="219" fillId="3" borderId="63" xfId="38" applyNumberFormat="1" applyFont="1" applyFill="1" applyBorder="1" applyAlignment="1">
      <alignment horizontal="center" vertical="center" wrapText="1"/>
    </xf>
    <xf numFmtId="0" fontId="10" fillId="0" borderId="0" xfId="0" applyFont="1" applyAlignment="1">
      <alignment horizontal="left" vertical="center" wrapText="1"/>
    </xf>
    <xf numFmtId="0" fontId="15" fillId="0" borderId="0" xfId="38" quotePrefix="1" applyFont="1" applyAlignment="1">
      <alignment horizontal="left" vertical="center" wrapText="1"/>
    </xf>
    <xf numFmtId="0" fontId="15" fillId="0" borderId="0" xfId="38" applyFont="1" applyAlignment="1">
      <alignment horizontal="left" vertical="center" wrapText="1"/>
    </xf>
    <xf numFmtId="0" fontId="30" fillId="3" borderId="65" xfId="0" applyFont="1" applyFill="1" applyBorder="1" applyAlignment="1">
      <alignment horizontal="center" vertical="center"/>
    </xf>
    <xf numFmtId="0" fontId="30" fillId="3" borderId="1" xfId="0" applyFont="1" applyFill="1" applyBorder="1" applyAlignment="1">
      <alignment horizontal="center" vertical="center"/>
    </xf>
    <xf numFmtId="0" fontId="235" fillId="0" borderId="0" xfId="38" quotePrefix="1" applyFont="1" applyAlignment="1">
      <alignment horizontal="left" vertical="center" wrapText="1"/>
    </xf>
    <xf numFmtId="0" fontId="235" fillId="0" borderId="0" xfId="38" applyFont="1" applyAlignment="1">
      <alignment horizontal="left" vertical="center" wrapText="1"/>
    </xf>
    <xf numFmtId="0" fontId="30" fillId="4" borderId="65" xfId="39" applyFont="1" applyFill="1" applyBorder="1" applyAlignment="1">
      <alignment horizontal="left" vertical="center" wrapText="1"/>
    </xf>
    <xf numFmtId="0" fontId="30" fillId="4" borderId="3" xfId="39" applyFont="1" applyFill="1" applyBorder="1" applyAlignment="1">
      <alignment horizontal="left" vertical="center"/>
    </xf>
    <xf numFmtId="0" fontId="30" fillId="4" borderId="1" xfId="39" applyFont="1" applyFill="1" applyBorder="1" applyAlignment="1">
      <alignment horizontal="left" vertical="center"/>
    </xf>
    <xf numFmtId="0" fontId="30" fillId="4" borderId="62" xfId="39" applyFont="1" applyFill="1" applyBorder="1" applyAlignment="1">
      <alignment horizontal="center" vertical="center" wrapText="1"/>
    </xf>
    <xf numFmtId="0" fontId="30" fillId="4" borderId="64" xfId="39" applyFont="1" applyFill="1" applyBorder="1" applyAlignment="1">
      <alignment horizontal="center" vertical="center" wrapText="1"/>
    </xf>
    <xf numFmtId="0" fontId="30" fillId="4" borderId="63" xfId="39" applyFont="1" applyFill="1" applyBorder="1" applyAlignment="1">
      <alignment horizontal="center" vertical="center" wrapText="1"/>
    </xf>
    <xf numFmtId="0" fontId="30" fillId="4" borderId="4" xfId="39" applyFont="1" applyFill="1" applyBorder="1" applyAlignment="1">
      <alignment horizontal="center" vertical="center" wrapText="1"/>
    </xf>
    <xf numFmtId="0" fontId="30" fillId="4" borderId="0" xfId="39" applyFont="1" applyFill="1" applyAlignment="1">
      <alignment horizontal="center" vertical="center" wrapText="1"/>
    </xf>
    <xf numFmtId="0" fontId="30" fillId="4" borderId="5" xfId="39" applyFont="1" applyFill="1" applyBorder="1" applyAlignment="1">
      <alignment horizontal="center" vertical="center" wrapText="1"/>
    </xf>
    <xf numFmtId="0" fontId="269" fillId="4" borderId="62" xfId="39" applyFont="1" applyFill="1" applyBorder="1" applyAlignment="1">
      <alignment horizontal="center" vertical="center" wrapText="1"/>
    </xf>
    <xf numFmtId="0" fontId="269" fillId="4" borderId="63" xfId="39" applyFont="1" applyFill="1" applyBorder="1" applyAlignment="1">
      <alignment horizontal="center" vertical="center" wrapText="1"/>
    </xf>
    <xf numFmtId="0" fontId="269" fillId="4" borderId="4" xfId="39" applyFont="1" applyFill="1" applyBorder="1" applyAlignment="1">
      <alignment horizontal="center" vertical="center" wrapText="1"/>
    </xf>
    <xf numFmtId="0" fontId="269" fillId="4" borderId="5" xfId="39" applyFont="1" applyFill="1" applyBorder="1" applyAlignment="1">
      <alignment horizontal="center" vertical="center" wrapText="1"/>
    </xf>
    <xf numFmtId="0" fontId="219" fillId="3" borderId="62" xfId="26" applyFont="1" applyFill="1" applyBorder="1" applyAlignment="1">
      <alignment horizontal="center" vertical="center"/>
    </xf>
    <xf numFmtId="0" fontId="219" fillId="3" borderId="64" xfId="26" applyFont="1" applyFill="1" applyBorder="1" applyAlignment="1">
      <alignment horizontal="center" vertical="center"/>
    </xf>
    <xf numFmtId="0" fontId="219" fillId="3" borderId="63" xfId="26" applyFont="1" applyFill="1" applyBorder="1" applyAlignment="1">
      <alignment horizontal="center" vertical="center"/>
    </xf>
    <xf numFmtId="0" fontId="219" fillId="3" borderId="70" xfId="26" applyFont="1" applyFill="1" applyBorder="1" applyAlignment="1">
      <alignment horizontal="center" vertical="center"/>
    </xf>
    <xf numFmtId="0" fontId="30" fillId="3" borderId="62" xfId="44" applyFont="1" applyFill="1" applyBorder="1" applyAlignment="1">
      <alignment horizontal="center" vertical="center" wrapText="1"/>
    </xf>
    <xf numFmtId="0" fontId="30" fillId="3" borderId="63" xfId="44" applyFont="1" applyFill="1" applyBorder="1" applyAlignment="1">
      <alignment horizontal="center" vertical="center"/>
    </xf>
    <xf numFmtId="0" fontId="30" fillId="3" borderId="62" xfId="44" applyFont="1" applyFill="1" applyBorder="1" applyAlignment="1">
      <alignment horizontal="center" vertical="center"/>
    </xf>
    <xf numFmtId="0" fontId="30" fillId="3" borderId="64" xfId="44" applyFont="1" applyFill="1" applyBorder="1" applyAlignment="1">
      <alignment horizontal="center" vertical="center"/>
    </xf>
    <xf numFmtId="0" fontId="32" fillId="2" borderId="8" xfId="0" applyFont="1" applyFill="1" applyBorder="1" applyAlignment="1">
      <alignment horizontal="left" vertical="center"/>
    </xf>
    <xf numFmtId="0" fontId="32" fillId="2" borderId="7" xfId="0" applyFont="1" applyFill="1" applyBorder="1" applyAlignment="1">
      <alignment horizontal="left" vertical="center"/>
    </xf>
    <xf numFmtId="0" fontId="32" fillId="2" borderId="9" xfId="0" applyFont="1" applyFill="1" applyBorder="1" applyAlignment="1">
      <alignment horizontal="left" vertical="center"/>
    </xf>
    <xf numFmtId="0" fontId="30" fillId="3" borderId="64" xfId="0" applyFont="1" applyFill="1" applyBorder="1" applyAlignment="1">
      <alignment horizontal="center"/>
    </xf>
    <xf numFmtId="1" fontId="30" fillId="3" borderId="62" xfId="0" applyNumberFormat="1" applyFont="1" applyFill="1" applyBorder="1" applyAlignment="1">
      <alignment horizontal="center" vertical="center"/>
    </xf>
    <xf numFmtId="1" fontId="30" fillId="3" borderId="64" xfId="0" applyNumberFormat="1" applyFont="1" applyFill="1" applyBorder="1" applyAlignment="1">
      <alignment horizontal="center" vertical="center"/>
    </xf>
    <xf numFmtId="1" fontId="30" fillId="3" borderId="63" xfId="0" applyNumberFormat="1" applyFont="1" applyFill="1" applyBorder="1" applyAlignment="1">
      <alignment horizontal="center" vertical="center"/>
    </xf>
    <xf numFmtId="1" fontId="30" fillId="3" borderId="0" xfId="14" applyNumberFormat="1" applyFont="1" applyFill="1" applyBorder="1" applyAlignment="1">
      <alignment horizontal="center"/>
    </xf>
    <xf numFmtId="0" fontId="30" fillId="3" borderId="65" xfId="0" applyFont="1" applyFill="1" applyBorder="1" applyAlignment="1">
      <alignment horizontal="left" vertical="center"/>
    </xf>
    <xf numFmtId="0" fontId="30" fillId="3" borderId="3" xfId="0" quotePrefix="1" applyFont="1" applyFill="1" applyBorder="1" applyAlignment="1">
      <alignment horizontal="left" vertical="center"/>
    </xf>
    <xf numFmtId="1" fontId="30" fillId="3" borderId="62" xfId="0" quotePrefix="1" applyNumberFormat="1" applyFont="1" applyFill="1" applyBorder="1" applyAlignment="1">
      <alignment horizontal="center" vertical="center"/>
    </xf>
    <xf numFmtId="0" fontId="30" fillId="3" borderId="65" xfId="0" applyFont="1" applyFill="1" applyBorder="1" applyAlignment="1">
      <alignment horizontal="center" vertical="top"/>
    </xf>
    <xf numFmtId="1" fontId="30" fillId="3" borderId="86" xfId="14" applyNumberFormat="1" applyFont="1" applyFill="1" applyBorder="1" applyAlignment="1">
      <alignment horizontal="center"/>
    </xf>
    <xf numFmtId="0" fontId="30" fillId="3" borderId="62" xfId="0" quotePrefix="1" applyFont="1" applyFill="1" applyBorder="1" applyAlignment="1">
      <alignment horizontal="center" vertical="center"/>
    </xf>
    <xf numFmtId="1" fontId="30" fillId="3" borderId="0" xfId="14" applyNumberFormat="1" applyFont="1" applyFill="1" applyAlignment="1">
      <alignment horizontal="center"/>
    </xf>
    <xf numFmtId="0" fontId="274" fillId="4" borderId="62" xfId="26" quotePrefix="1" applyFont="1" applyFill="1" applyBorder="1" applyAlignment="1">
      <alignment horizontal="center" vertical="center"/>
    </xf>
    <xf numFmtId="0" fontId="274" fillId="4" borderId="63" xfId="26" applyFont="1" applyFill="1" applyBorder="1" applyAlignment="1">
      <alignment horizontal="center" vertical="center"/>
    </xf>
    <xf numFmtId="0" fontId="31" fillId="0" borderId="0" xfId="28" quotePrefix="1" applyFont="1" applyAlignment="1">
      <alignment horizontal="left" vertical="center" wrapText="1"/>
    </xf>
    <xf numFmtId="0" fontId="235" fillId="0" borderId="64" xfId="28" applyFont="1" applyBorder="1" applyAlignment="1">
      <alignment horizontal="left" vertical="center" wrapText="1"/>
    </xf>
    <xf numFmtId="0" fontId="235" fillId="0" borderId="64" xfId="28" quotePrefix="1" applyFont="1" applyBorder="1" applyAlignment="1">
      <alignment horizontal="left" vertical="center" wrapText="1"/>
    </xf>
    <xf numFmtId="0" fontId="30" fillId="3" borderId="62" xfId="2" applyFont="1" applyFill="1" applyBorder="1" applyAlignment="1">
      <alignment horizontal="center" vertical="top"/>
    </xf>
    <xf numFmtId="0" fontId="30" fillId="3" borderId="63" xfId="2" applyFont="1" applyFill="1" applyBorder="1" applyAlignment="1">
      <alignment horizontal="center" vertical="top"/>
    </xf>
    <xf numFmtId="0" fontId="223" fillId="0" borderId="0" xfId="0" applyFont="1" applyAlignment="1">
      <alignment horizontal="left" wrapText="1"/>
    </xf>
    <xf numFmtId="0" fontId="30" fillId="3" borderId="70" xfId="0" applyFont="1" applyFill="1" applyBorder="1" applyAlignment="1">
      <alignment horizontal="center" vertical="top"/>
    </xf>
    <xf numFmtId="0" fontId="31" fillId="0" borderId="70" xfId="0" applyFont="1" applyBorder="1" applyAlignment="1">
      <alignment horizontal="left" vertical="center" wrapText="1"/>
    </xf>
    <xf numFmtId="0" fontId="33" fillId="0" borderId="64" xfId="0" quotePrefix="1" applyFont="1" applyBorder="1" applyAlignment="1">
      <alignment horizontal="left" wrapText="1"/>
    </xf>
    <xf numFmtId="0" fontId="33" fillId="0" borderId="64" xfId="0" applyFont="1" applyBorder="1" applyAlignment="1">
      <alignment horizontal="left" wrapText="1"/>
    </xf>
    <xf numFmtId="0" fontId="277" fillId="3" borderId="62" xfId="13" applyFont="1" applyFill="1" applyBorder="1" applyAlignment="1">
      <alignment horizontal="center" vertical="center" wrapText="1"/>
    </xf>
    <xf numFmtId="0" fontId="277" fillId="3" borderId="63" xfId="13" applyFont="1" applyFill="1" applyBorder="1" applyAlignment="1">
      <alignment horizontal="center" vertical="center" wrapText="1"/>
    </xf>
    <xf numFmtId="0" fontId="31" fillId="0" borderId="65" xfId="0" applyFont="1" applyBorder="1" applyAlignment="1">
      <alignment horizontal="center" vertical="center"/>
    </xf>
    <xf numFmtId="0" fontId="31" fillId="0" borderId="3" xfId="0" applyFont="1" applyBorder="1" applyAlignment="1">
      <alignment horizontal="center" vertical="center"/>
    </xf>
    <xf numFmtId="0" fontId="31" fillId="0" borderId="1" xfId="0" applyFont="1" applyBorder="1" applyAlignment="1">
      <alignment horizontal="center" vertical="center"/>
    </xf>
    <xf numFmtId="0" fontId="30" fillId="3" borderId="62" xfId="13" applyFont="1" applyFill="1" applyBorder="1" applyAlignment="1">
      <alignment horizontal="left" vertical="top" wrapText="1"/>
    </xf>
    <xf numFmtId="0" fontId="30" fillId="3" borderId="63" xfId="13" applyFont="1" applyFill="1" applyBorder="1" applyAlignment="1">
      <alignment horizontal="left" vertical="top" wrapText="1"/>
    </xf>
    <xf numFmtId="0" fontId="30" fillId="3" borderId="64" xfId="13" applyFont="1" applyFill="1" applyBorder="1" applyAlignment="1">
      <alignment horizontal="center" vertical="top" wrapText="1"/>
    </xf>
    <xf numFmtId="0" fontId="30" fillId="3" borderId="63" xfId="13" applyFont="1" applyFill="1" applyBorder="1" applyAlignment="1">
      <alignment horizontal="center" vertical="top" wrapText="1"/>
    </xf>
    <xf numFmtId="0" fontId="30" fillId="3" borderId="62" xfId="13" applyFont="1" applyFill="1" applyBorder="1" applyAlignment="1">
      <alignment horizontal="center" vertical="top" wrapText="1"/>
    </xf>
    <xf numFmtId="0" fontId="219" fillId="3" borderId="62" xfId="26" quotePrefix="1" applyFont="1" applyFill="1" applyBorder="1" applyAlignment="1" applyProtection="1">
      <alignment horizontal="center" vertical="center"/>
      <protection locked="0"/>
    </xf>
    <xf numFmtId="0" fontId="219" fillId="3" borderId="63" xfId="26" applyFont="1" applyFill="1" applyBorder="1" applyAlignment="1" applyProtection="1">
      <alignment horizontal="center" vertical="center"/>
      <protection locked="0"/>
    </xf>
    <xf numFmtId="0" fontId="260" fillId="0" borderId="0" xfId="0" applyFont="1" applyAlignment="1">
      <alignment horizontal="left" wrapText="1"/>
    </xf>
    <xf numFmtId="0" fontId="246" fillId="3" borderId="62" xfId="0" applyFont="1" applyFill="1" applyBorder="1" applyAlignment="1">
      <alignment horizontal="center" vertical="center" wrapText="1"/>
    </xf>
    <xf numFmtId="0" fontId="246" fillId="3" borderId="64" xfId="0" applyFont="1" applyFill="1" applyBorder="1" applyAlignment="1">
      <alignment horizontal="center" vertical="center" wrapText="1"/>
    </xf>
    <xf numFmtId="0" fontId="246" fillId="3" borderId="63" xfId="0" applyFont="1" applyFill="1" applyBorder="1" applyAlignment="1">
      <alignment horizontal="center" vertical="center" wrapText="1"/>
    </xf>
    <xf numFmtId="0" fontId="31" fillId="5" borderId="0" xfId="28" quotePrefix="1" applyFont="1" applyFill="1" applyAlignment="1">
      <alignment horizontal="left" vertical="center" wrapText="1"/>
    </xf>
    <xf numFmtId="0" fontId="31" fillId="5" borderId="0" xfId="28" applyFont="1" applyFill="1" applyAlignment="1">
      <alignment horizontal="left" vertical="center" wrapText="1"/>
    </xf>
    <xf numFmtId="0" fontId="30" fillId="3" borderId="62" xfId="53493" applyFont="1" applyFill="1" applyBorder="1" applyAlignment="1">
      <alignment horizontal="center" vertical="top"/>
    </xf>
    <xf numFmtId="0" fontId="30" fillId="3" borderId="64" xfId="53493" applyFont="1" applyFill="1" applyBorder="1" applyAlignment="1">
      <alignment horizontal="center" vertical="top"/>
    </xf>
    <xf numFmtId="0" fontId="30" fillId="3" borderId="63" xfId="53493" applyFont="1" applyFill="1" applyBorder="1" applyAlignment="1">
      <alignment horizontal="center" vertical="top"/>
    </xf>
    <xf numFmtId="0" fontId="240" fillId="0" borderId="64" xfId="0" applyFont="1" applyBorder="1" applyAlignment="1">
      <alignment horizontal="left" vertical="center" wrapText="1"/>
    </xf>
    <xf numFmtId="0" fontId="240" fillId="0" borderId="0" xfId="0" applyFont="1" applyAlignment="1">
      <alignment horizontal="left" vertical="center" wrapText="1"/>
    </xf>
    <xf numFmtId="0" fontId="235" fillId="5" borderId="0" xfId="28" quotePrefix="1" applyFont="1" applyFill="1" applyAlignment="1">
      <alignment horizontal="left" vertical="center" wrapText="1"/>
    </xf>
    <xf numFmtId="0" fontId="235" fillId="5" borderId="0" xfId="0" quotePrefix="1" applyFont="1" applyFill="1" applyAlignment="1">
      <alignment horizontal="left" vertical="center" wrapText="1"/>
    </xf>
    <xf numFmtId="0" fontId="223" fillId="0" borderId="0" xfId="0" applyFont="1" applyAlignment="1">
      <alignment horizontal="left" vertical="center" wrapText="1"/>
    </xf>
    <xf numFmtId="0" fontId="213" fillId="0" borderId="0" xfId="0" applyFont="1" applyAlignment="1">
      <alignment horizontal="center"/>
    </xf>
    <xf numFmtId="0" fontId="31" fillId="0" borderId="0" xfId="0" applyFont="1" applyAlignment="1">
      <alignment horizontal="left" vertical="center" wrapText="1"/>
    </xf>
    <xf numFmtId="0" fontId="235" fillId="5" borderId="0" xfId="0" applyFont="1" applyFill="1" applyAlignment="1">
      <alignment horizontal="left" vertical="center" wrapText="1"/>
    </xf>
    <xf numFmtId="17" fontId="30" fillId="3" borderId="62" xfId="47697" applyNumberFormat="1" applyFont="1" applyFill="1" applyBorder="1" applyAlignment="1">
      <alignment horizontal="center" vertical="center" wrapText="1"/>
    </xf>
    <xf numFmtId="17" fontId="30" fillId="3" borderId="63" xfId="47697" applyNumberFormat="1" applyFont="1" applyFill="1" applyBorder="1" applyAlignment="1">
      <alignment horizontal="center" vertical="center" wrapText="1"/>
    </xf>
    <xf numFmtId="0" fontId="2" fillId="0" borderId="0" xfId="0" applyFont="1" applyAlignment="1">
      <alignment horizontal="center"/>
    </xf>
    <xf numFmtId="0" fontId="30" fillId="3" borderId="62" xfId="47697" applyFont="1" applyFill="1" applyBorder="1" applyAlignment="1">
      <alignment horizontal="center" vertical="center"/>
    </xf>
    <xf numFmtId="0" fontId="30" fillId="3" borderId="63" xfId="47697" applyFont="1" applyFill="1" applyBorder="1" applyAlignment="1">
      <alignment horizontal="center" vertical="center"/>
    </xf>
    <xf numFmtId="0" fontId="30" fillId="3" borderId="64" xfId="0" quotePrefix="1" applyFont="1" applyFill="1" applyBorder="1" applyAlignment="1">
      <alignment horizontal="center" vertical="top"/>
    </xf>
    <xf numFmtId="0" fontId="30" fillId="3" borderId="63" xfId="0" quotePrefix="1" applyFont="1" applyFill="1" applyBorder="1" applyAlignment="1">
      <alignment horizontal="center" vertical="top"/>
    </xf>
    <xf numFmtId="17" fontId="30" fillId="3" borderId="62" xfId="47697" applyNumberFormat="1" applyFont="1" applyFill="1" applyBorder="1" applyAlignment="1">
      <alignment horizontal="center" vertical="center"/>
    </xf>
    <xf numFmtId="17" fontId="30" fillId="3" borderId="63" xfId="47697" applyNumberFormat="1" applyFont="1" applyFill="1" applyBorder="1" applyAlignment="1">
      <alignment horizontal="center" vertical="center"/>
    </xf>
    <xf numFmtId="0" fontId="30" fillId="3" borderId="62" xfId="47697" applyFont="1" applyFill="1" applyBorder="1" applyAlignment="1">
      <alignment horizontal="center"/>
    </xf>
    <xf numFmtId="0" fontId="30" fillId="3" borderId="63" xfId="47697" applyFont="1" applyFill="1" applyBorder="1" applyAlignment="1">
      <alignment horizontal="center"/>
    </xf>
    <xf numFmtId="0" fontId="219" fillId="3" borderId="90" xfId="0" applyFont="1" applyFill="1" applyBorder="1" applyAlignment="1">
      <alignment horizontal="center" vertical="center" wrapText="1"/>
    </xf>
    <xf numFmtId="0" fontId="219" fillId="3" borderId="91" xfId="0" applyFont="1" applyFill="1" applyBorder="1" applyAlignment="1">
      <alignment horizontal="center" vertical="center" wrapText="1"/>
    </xf>
    <xf numFmtId="0" fontId="219" fillId="3" borderId="93" xfId="0" applyFont="1" applyFill="1" applyBorder="1" applyAlignment="1">
      <alignment horizontal="center" vertical="center" wrapText="1"/>
    </xf>
    <xf numFmtId="0" fontId="219" fillId="3" borderId="92" xfId="0" applyFont="1" applyFill="1" applyBorder="1" applyAlignment="1">
      <alignment horizontal="center" vertical="center" wrapText="1"/>
    </xf>
    <xf numFmtId="0" fontId="2" fillId="0" borderId="0" xfId="0" applyFont="1" applyAlignment="1">
      <alignment horizontal="center" wrapText="1"/>
    </xf>
    <xf numFmtId="0" fontId="30" fillId="4" borderId="62" xfId="39" applyFont="1" applyFill="1" applyBorder="1" applyAlignment="1">
      <alignment horizontal="center" vertical="center"/>
    </xf>
    <xf numFmtId="0" fontId="30" fillId="4" borderId="63" xfId="39" applyFont="1" applyFill="1" applyBorder="1" applyAlignment="1">
      <alignment horizontal="center" vertical="center"/>
    </xf>
    <xf numFmtId="0" fontId="30" fillId="4" borderId="4" xfId="39" applyFont="1" applyFill="1" applyBorder="1" applyAlignment="1">
      <alignment horizontal="center" vertical="center"/>
    </xf>
    <xf numFmtId="0" fontId="30" fillId="4" borderId="5" xfId="39" applyFont="1" applyFill="1" applyBorder="1" applyAlignment="1">
      <alignment horizontal="center" vertical="center"/>
    </xf>
    <xf numFmtId="0" fontId="30" fillId="4" borderId="62" xfId="0" applyFont="1" applyFill="1" applyBorder="1" applyAlignment="1">
      <alignment horizontal="center" vertical="top"/>
    </xf>
    <xf numFmtId="0" fontId="30" fillId="4" borderId="64" xfId="0" applyFont="1" applyFill="1" applyBorder="1" applyAlignment="1">
      <alignment horizontal="center" vertical="top"/>
    </xf>
    <xf numFmtId="0" fontId="30" fillId="4" borderId="63" xfId="0" applyFont="1" applyFill="1" applyBorder="1" applyAlignment="1">
      <alignment horizontal="center" vertical="top"/>
    </xf>
    <xf numFmtId="0" fontId="32" fillId="0" borderId="4" xfId="0" applyFont="1" applyBorder="1" applyAlignment="1">
      <alignment horizontal="center"/>
    </xf>
    <xf numFmtId="0" fontId="32" fillId="0" borderId="0" xfId="0" applyFont="1" applyAlignment="1">
      <alignment horizontal="center"/>
    </xf>
    <xf numFmtId="0" fontId="32" fillId="0" borderId="5" xfId="0" applyFont="1" applyBorder="1" applyAlignment="1">
      <alignment horizontal="center"/>
    </xf>
    <xf numFmtId="0" fontId="32" fillId="5" borderId="4" xfId="0" applyFont="1" applyFill="1" applyBorder="1" applyAlignment="1">
      <alignment horizontal="center"/>
    </xf>
    <xf numFmtId="0" fontId="32" fillId="5" borderId="0" xfId="0" applyFont="1" applyFill="1" applyAlignment="1">
      <alignment horizontal="center"/>
    </xf>
    <xf numFmtId="0" fontId="32" fillId="5" borderId="5" xfId="0" applyFont="1" applyFill="1" applyBorder="1" applyAlignment="1">
      <alignment horizontal="center"/>
    </xf>
    <xf numFmtId="0" fontId="32" fillId="6" borderId="0" xfId="0" applyFont="1" applyFill="1" applyAlignment="1">
      <alignment horizontal="center"/>
    </xf>
    <xf numFmtId="0" fontId="31" fillId="0" borderId="0" xfId="13" applyFont="1" applyAlignment="1">
      <alignment horizontal="left"/>
    </xf>
    <xf numFmtId="0" fontId="30" fillId="3" borderId="62" xfId="28" applyFont="1" applyFill="1" applyBorder="1" applyAlignment="1">
      <alignment horizontal="center" vertical="center"/>
    </xf>
    <xf numFmtId="0" fontId="30" fillId="3" borderId="64" xfId="28" applyFont="1" applyFill="1" applyBorder="1" applyAlignment="1">
      <alignment horizontal="center" vertical="center"/>
    </xf>
    <xf numFmtId="0" fontId="30" fillId="3" borderId="63" xfId="28" applyFont="1" applyFill="1" applyBorder="1" applyAlignment="1">
      <alignment horizontal="center" vertical="center"/>
    </xf>
    <xf numFmtId="0" fontId="220" fillId="3" borderId="66" xfId="0" quotePrefix="1" applyFont="1" applyFill="1" applyBorder="1" applyAlignment="1">
      <alignment horizontal="left" wrapText="1"/>
    </xf>
    <xf numFmtId="0" fontId="220" fillId="3" borderId="72" xfId="0" applyFont="1" applyFill="1" applyBorder="1" applyAlignment="1">
      <alignment horizontal="left" wrapText="1"/>
    </xf>
    <xf numFmtId="0" fontId="220" fillId="3" borderId="73" xfId="0" applyFont="1" applyFill="1" applyBorder="1" applyAlignment="1">
      <alignment horizontal="left" wrapText="1"/>
    </xf>
    <xf numFmtId="0" fontId="32" fillId="5" borderId="62" xfId="0" applyFont="1" applyFill="1" applyBorder="1" applyAlignment="1">
      <alignment horizontal="left"/>
    </xf>
    <xf numFmtId="0" fontId="32" fillId="5" borderId="64" xfId="0" applyFont="1" applyFill="1" applyBorder="1" applyAlignment="1">
      <alignment horizontal="left"/>
    </xf>
    <xf numFmtId="0" fontId="30" fillId="124" borderId="64" xfId="13" applyFont="1" applyFill="1" applyBorder="1" applyAlignment="1" applyProtection="1">
      <alignment horizontal="center" vertical="center"/>
      <protection locked="0"/>
    </xf>
    <xf numFmtId="0" fontId="32" fillId="0" borderId="4" xfId="0" applyFont="1" applyBorder="1" applyAlignment="1">
      <alignment horizontal="left" vertical="center" wrapText="1"/>
    </xf>
    <xf numFmtId="0" fontId="32" fillId="0" borderId="0" xfId="0" applyFont="1" applyAlignment="1">
      <alignment horizontal="left" vertical="center" wrapText="1"/>
    </xf>
    <xf numFmtId="0" fontId="32" fillId="0" borderId="5" xfId="0" applyFont="1" applyBorder="1" applyAlignment="1">
      <alignment horizontal="left" vertical="center" wrapText="1"/>
    </xf>
    <xf numFmtId="0" fontId="220" fillId="3" borderId="66" xfId="0" applyFont="1" applyFill="1" applyBorder="1" applyAlignment="1">
      <alignment horizontal="left" wrapText="1"/>
    </xf>
    <xf numFmtId="0" fontId="220" fillId="3" borderId="2" xfId="0" applyFont="1" applyFill="1" applyBorder="1" applyAlignment="1">
      <alignment horizontal="left" wrapText="1"/>
    </xf>
    <xf numFmtId="0" fontId="220" fillId="3" borderId="67" xfId="0" applyFont="1" applyFill="1" applyBorder="1" applyAlignment="1">
      <alignment horizontal="left" wrapText="1"/>
    </xf>
    <xf numFmtId="0" fontId="32" fillId="6" borderId="4" xfId="0" applyFont="1" applyFill="1" applyBorder="1" applyAlignment="1">
      <alignment horizontal="left" wrapText="1"/>
    </xf>
    <xf numFmtId="0" fontId="32" fillId="6" borderId="0" xfId="0" applyFont="1" applyFill="1" applyAlignment="1">
      <alignment horizontal="left" wrapText="1"/>
    </xf>
    <xf numFmtId="0" fontId="32" fillId="6" borderId="5" xfId="0" applyFont="1" applyFill="1" applyBorder="1" applyAlignment="1">
      <alignment horizontal="left" wrapText="1"/>
    </xf>
    <xf numFmtId="0" fontId="273" fillId="3" borderId="62" xfId="26" applyFont="1" applyFill="1" applyBorder="1" applyAlignment="1" applyProtection="1">
      <alignment horizontal="center" vertical="center"/>
      <protection locked="0"/>
    </xf>
    <xf numFmtId="0" fontId="273" fillId="3" borderId="63" xfId="26" applyFont="1" applyFill="1" applyBorder="1" applyAlignment="1" applyProtection="1">
      <alignment horizontal="center" vertical="center"/>
      <protection locked="0"/>
    </xf>
    <xf numFmtId="0" fontId="217" fillId="3" borderId="79" xfId="3" applyFont="1" applyFill="1" applyBorder="1" applyAlignment="1">
      <alignment horizontal="center" vertical="center"/>
    </xf>
    <xf numFmtId="0" fontId="217" fillId="3" borderId="80" xfId="3" applyFont="1" applyFill="1" applyBorder="1" applyAlignment="1">
      <alignment horizontal="center" vertical="center"/>
    </xf>
    <xf numFmtId="0" fontId="214" fillId="3" borderId="79" xfId="26" applyFont="1" applyFill="1" applyBorder="1" applyAlignment="1">
      <alignment horizontal="center" vertical="center"/>
    </xf>
    <xf numFmtId="0" fontId="214" fillId="3" borderId="80" xfId="26" applyFont="1" applyFill="1" applyBorder="1" applyAlignment="1">
      <alignment horizontal="center" vertical="center"/>
    </xf>
    <xf numFmtId="0" fontId="216" fillId="5" borderId="0" xfId="3" applyFont="1" applyFill="1" applyAlignment="1">
      <alignment horizontal="center"/>
    </xf>
    <xf numFmtId="0" fontId="217" fillId="3" borderId="62" xfId="3" applyFont="1" applyFill="1" applyBorder="1" applyAlignment="1">
      <alignment horizontal="center" vertical="center"/>
    </xf>
    <xf numFmtId="0" fontId="217" fillId="3" borderId="64" xfId="3" applyFont="1" applyFill="1" applyBorder="1" applyAlignment="1">
      <alignment horizontal="center" vertical="center"/>
    </xf>
    <xf numFmtId="0" fontId="217" fillId="3" borderId="63" xfId="3" applyFont="1" applyFill="1" applyBorder="1" applyAlignment="1">
      <alignment horizontal="center" vertical="center"/>
    </xf>
    <xf numFmtId="0" fontId="214" fillId="3" borderId="62" xfId="26" applyFont="1" applyFill="1" applyBorder="1" applyAlignment="1">
      <alignment horizontal="center" vertical="center"/>
    </xf>
    <xf numFmtId="0" fontId="214" fillId="3" borderId="63" xfId="26" applyFont="1" applyFill="1" applyBorder="1" applyAlignment="1">
      <alignment horizontal="center" vertical="center"/>
    </xf>
    <xf numFmtId="0" fontId="219" fillId="3" borderId="62" xfId="53515" applyFont="1" applyFill="1" applyBorder="1" applyAlignment="1" applyProtection="1">
      <alignment horizontal="center" vertical="center"/>
      <protection locked="0"/>
    </xf>
    <xf numFmtId="0" fontId="219" fillId="3" borderId="63" xfId="53515" applyFont="1" applyFill="1" applyBorder="1" applyAlignment="1" applyProtection="1">
      <alignment horizontal="center" vertical="center"/>
      <protection locked="0"/>
    </xf>
    <xf numFmtId="0" fontId="219" fillId="3" borderId="62" xfId="53515" applyFont="1" applyFill="1" applyBorder="1" applyAlignment="1">
      <alignment horizontal="center" vertical="center"/>
    </xf>
    <xf numFmtId="0" fontId="219" fillId="3" borderId="63" xfId="53515" applyFont="1" applyFill="1" applyBorder="1" applyAlignment="1">
      <alignment horizontal="center" vertical="center"/>
    </xf>
    <xf numFmtId="0" fontId="235" fillId="0" borderId="0" xfId="0" applyFont="1" applyAlignment="1">
      <alignment horizontal="left" vertical="top" wrapText="1"/>
    </xf>
    <xf numFmtId="0" fontId="213" fillId="0" borderId="0" xfId="0" applyFont="1" applyAlignment="1">
      <alignment horizontal="center" wrapText="1"/>
    </xf>
    <xf numFmtId="0" fontId="213" fillId="0" borderId="0" xfId="0" applyFont="1" applyAlignment="1">
      <alignment horizontal="center" vertical="center" wrapText="1"/>
    </xf>
    <xf numFmtId="0" fontId="213" fillId="0" borderId="0" xfId="0" applyFont="1" applyAlignment="1">
      <alignment horizontal="center" vertical="center"/>
    </xf>
    <xf numFmtId="0" fontId="233" fillId="0" borderId="0" xfId="1" applyFont="1" applyAlignment="1">
      <alignment horizontal="left" vertical="center"/>
    </xf>
    <xf numFmtId="0" fontId="30" fillId="3" borderId="62" xfId="41347" applyFont="1" applyFill="1" applyBorder="1" applyAlignment="1">
      <alignment horizontal="center" vertical="center"/>
    </xf>
    <xf numFmtId="0" fontId="30" fillId="3" borderId="64" xfId="41347" applyFont="1" applyFill="1" applyBorder="1" applyAlignment="1">
      <alignment horizontal="center" vertical="center"/>
    </xf>
    <xf numFmtId="0" fontId="30" fillId="3" borderId="63" xfId="41347" applyFont="1" applyFill="1" applyBorder="1" applyAlignment="1">
      <alignment horizontal="center" vertical="center"/>
    </xf>
    <xf numFmtId="0" fontId="30" fillId="3" borderId="66" xfId="0" applyFont="1" applyFill="1" applyBorder="1" applyAlignment="1">
      <alignment horizontal="left"/>
    </xf>
    <xf numFmtId="0" fontId="30" fillId="3" borderId="2" xfId="0" applyFont="1" applyFill="1" applyBorder="1" applyAlignment="1">
      <alignment horizontal="left"/>
    </xf>
    <xf numFmtId="0" fontId="30" fillId="3" borderId="67" xfId="0" applyFont="1" applyFill="1" applyBorder="1" applyAlignment="1">
      <alignment horizontal="left"/>
    </xf>
    <xf numFmtId="0" fontId="32" fillId="2" borderId="4" xfId="0" applyFont="1" applyFill="1" applyBorder="1"/>
    <xf numFmtId="0" fontId="32" fillId="2" borderId="0" xfId="0" applyFont="1" applyFill="1"/>
    <xf numFmtId="0" fontId="31" fillId="2" borderId="4" xfId="0" applyFont="1" applyFill="1" applyBorder="1"/>
    <xf numFmtId="0" fontId="31" fillId="2" borderId="0" xfId="0" applyFont="1" applyFill="1"/>
    <xf numFmtId="0" fontId="31" fillId="2" borderId="0" xfId="0" applyFont="1" applyFill="1" applyAlignment="1">
      <alignment horizontal="left"/>
    </xf>
    <xf numFmtId="0" fontId="32" fillId="2" borderId="4" xfId="0" applyFont="1" applyFill="1" applyBorder="1" applyAlignment="1">
      <alignment horizontal="left"/>
    </xf>
    <xf numFmtId="0" fontId="32" fillId="2" borderId="0" xfId="0" applyFont="1" applyFill="1" applyAlignment="1">
      <alignment horizontal="left"/>
    </xf>
    <xf numFmtId="0" fontId="32" fillId="2" borderId="62" xfId="0" applyFont="1" applyFill="1" applyBorder="1" applyAlignment="1">
      <alignment horizontal="left"/>
    </xf>
    <xf numFmtId="0" fontId="32" fillId="2" borderId="64" xfId="0" applyFont="1" applyFill="1" applyBorder="1" applyAlignment="1">
      <alignment horizontal="left"/>
    </xf>
    <xf numFmtId="0" fontId="31" fillId="0" borderId="0" xfId="0" applyFont="1" applyAlignment="1">
      <alignment horizontal="left" vertical="top" wrapText="1"/>
    </xf>
    <xf numFmtId="0" fontId="32" fillId="0" borderId="4" xfId="0" applyFont="1" applyBorder="1"/>
    <xf numFmtId="0" fontId="32" fillId="0" borderId="0" xfId="0" applyFont="1"/>
    <xf numFmtId="0" fontId="32" fillId="2" borderId="4" xfId="0" applyFont="1" applyFill="1" applyBorder="1" applyAlignment="1">
      <alignment horizontal="center"/>
    </xf>
    <xf numFmtId="0" fontId="32" fillId="2" borderId="0" xfId="0" applyFont="1" applyFill="1" applyAlignment="1">
      <alignment horizontal="center"/>
    </xf>
    <xf numFmtId="0" fontId="31" fillId="0" borderId="0" xfId="0" applyFont="1"/>
    <xf numFmtId="0" fontId="31" fillId="0" borderId="4" xfId="0" applyFont="1" applyBorder="1" applyAlignment="1">
      <alignment horizontal="left"/>
    </xf>
    <xf numFmtId="0" fontId="31" fillId="0" borderId="0" xfId="0" applyFont="1" applyAlignment="1">
      <alignment horizontal="left"/>
    </xf>
    <xf numFmtId="0" fontId="31" fillId="0" borderId="4" xfId="0" applyFont="1" applyBorder="1"/>
    <xf numFmtId="0" fontId="235" fillId="0" borderId="0" xfId="0" quotePrefix="1" applyFont="1" applyAlignment="1">
      <alignment horizontal="left" vertical="top" wrapText="1"/>
    </xf>
    <xf numFmtId="0" fontId="31" fillId="2" borderId="64" xfId="0" applyFont="1" applyFill="1" applyBorder="1"/>
    <xf numFmtId="0" fontId="31" fillId="2" borderId="66" xfId="0" applyFont="1" applyFill="1" applyBorder="1"/>
    <xf numFmtId="0" fontId="31" fillId="2" borderId="2" xfId="0" applyFont="1" applyFill="1" applyBorder="1"/>
    <xf numFmtId="0" fontId="32" fillId="0" borderId="0" xfId="0" applyFont="1" applyAlignment="1">
      <alignment horizontal="center" wrapText="1"/>
    </xf>
    <xf numFmtId="0" fontId="32" fillId="6" borderId="0" xfId="31" applyFont="1" applyFill="1" applyAlignment="1">
      <alignment horizontal="center" wrapText="1"/>
    </xf>
    <xf numFmtId="0" fontId="32" fillId="6" borderId="0" xfId="31" applyFont="1" applyFill="1" applyAlignment="1">
      <alignment horizontal="center"/>
    </xf>
    <xf numFmtId="0" fontId="30" fillId="3" borderId="62" xfId="32" applyFont="1" applyFill="1" applyBorder="1" applyAlignment="1">
      <alignment horizontal="center"/>
    </xf>
    <xf numFmtId="0" fontId="30" fillId="3" borderId="64" xfId="32" applyFont="1" applyFill="1" applyBorder="1" applyAlignment="1">
      <alignment horizontal="center"/>
    </xf>
    <xf numFmtId="0" fontId="30" fillId="3" borderId="63" xfId="32" applyFont="1" applyFill="1" applyBorder="1" applyAlignment="1">
      <alignment horizontal="center"/>
    </xf>
    <xf numFmtId="0" fontId="233" fillId="0" borderId="0" xfId="1" applyFont="1" applyFill="1" applyAlignment="1">
      <alignment horizontal="left"/>
    </xf>
    <xf numFmtId="0" fontId="30" fillId="4" borderId="62" xfId="0" applyFont="1" applyFill="1" applyBorder="1" applyAlignment="1">
      <alignment horizontal="center"/>
    </xf>
    <xf numFmtId="0" fontId="30" fillId="4" borderId="63" xfId="0" applyFont="1" applyFill="1" applyBorder="1" applyAlignment="1">
      <alignment horizontal="center"/>
    </xf>
    <xf numFmtId="0" fontId="273" fillId="3" borderId="62" xfId="53515" applyFont="1" applyFill="1" applyBorder="1" applyAlignment="1" applyProtection="1">
      <alignment horizontal="center" vertical="center"/>
      <protection locked="0"/>
    </xf>
    <xf numFmtId="0" fontId="273" fillId="3" borderId="63" xfId="53515" applyFont="1" applyFill="1" applyBorder="1" applyAlignment="1" applyProtection="1">
      <alignment horizontal="center" vertical="center"/>
      <protection locked="0"/>
    </xf>
    <xf numFmtId="0" fontId="30" fillId="4" borderId="64" xfId="0" applyFont="1" applyFill="1" applyBorder="1" applyAlignment="1">
      <alignment horizontal="center" vertical="center"/>
    </xf>
    <xf numFmtId="0" fontId="30" fillId="4" borderId="63" xfId="0" applyFont="1" applyFill="1" applyBorder="1" applyAlignment="1">
      <alignment horizontal="center" vertical="center"/>
    </xf>
    <xf numFmtId="0" fontId="30" fillId="4" borderId="62" xfId="0" applyFont="1" applyFill="1" applyBorder="1" applyAlignment="1">
      <alignment horizontal="center" vertical="center"/>
    </xf>
    <xf numFmtId="0" fontId="30" fillId="3" borderId="62" xfId="0" applyFont="1" applyFill="1" applyBorder="1" applyAlignment="1" applyProtection="1">
      <alignment horizontal="center" vertical="center"/>
      <protection locked="0"/>
    </xf>
    <xf numFmtId="0" fontId="30" fillId="3" borderId="63" xfId="0" applyFont="1" applyFill="1" applyBorder="1" applyAlignment="1" applyProtection="1">
      <alignment horizontal="center" vertical="center"/>
      <protection locked="0"/>
    </xf>
    <xf numFmtId="0" fontId="30" fillId="4" borderId="65" xfId="0" applyFont="1" applyFill="1" applyBorder="1" applyAlignment="1">
      <alignment horizontal="center" vertical="top"/>
    </xf>
    <xf numFmtId="0" fontId="2" fillId="0" borderId="64" xfId="0" applyFont="1" applyBorder="1" applyAlignment="1">
      <alignment horizontal="center"/>
    </xf>
    <xf numFmtId="0" fontId="30" fillId="3" borderId="62" xfId="53495" applyFont="1" applyFill="1" applyBorder="1" applyAlignment="1">
      <alignment horizontal="center" vertical="top" wrapText="1"/>
    </xf>
    <xf numFmtId="0" fontId="30" fillId="3" borderId="63" xfId="53495" applyFont="1" applyFill="1" applyBorder="1" applyAlignment="1">
      <alignment horizontal="center" vertical="top" wrapText="1"/>
    </xf>
    <xf numFmtId="0" fontId="30" fillId="3" borderId="64" xfId="53493" applyFont="1" applyFill="1" applyBorder="1" applyAlignment="1">
      <alignment horizontal="center" vertical="center"/>
    </xf>
    <xf numFmtId="0" fontId="30" fillId="3" borderId="70" xfId="53493" applyFont="1" applyFill="1" applyBorder="1" applyAlignment="1">
      <alignment horizontal="center" vertical="center"/>
    </xf>
    <xf numFmtId="0" fontId="234" fillId="0" borderId="0" xfId="1" applyFont="1" applyFill="1" applyBorder="1" applyAlignment="1">
      <alignment horizontal="left"/>
    </xf>
    <xf numFmtId="0" fontId="23" fillId="0" borderId="0" xfId="2" applyFont="1" applyAlignment="1">
      <alignment horizontal="center"/>
    </xf>
    <xf numFmtId="0" fontId="30" fillId="3" borderId="64" xfId="2" applyFont="1" applyFill="1" applyBorder="1" applyAlignment="1">
      <alignment horizontal="center" vertical="top"/>
    </xf>
    <xf numFmtId="0" fontId="30" fillId="3" borderId="62" xfId="2" applyFont="1" applyFill="1" applyBorder="1" applyAlignment="1">
      <alignment horizontal="center" vertical="top" wrapText="1"/>
    </xf>
    <xf numFmtId="0" fontId="30" fillId="3" borderId="63" xfId="2" applyFont="1" applyFill="1" applyBorder="1" applyAlignment="1">
      <alignment horizontal="center" vertical="top" wrapText="1"/>
    </xf>
    <xf numFmtId="0" fontId="30" fillId="3" borderId="62" xfId="3" quotePrefix="1" applyFont="1" applyFill="1" applyBorder="1" applyAlignment="1">
      <alignment horizontal="center"/>
    </xf>
    <xf numFmtId="0" fontId="30" fillId="3" borderId="70" xfId="3" quotePrefix="1" applyFont="1" applyFill="1" applyBorder="1" applyAlignment="1">
      <alignment horizontal="center"/>
    </xf>
    <xf numFmtId="0" fontId="30" fillId="3" borderId="63" xfId="3" quotePrefix="1" applyFont="1" applyFill="1" applyBorder="1" applyAlignment="1">
      <alignment horizontal="center"/>
    </xf>
    <xf numFmtId="0" fontId="30" fillId="3" borderId="64" xfId="3" quotePrefix="1" applyFont="1" applyFill="1" applyBorder="1" applyAlignment="1">
      <alignment horizontal="center"/>
    </xf>
    <xf numFmtId="0" fontId="33" fillId="0" borderId="0" xfId="0" applyFont="1" applyAlignment="1">
      <alignment horizontal="center"/>
    </xf>
    <xf numFmtId="0" fontId="202" fillId="0" borderId="64" xfId="0" applyFont="1" applyBorder="1" applyAlignment="1">
      <alignment horizontal="left" vertical="center" wrapText="1"/>
    </xf>
    <xf numFmtId="37" fontId="1" fillId="3" borderId="62" xfId="0" applyNumberFormat="1" applyFont="1" applyFill="1" applyBorder="1" applyAlignment="1" applyProtection="1">
      <alignment horizontal="center"/>
      <protection locked="0"/>
    </xf>
    <xf numFmtId="37" fontId="1" fillId="3" borderId="63" xfId="0" applyNumberFormat="1" applyFont="1" applyFill="1" applyBorder="1" applyAlignment="1" applyProtection="1">
      <alignment horizontal="center"/>
      <protection locked="0"/>
    </xf>
    <xf numFmtId="0" fontId="267" fillId="0" borderId="6" xfId="0" applyFont="1" applyBorder="1" applyAlignment="1">
      <alignment vertical="center"/>
    </xf>
    <xf numFmtId="215" fontId="267" fillId="0" borderId="7" xfId="0" applyNumberFormat="1" applyFont="1" applyBorder="1" applyAlignment="1">
      <alignment horizontal="center" vertical="center"/>
    </xf>
    <xf numFmtId="215" fontId="267" fillId="0" borderId="9" xfId="0" applyNumberFormat="1" applyFont="1" applyBorder="1" applyAlignment="1">
      <alignment horizontal="center" vertical="center"/>
    </xf>
    <xf numFmtId="171" fontId="267" fillId="0" borderId="7" xfId="53510" applyNumberFormat="1" applyFont="1" applyBorder="1" applyAlignment="1">
      <alignment horizontal="center" vertical="center"/>
    </xf>
    <xf numFmtId="171" fontId="267" fillId="0" borderId="9" xfId="53510" applyNumberFormat="1" applyFont="1" applyBorder="1" applyAlignment="1">
      <alignment horizontal="center" vertical="center"/>
    </xf>
    <xf numFmtId="177" fontId="267" fillId="0" borderId="7" xfId="0" applyNumberFormat="1" applyFont="1" applyBorder="1" applyAlignment="1">
      <alignment horizontal="center" vertical="center"/>
    </xf>
    <xf numFmtId="171" fontId="267" fillId="0" borderId="9" xfId="53510" applyNumberFormat="1" applyFont="1" applyFill="1" applyBorder="1" applyAlignment="1">
      <alignment horizontal="center" vertical="center"/>
    </xf>
    <xf numFmtId="215" fontId="267" fillId="0" borderId="8" xfId="0" applyNumberFormat="1" applyFont="1" applyBorder="1" applyAlignment="1">
      <alignment horizontal="center" vertical="center"/>
    </xf>
    <xf numFmtId="171" fontId="267" fillId="0" borderId="62" xfId="53510" applyNumberFormat="1" applyFont="1" applyBorder="1" applyAlignment="1">
      <alignment horizontal="center" vertical="center"/>
    </xf>
    <xf numFmtId="171" fontId="267" fillId="0" borderId="63" xfId="53510" applyNumberFormat="1" applyFont="1" applyBorder="1" applyAlignment="1">
      <alignment horizontal="center" vertical="center"/>
    </xf>
    <xf numFmtId="177" fontId="267" fillId="0" borderId="8" xfId="0" applyNumberFormat="1" applyFont="1" applyBorder="1" applyAlignment="1">
      <alignment horizontal="center" vertical="center"/>
    </xf>
    <xf numFmtId="177" fontId="267" fillId="0" borderId="9" xfId="0" applyNumberFormat="1" applyFont="1" applyBorder="1" applyAlignment="1">
      <alignment horizontal="center" vertical="center"/>
    </xf>
    <xf numFmtId="215" fontId="267" fillId="0" borderId="66" xfId="0" applyNumberFormat="1" applyFont="1" applyBorder="1" applyAlignment="1">
      <alignment horizontal="center" vertical="center"/>
    </xf>
    <xf numFmtId="215" fontId="267" fillId="0" borderId="60" xfId="0" applyNumberFormat="1" applyFont="1" applyBorder="1" applyAlignment="1">
      <alignment horizontal="center" vertical="center"/>
    </xf>
    <xf numFmtId="171" fontId="267" fillId="0" borderId="8" xfId="53510" applyNumberFormat="1" applyFont="1" applyBorder="1" applyAlignment="1">
      <alignment horizontal="center" vertical="center"/>
    </xf>
    <xf numFmtId="177" fontId="267" fillId="0" borderId="66" xfId="0" applyNumberFormat="1" applyFont="1" applyBorder="1" applyAlignment="1">
      <alignment horizontal="center" vertical="center"/>
    </xf>
    <xf numFmtId="177" fontId="267" fillId="0" borderId="67" xfId="0" applyNumberFormat="1" applyFont="1" applyBorder="1" applyAlignment="1">
      <alignment horizontal="center" vertical="center"/>
    </xf>
    <xf numFmtId="171" fontId="267" fillId="0" borderId="67" xfId="53510" applyNumberFormat="1" applyFont="1" applyFill="1" applyBorder="1" applyAlignment="1">
      <alignment horizontal="center" vertical="center"/>
    </xf>
    <xf numFmtId="0" fontId="285" fillId="0" borderId="0" xfId="1" applyFont="1" applyFill="1" applyBorder="1"/>
    <xf numFmtId="0" fontId="202" fillId="0" borderId="0" xfId="0" applyFont="1" applyAlignment="1">
      <alignment horizontal="justify" vertical="center"/>
    </xf>
    <xf numFmtId="0" fontId="202" fillId="0" borderId="0" xfId="0" applyFont="1" applyAlignment="1">
      <alignment horizontal="left" vertical="center"/>
    </xf>
    <xf numFmtId="0" fontId="202" fillId="0" borderId="0" xfId="0" applyFont="1" applyAlignment="1">
      <alignment horizontal="left" vertical="center" wrapText="1"/>
    </xf>
    <xf numFmtId="0" fontId="202" fillId="0" borderId="0" xfId="0" applyFont="1" applyAlignment="1">
      <alignment horizontal="left" vertical="center"/>
    </xf>
    <xf numFmtId="0" fontId="217" fillId="3" borderId="62" xfId="2" applyFont="1" applyFill="1" applyBorder="1" applyAlignment="1">
      <alignment horizontal="center" vertical="center"/>
    </xf>
    <xf numFmtId="0" fontId="217" fillId="3" borderId="63" xfId="2" applyFont="1" applyFill="1" applyBorder="1" applyAlignment="1">
      <alignment horizontal="center" vertical="center"/>
    </xf>
    <xf numFmtId="171" fontId="202" fillId="0" borderId="0" xfId="53510" applyNumberFormat="1" applyFont="1" applyAlignment="1">
      <alignment horizontal="center" vertical="center"/>
    </xf>
  </cellXfs>
  <cellStyles count="53525">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 4" xfId="53522" xr:uid="{5D2BAE3C-72B9-4AAC-86ED-5649B8334DEA}"/>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74" xfId="53524" xr:uid="{1A8C08C1-EB78-4E0B-9F9B-7C37B72B4E04}"/>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52" xfId="53523" xr:uid="{14764270-AC55-4594-B9FF-5DAF54E3BFEF}"/>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00D274"/>
      <color rgb="FFE93CAC"/>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373999</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twoCellAnchor editAs="oneCell">
    <xdr:from>
      <xdr:col>10</xdr:col>
      <xdr:colOff>0</xdr:colOff>
      <xdr:row>9</xdr:row>
      <xdr:rowOff>0</xdr:rowOff>
    </xdr:from>
    <xdr:to>
      <xdr:col>31</xdr:col>
      <xdr:colOff>739140</xdr:colOff>
      <xdr:row>62</xdr:row>
      <xdr:rowOff>60960</xdr:rowOff>
    </xdr:to>
    <xdr:pic>
      <xdr:nvPicPr>
        <xdr:cNvPr id="3" name="Imagen 2" descr="Credicorp avanza hacia la equidad de género en su estructura corporativa -  Link Empresarial">
          <a:extLst>
            <a:ext uri="{FF2B5EF4-FFF2-40B4-BE49-F238E27FC236}">
              <a16:creationId xmlns:a16="http://schemas.microsoft.com/office/drawing/2014/main" id="{1C8EEFEE-F3E1-2A04-80C3-9B8814C4A3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2217420"/>
          <a:ext cx="17221200"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13</xdr:row>
      <xdr:rowOff>0</xdr:rowOff>
    </xdr:from>
    <xdr:to>
      <xdr:col>31</xdr:col>
      <xdr:colOff>739140</xdr:colOff>
      <xdr:row>66</xdr:row>
      <xdr:rowOff>60960</xdr:rowOff>
    </xdr:to>
    <xdr:pic>
      <xdr:nvPicPr>
        <xdr:cNvPr id="4" name="Imagen 3" descr="Credicorp avanza hacia la equidad de género en su estructura corporativa -  Link Empresarial">
          <a:extLst>
            <a:ext uri="{FF2B5EF4-FFF2-40B4-BE49-F238E27FC236}">
              <a16:creationId xmlns:a16="http://schemas.microsoft.com/office/drawing/2014/main" id="{769C403A-E441-3D77-B474-2E6F1C851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2948940"/>
          <a:ext cx="17221200"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228600</xdr:colOff>
      <xdr:row>36</xdr:row>
      <xdr:rowOff>7620</xdr:rowOff>
    </xdr:from>
    <xdr:to>
      <xdr:col>9</xdr:col>
      <xdr:colOff>727800</xdr:colOff>
      <xdr:row>37</xdr:row>
      <xdr:rowOff>124188</xdr:rowOff>
    </xdr:to>
    <xdr:grpSp>
      <xdr:nvGrpSpPr>
        <xdr:cNvPr id="2" name="Grupo 1" descr="P49#y1">
          <a:extLst>
            <a:ext uri="{FF2B5EF4-FFF2-40B4-BE49-F238E27FC236}">
              <a16:creationId xmlns:a16="http://schemas.microsoft.com/office/drawing/2014/main" id="{29AACC0C-4E33-C18E-CD78-21C62EDFDF99}"/>
            </a:ext>
          </a:extLst>
        </xdr:cNvPr>
        <xdr:cNvGrpSpPr/>
      </xdr:nvGrpSpPr>
      <xdr:grpSpPr>
        <a:xfrm>
          <a:off x="9126071" y="6731149"/>
          <a:ext cx="1896200" cy="303333"/>
          <a:chOff x="45085" y="-9179"/>
          <a:chExt cx="1631315" cy="303265"/>
        </a:xfrm>
      </xdr:grpSpPr>
      <xdr:sp macro="" textlink="">
        <xdr:nvSpPr>
          <xdr:cNvPr id="3" name="Cuadro de texto 244975377">
            <a:extLst>
              <a:ext uri="{FF2B5EF4-FFF2-40B4-BE49-F238E27FC236}">
                <a16:creationId xmlns:a16="http://schemas.microsoft.com/office/drawing/2014/main" id="{CB9B484B-1E9A-25A9-DDE0-8700E231197F}"/>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653752A4-98BF-6DA0-89E9-185E037FF881}"/>
              </a:ext>
            </a:extLst>
          </xdr:cNvPr>
          <xdr:cNvGrpSpPr/>
        </xdr:nvGrpSpPr>
        <xdr:grpSpPr>
          <a:xfrm>
            <a:off x="45085" y="53243"/>
            <a:ext cx="247650" cy="165462"/>
            <a:chOff x="45085" y="21495"/>
            <a:chExt cx="247650" cy="165489"/>
          </a:xfrm>
        </xdr:grpSpPr>
        <xdr:sp macro="" textlink="">
          <xdr:nvSpPr>
            <xdr:cNvPr id="5" name="Rectángulo 4">
              <a:extLst>
                <a:ext uri="{FF2B5EF4-FFF2-40B4-BE49-F238E27FC236}">
                  <a16:creationId xmlns:a16="http://schemas.microsoft.com/office/drawing/2014/main" id="{EC3BF53E-E258-566E-C6E1-9AF35CB1961F}"/>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4E4B4D68-D00F-C3B7-1E6E-02D40753FD4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7</xdr:col>
      <xdr:colOff>228600</xdr:colOff>
      <xdr:row>54</xdr:row>
      <xdr:rowOff>7620</xdr:rowOff>
    </xdr:from>
    <xdr:to>
      <xdr:col>9</xdr:col>
      <xdr:colOff>727800</xdr:colOff>
      <xdr:row>55</xdr:row>
      <xdr:rowOff>124188</xdr:rowOff>
    </xdr:to>
    <xdr:grpSp>
      <xdr:nvGrpSpPr>
        <xdr:cNvPr id="7" name="Grupo 6" descr="P49#y1">
          <a:extLst>
            <a:ext uri="{FF2B5EF4-FFF2-40B4-BE49-F238E27FC236}">
              <a16:creationId xmlns:a16="http://schemas.microsoft.com/office/drawing/2014/main" id="{067BC742-F31B-9488-AFD1-8C507ABCA89B}"/>
            </a:ext>
          </a:extLst>
        </xdr:cNvPr>
        <xdr:cNvGrpSpPr/>
      </xdr:nvGrpSpPr>
      <xdr:grpSpPr>
        <a:xfrm>
          <a:off x="9126071" y="10092914"/>
          <a:ext cx="1896200" cy="303333"/>
          <a:chOff x="45085" y="-9179"/>
          <a:chExt cx="1631315" cy="303265"/>
        </a:xfrm>
      </xdr:grpSpPr>
      <xdr:sp macro="" textlink="">
        <xdr:nvSpPr>
          <xdr:cNvPr id="8" name="Cuadro de texto 1214221651">
            <a:extLst>
              <a:ext uri="{FF2B5EF4-FFF2-40B4-BE49-F238E27FC236}">
                <a16:creationId xmlns:a16="http://schemas.microsoft.com/office/drawing/2014/main" id="{3358495C-1792-E76A-BE08-53A08A17F87B}"/>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E36FC040-762C-7618-FB4D-1EF7560ACBDC}"/>
              </a:ext>
            </a:extLst>
          </xdr:cNvPr>
          <xdr:cNvGrpSpPr/>
        </xdr:nvGrpSpPr>
        <xdr:grpSpPr>
          <a:xfrm>
            <a:off x="45085" y="53243"/>
            <a:ext cx="247650" cy="165462"/>
            <a:chOff x="45085" y="21495"/>
            <a:chExt cx="247650" cy="165489"/>
          </a:xfrm>
        </xdr:grpSpPr>
        <xdr:sp macro="" textlink="">
          <xdr:nvSpPr>
            <xdr:cNvPr id="10" name="Rectángulo 9">
              <a:extLst>
                <a:ext uri="{FF2B5EF4-FFF2-40B4-BE49-F238E27FC236}">
                  <a16:creationId xmlns:a16="http://schemas.microsoft.com/office/drawing/2014/main" id="{501850A4-780D-E899-170C-55C609025A4C}"/>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11681950-ECA8-E33C-3E5D-C63CBE93BAC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1"/>
  <sheetViews>
    <sheetView showGridLines="0" topLeftCell="A10" zoomScale="94" zoomScaleNormal="94" workbookViewId="0">
      <selection activeCell="B27" sqref="B27"/>
    </sheetView>
  </sheetViews>
  <sheetFormatPr baseColWidth="10" defaultColWidth="11.453125" defaultRowHeight="14.5"/>
  <cols>
    <col min="4" max="4" width="12.1796875" customWidth="1"/>
  </cols>
  <sheetData>
    <row r="1" spans="1:5" s="1" customFormat="1">
      <c r="A1" s="3"/>
      <c r="B1" s="3"/>
      <c r="C1" s="3"/>
      <c r="D1" s="3"/>
      <c r="E1" s="3"/>
    </row>
    <row r="2" spans="1:5" s="1" customFormat="1" ht="48.75" customHeight="1">
      <c r="A2" s="3"/>
      <c r="B2" s="3"/>
      <c r="C2" s="3"/>
      <c r="D2" s="3"/>
      <c r="E2" s="3"/>
    </row>
    <row r="3" spans="1:5" s="2" customFormat="1" ht="25.5" thickBot="1">
      <c r="A3" s="35" t="s">
        <v>844</v>
      </c>
      <c r="B3" s="36"/>
      <c r="C3" s="37"/>
      <c r="D3" s="36"/>
      <c r="E3" s="36"/>
    </row>
    <row r="4" spans="1:5">
      <c r="A4" s="5"/>
      <c r="B4" s="5"/>
      <c r="C4" s="5"/>
      <c r="D4" s="5"/>
      <c r="E4" s="5"/>
    </row>
    <row r="5" spans="1:5">
      <c r="A5" s="5"/>
      <c r="B5" s="6" t="s">
        <v>0</v>
      </c>
      <c r="C5" s="5"/>
      <c r="D5" s="5"/>
      <c r="E5" s="5"/>
    </row>
    <row r="6" spans="1:5">
      <c r="A6" s="5"/>
      <c r="B6" s="19" t="s">
        <v>662</v>
      </c>
      <c r="C6" s="5"/>
      <c r="D6" s="5"/>
      <c r="E6" s="5"/>
    </row>
    <row r="7" spans="1:5">
      <c r="A7" s="5"/>
      <c r="B7" s="19" t="s">
        <v>769</v>
      </c>
      <c r="C7" s="5"/>
      <c r="D7" s="5"/>
      <c r="E7" s="5"/>
    </row>
    <row r="8" spans="1:5">
      <c r="A8" s="5"/>
      <c r="B8" s="19" t="s">
        <v>1</v>
      </c>
      <c r="C8" s="5"/>
      <c r="D8" s="5"/>
      <c r="E8" s="5"/>
    </row>
    <row r="9" spans="1:5">
      <c r="A9" s="5"/>
      <c r="B9" s="19" t="s">
        <v>2</v>
      </c>
      <c r="C9" s="5"/>
      <c r="D9" s="5"/>
      <c r="E9" s="5"/>
    </row>
    <row r="10" spans="1:5">
      <c r="A10" s="5"/>
      <c r="B10" s="19" t="s">
        <v>3</v>
      </c>
      <c r="C10" s="5"/>
      <c r="D10" s="5"/>
      <c r="E10" s="5"/>
    </row>
    <row r="11" spans="1:5">
      <c r="A11" s="5"/>
      <c r="B11" s="19" t="s">
        <v>4</v>
      </c>
      <c r="C11" s="5"/>
      <c r="D11" s="5"/>
      <c r="E11" s="5"/>
    </row>
    <row r="12" spans="1:5">
      <c r="A12" s="5"/>
      <c r="B12" s="19" t="s">
        <v>5</v>
      </c>
      <c r="C12" s="5"/>
      <c r="D12" s="5"/>
      <c r="E12" s="5"/>
    </row>
    <row r="13" spans="1:5">
      <c r="A13" s="5"/>
      <c r="B13" s="19" t="s">
        <v>6</v>
      </c>
      <c r="C13" s="5"/>
      <c r="D13" s="5"/>
      <c r="E13" s="5"/>
    </row>
    <row r="14" spans="1:5">
      <c r="A14" s="5"/>
      <c r="B14" s="19" t="s">
        <v>7</v>
      </c>
      <c r="C14" s="5"/>
      <c r="D14" s="5"/>
      <c r="E14" s="5"/>
    </row>
    <row r="15" spans="1:5">
      <c r="A15" s="5"/>
      <c r="B15" s="19" t="s">
        <v>8</v>
      </c>
      <c r="C15" s="5"/>
      <c r="D15" s="5"/>
      <c r="E15" s="5"/>
    </row>
    <row r="16" spans="1:5">
      <c r="A16" s="5"/>
      <c r="B16" s="19" t="s">
        <v>9</v>
      </c>
      <c r="C16" s="5"/>
      <c r="D16" s="5"/>
      <c r="E16" s="5"/>
    </row>
    <row r="17" spans="1:5">
      <c r="A17" s="5"/>
      <c r="B17" s="19" t="s">
        <v>10</v>
      </c>
      <c r="C17" s="5"/>
      <c r="D17" s="5"/>
      <c r="E17" s="5"/>
    </row>
    <row r="18" spans="1:5">
      <c r="A18" s="5"/>
      <c r="B18" s="19" t="s">
        <v>774</v>
      </c>
      <c r="C18" s="5"/>
      <c r="D18" s="5"/>
      <c r="E18" s="5"/>
    </row>
    <row r="19" spans="1:5">
      <c r="A19" s="5"/>
      <c r="B19" s="19" t="s">
        <v>775</v>
      </c>
      <c r="C19" s="5"/>
      <c r="D19" s="5"/>
      <c r="E19" s="5"/>
    </row>
    <row r="20" spans="1:5">
      <c r="A20" s="5"/>
      <c r="B20" s="19" t="s">
        <v>11</v>
      </c>
      <c r="C20" s="5"/>
      <c r="D20" s="5"/>
      <c r="E20" s="5"/>
    </row>
    <row r="21" spans="1:5">
      <c r="A21" s="5"/>
      <c r="B21" s="19" t="s">
        <v>12</v>
      </c>
      <c r="C21" s="5"/>
      <c r="D21" s="5"/>
      <c r="E21" s="5"/>
    </row>
    <row r="22" spans="1:5">
      <c r="A22" s="5"/>
      <c r="B22" s="19" t="s">
        <v>13</v>
      </c>
      <c r="C22" s="5"/>
      <c r="D22" s="5"/>
      <c r="E22" s="5"/>
    </row>
    <row r="23" spans="1:5">
      <c r="A23" s="5"/>
      <c r="B23" s="19" t="s">
        <v>14</v>
      </c>
      <c r="C23" s="5"/>
      <c r="D23" s="5"/>
      <c r="E23" s="5"/>
    </row>
    <row r="24" spans="1:5">
      <c r="A24" s="5"/>
      <c r="B24" s="19" t="s">
        <v>15</v>
      </c>
      <c r="C24" s="5"/>
      <c r="D24" s="5"/>
      <c r="E24" s="5"/>
    </row>
    <row r="25" spans="1:5">
      <c r="A25" s="5"/>
      <c r="B25" s="19" t="s">
        <v>16</v>
      </c>
      <c r="C25" s="5"/>
      <c r="D25" s="5"/>
      <c r="E25" s="5"/>
    </row>
    <row r="26" spans="1:5">
      <c r="A26" s="5"/>
      <c r="B26" s="19" t="s">
        <v>17</v>
      </c>
      <c r="C26" s="5"/>
      <c r="D26" s="5"/>
      <c r="E26" s="5"/>
    </row>
    <row r="27" spans="1:5">
      <c r="A27" s="5"/>
      <c r="B27" s="19" t="s">
        <v>18</v>
      </c>
      <c r="C27" s="5"/>
      <c r="D27" s="5"/>
      <c r="E27" s="5"/>
    </row>
    <row r="28" spans="1:5">
      <c r="A28" s="5"/>
      <c r="B28" s="8"/>
      <c r="C28" s="5"/>
      <c r="D28" s="5"/>
      <c r="E28" s="5"/>
    </row>
    <row r="29" spans="1:5">
      <c r="A29" s="5"/>
      <c r="B29" s="8"/>
      <c r="C29" s="5"/>
      <c r="D29" s="5"/>
      <c r="E29" s="5"/>
    </row>
    <row r="30" spans="1:5">
      <c r="A30" s="5"/>
      <c r="B30" s="8"/>
      <c r="C30" s="5"/>
      <c r="D30" s="5"/>
      <c r="E30" s="5"/>
    </row>
    <row r="31" spans="1:5">
      <c r="A31" s="5"/>
      <c r="B31" s="8"/>
      <c r="C31" s="5"/>
      <c r="D31" s="5"/>
      <c r="E31" s="5"/>
    </row>
    <row r="32" spans="1:5">
      <c r="A32" s="5"/>
      <c r="B32" s="8"/>
      <c r="C32" s="5"/>
      <c r="D32" s="5"/>
      <c r="E32" s="5"/>
    </row>
    <row r="33" spans="1:5">
      <c r="A33" s="5"/>
      <c r="B33" s="8"/>
      <c r="C33" s="5"/>
      <c r="D33" s="5"/>
      <c r="E33" s="5"/>
    </row>
    <row r="34" spans="1:5">
      <c r="A34" s="5"/>
      <c r="B34" s="8"/>
      <c r="C34" s="5"/>
      <c r="D34" s="5"/>
      <c r="E34" s="5"/>
    </row>
    <row r="35" spans="1:5">
      <c r="A35" s="5"/>
      <c r="B35" s="5"/>
      <c r="C35" s="5"/>
      <c r="D35" s="5"/>
      <c r="E35" s="5"/>
    </row>
    <row r="36" spans="1:5">
      <c r="A36" s="5"/>
      <c r="B36" s="5"/>
      <c r="C36" s="5"/>
      <c r="D36" s="5"/>
      <c r="E36" s="5"/>
    </row>
    <row r="37" spans="1:5">
      <c r="A37" s="5"/>
      <c r="B37" s="5"/>
      <c r="C37" s="5"/>
      <c r="D37" s="5"/>
      <c r="E37" s="5"/>
    </row>
    <row r="38" spans="1:5">
      <c r="A38" s="5"/>
      <c r="B38" s="5"/>
      <c r="C38" s="5"/>
      <c r="D38" s="5"/>
      <c r="E38" s="5"/>
    </row>
    <row r="39" spans="1:5">
      <c r="A39" s="5"/>
      <c r="B39" s="5"/>
      <c r="C39" s="5"/>
      <c r="D39" s="5"/>
      <c r="E39" s="5"/>
    </row>
    <row r="40" spans="1:5">
      <c r="A40" s="5"/>
      <c r="B40" s="5"/>
      <c r="C40" s="5"/>
      <c r="D40" s="5"/>
      <c r="E40" s="5"/>
    </row>
    <row r="41" spans="1:5">
      <c r="A41" s="5"/>
      <c r="B41" s="5"/>
      <c r="C41" s="5"/>
      <c r="D41" s="5"/>
      <c r="E41" s="5"/>
    </row>
  </sheetData>
  <hyperlinks>
    <hyperlink ref="B8" location="'0.Resumen BAP'!A1" display="0. Resumen BAP" xr:uid="{1A903390-80D7-40D2-9A9A-589F2F04160F}"/>
    <hyperlink ref="B9" location="'0.1.Contribuciones BAP'!A1" display="0.1. Contribuciones BAP" xr:uid="{7E4BD561-FA68-4A68-AC60-3802D76F7B2C}"/>
    <hyperlink ref="B10" location="'0.2.ROAE'!A1" display="0.2. ROAE " xr:uid="{4ADB9B22-C319-411B-9667-47409E707B32}"/>
    <hyperlink ref="B11" location="'1.1.Colocaciones'!A1" display="1.1. Colocaciones" xr:uid="{1E77EC2B-0F80-41FA-BDB9-CC37395D8A95}"/>
    <hyperlink ref="B12" location="'1.2.Calidad de Cartera'!A1" display="1.2. Calidad de Cartera" xr:uid="{DAB1A87D-7179-45F2-8DA3-446D4EA0EBF3}"/>
    <hyperlink ref="B13" location="'2.Depositos'!A1" display="2. Depósitos" xr:uid="{DB035099-10B9-7043-8560-764D506083B1}"/>
    <hyperlink ref="B15" location="'3.2.Fondeo'!A1" display="3.2. Fondeo" xr:uid="{E02A5A88-38B7-B947-A966-B46E345154B2}"/>
    <hyperlink ref="B14" location="'3.1.AGIs'!A1" display="3.1. AGIs" xr:uid="{102BE93D-29AF-3043-BDA4-3619C1AA7338}"/>
    <hyperlink ref="B16" location="'4.Ingreso Neto por Intereses'!A1" display="4. Ingreso Neto por Intereses" xr:uid="{3914D501-E787-2342-8F1F-51CCB017FBEB}"/>
    <hyperlink ref="B17" location="'5.Provisiones'!A1" display="5. Provisiones" xr:uid="{83E5F34A-B08A-9C4D-A47F-DCC1B6F35FB3}"/>
    <hyperlink ref="B18" location="'6.1.Otros Ingresos Ordinarios'!A1" display="6.1. Otros Ingresos - core" xr:uid="{B8CA0866-5605-334B-9B77-03C60CABE400}"/>
    <hyperlink ref="B20" location="'7.Resultado Técnico de Seguros'!A1" display="7. Resultado Técnico de Seguros" xr:uid="{B1C50E40-5A26-EE42-921D-A66D9DDC260C}"/>
    <hyperlink ref="B21" location="'8.Gastos Operativos'!A1" display="8. Gastos Operativos" xr:uid="{AB4E1133-2470-5C43-A625-1AB0EDF87D68}"/>
    <hyperlink ref="B22" location="'9.Eficiencia Operativa'!A1" display="9. Eficiencia Operativa" xr:uid="{CD4CD7AE-D095-FE43-8955-716DFC56F3F0}"/>
    <hyperlink ref="B23" location="'10.1.Capital Regulatorio BAP'!A1" display="10.1. Capital Regulatorio BAP" xr:uid="{7DE76241-5535-444D-A552-EA29F6E7B4A1}"/>
    <hyperlink ref="B26" location="'11.Perspectivas Económicas'!A1" display="11. Perspectivas Económicas" xr:uid="{01908558-109C-2644-B090-0A0A467569DB}"/>
    <hyperlink ref="B27" location="'Anexos &gt;&gt;'!A1" display="12. Anexos" xr:uid="{2F1EF3D2-4CD8-EA43-9947-2153DDAC7B54}"/>
    <hyperlink ref="B19" location="'6.2.Otros Ingresos No ordinario'!A1" display="6.2. Otros Ingresos - non core" xr:uid="{94C3132E-CA59-4AA9-AA3B-CD909E31AF4A}"/>
    <hyperlink ref="B6" location="'Estrategia - Yape'!A1" display="Estrategia - Yape" xr:uid="{B520DD65-CAAF-4C12-91B1-2CCC475D59DA}"/>
    <hyperlink ref="B24" location="'10.2.Capital Regulatorio BCP'!A1" display="10.2. Capital Regulatorio BCP" xr:uid="{C057FB85-1C9A-427B-BBA2-F32FBBF3AE64}"/>
    <hyperlink ref="B25" location="'10.3.1 Capital Regulatorio Mb'!A1" display="10.3. Capital Regulatorio Mb" xr:uid="{52F396D9-9A7A-45F7-A889-9492F571C301}"/>
    <hyperlink ref="B7" location="Sostenibilidad!A1" display="Sostenibilidad" xr:uid="{1EED584B-5645-4636-B800-6B9C6D57C2C4}"/>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H21"/>
  <sheetViews>
    <sheetView showGridLines="0" zoomScale="70" zoomScaleNormal="70" workbookViewId="0">
      <pane xSplit="2" topLeftCell="C1" activePane="topRight" state="frozen"/>
      <selection activeCell="G23" sqref="G23"/>
      <selection pane="topRight" activeCell="D16" sqref="D16"/>
    </sheetView>
  </sheetViews>
  <sheetFormatPr baseColWidth="10" defaultColWidth="11.453125" defaultRowHeight="14.5"/>
  <cols>
    <col min="2" max="2" width="43.54296875" customWidth="1"/>
    <col min="3" max="4" width="15.7265625" bestFit="1" customWidth="1"/>
    <col min="5" max="5" width="15.453125" customWidth="1"/>
    <col min="6" max="7" width="11.453125" bestFit="1" customWidth="1"/>
  </cols>
  <sheetData>
    <row r="1" spans="1:8">
      <c r="A1" s="97" t="s">
        <v>22</v>
      </c>
    </row>
    <row r="2" spans="1:8" ht="15" thickBot="1"/>
    <row r="3" spans="1:8" s="39" customFormat="1">
      <c r="B3" s="575" t="s">
        <v>20</v>
      </c>
      <c r="C3" s="2114" t="s">
        <v>106</v>
      </c>
      <c r="D3" s="2115"/>
      <c r="E3" s="2116"/>
      <c r="F3" s="2114" t="s">
        <v>27</v>
      </c>
      <c r="G3" s="2116"/>
      <c r="H3" s="1354"/>
    </row>
    <row r="4" spans="1:8" s="39" customFormat="1" ht="15" thickBot="1">
      <c r="B4" s="956" t="s">
        <v>45</v>
      </c>
      <c r="C4" s="1500" t="s">
        <v>845</v>
      </c>
      <c r="D4" s="1501" t="s">
        <v>794</v>
      </c>
      <c r="E4" s="1502" t="s">
        <v>846</v>
      </c>
      <c r="F4" s="56" t="s">
        <v>29</v>
      </c>
      <c r="G4" s="57" t="s">
        <v>30</v>
      </c>
      <c r="H4" s="1354"/>
    </row>
    <row r="5" spans="1:8" s="39" customFormat="1">
      <c r="B5" s="576" t="s">
        <v>55</v>
      </c>
      <c r="C5" s="561">
        <v>154723334</v>
      </c>
      <c r="D5" s="562">
        <v>178880666</v>
      </c>
      <c r="E5" s="571">
        <v>182120766</v>
      </c>
      <c r="F5" s="572">
        <v>1.811319284779489E-2</v>
      </c>
      <c r="G5" s="573">
        <v>0.17707369206508949</v>
      </c>
      <c r="H5" s="1354"/>
    </row>
    <row r="6" spans="1:8" s="39" customFormat="1">
      <c r="B6" s="124" t="s">
        <v>139</v>
      </c>
      <c r="C6" s="77">
        <v>11152813</v>
      </c>
      <c r="D6" s="78">
        <v>10213175</v>
      </c>
      <c r="E6" s="79">
        <v>11755256</v>
      </c>
      <c r="F6" s="317">
        <v>0.15098938381061711</v>
      </c>
      <c r="G6" s="318">
        <v>5.4017134511266329E-2</v>
      </c>
      <c r="H6" s="1354"/>
    </row>
    <row r="7" spans="1:8" s="39" customFormat="1">
      <c r="B7" s="124" t="s">
        <v>140</v>
      </c>
      <c r="C7" s="77">
        <v>5096459</v>
      </c>
      <c r="D7" s="78">
        <v>2338426</v>
      </c>
      <c r="E7" s="79">
        <v>4043986</v>
      </c>
      <c r="F7" s="317">
        <v>0.72936240017858167</v>
      </c>
      <c r="G7" s="318">
        <v>-0.20651063807243419</v>
      </c>
      <c r="H7" s="1354"/>
    </row>
    <row r="8" spans="1:8" s="39" customFormat="1">
      <c r="B8" s="124" t="s">
        <v>640</v>
      </c>
      <c r="C8" s="77">
        <v>6168934</v>
      </c>
      <c r="D8" s="78">
        <v>3534049</v>
      </c>
      <c r="E8" s="79">
        <v>4332500</v>
      </c>
      <c r="F8" s="317">
        <v>0.22593093644145856</v>
      </c>
      <c r="G8" s="318">
        <v>-0.29769065449557408</v>
      </c>
      <c r="H8" s="1354"/>
    </row>
    <row r="9" spans="1:8" s="39" customFormat="1" ht="15" thickBot="1">
      <c r="B9" s="577" t="s">
        <v>142</v>
      </c>
      <c r="C9" s="77">
        <v>12112403</v>
      </c>
      <c r="D9" s="78">
        <v>14750710</v>
      </c>
      <c r="E9" s="79">
        <v>14789015</v>
      </c>
      <c r="F9" s="317">
        <v>2.5968241528713243E-3</v>
      </c>
      <c r="G9" s="318">
        <v>0.22098108855856258</v>
      </c>
      <c r="H9" s="1354"/>
    </row>
    <row r="10" spans="1:8" s="325" customFormat="1" ht="15" thickBot="1">
      <c r="B10" s="125" t="s">
        <v>151</v>
      </c>
      <c r="C10" s="100">
        <v>189253943</v>
      </c>
      <c r="D10" s="101">
        <v>209717026</v>
      </c>
      <c r="E10" s="102">
        <v>217041523</v>
      </c>
      <c r="F10" s="321">
        <v>3.4925619248481921E-2</v>
      </c>
      <c r="G10" s="320">
        <v>0.14682695408887736</v>
      </c>
      <c r="H10" s="1355"/>
    </row>
    <row r="11" spans="1:8" s="325" customFormat="1" ht="15" thickBot="1">
      <c r="B11" s="125" t="s">
        <v>768</v>
      </c>
      <c r="C11" s="101">
        <v>197948116</v>
      </c>
      <c r="D11" s="101">
        <v>205659047</v>
      </c>
      <c r="E11" s="102">
        <v>212689317</v>
      </c>
      <c r="F11" s="321">
        <v>3.4184102778614944E-2</v>
      </c>
      <c r="G11" s="320">
        <v>7.4470024256255041E-2</v>
      </c>
      <c r="H11" s="1355"/>
    </row>
    <row r="12" spans="1:8" s="325" customFormat="1" ht="15" thickBot="1">
      <c r="B12" s="2162" t="s">
        <v>817</v>
      </c>
      <c r="C12" s="2163"/>
      <c r="D12" s="2163"/>
      <c r="E12" s="2164"/>
      <c r="F12" s="756">
        <v>2.0621585432814005E-2</v>
      </c>
      <c r="G12" s="755">
        <v>0.16209077206108291</v>
      </c>
      <c r="H12" s="1355"/>
    </row>
    <row r="13" spans="1:8" s="39" customFormat="1" ht="15" thickBot="1">
      <c r="A13"/>
      <c r="B13" s="26"/>
      <c r="C13" s="30">
        <v>201697239</v>
      </c>
      <c r="D13" s="30">
        <v>197906831.00086305</v>
      </c>
      <c r="E13" s="30">
        <v>197303576</v>
      </c>
      <c r="F13" s="16"/>
      <c r="G13" s="16"/>
      <c r="H13" s="1354"/>
    </row>
    <row r="14" spans="1:8" s="40" customFormat="1">
      <c r="A14" s="18"/>
      <c r="B14" s="2137" t="s">
        <v>152</v>
      </c>
      <c r="C14" s="2111" t="s">
        <v>26</v>
      </c>
      <c r="D14" s="2165"/>
      <c r="E14" s="2112"/>
      <c r="F14" s="2111" t="s">
        <v>27</v>
      </c>
      <c r="G14" s="2112"/>
      <c r="H14" s="1356"/>
    </row>
    <row r="15" spans="1:8" s="40" customFormat="1" ht="15" thickBot="1">
      <c r="A15" s="18"/>
      <c r="B15" s="2138"/>
      <c r="C15" s="82" t="s">
        <v>848</v>
      </c>
      <c r="D15" s="83" t="s">
        <v>792</v>
      </c>
      <c r="E15" s="76" t="s">
        <v>849</v>
      </c>
      <c r="F15" s="364" t="s">
        <v>29</v>
      </c>
      <c r="G15" s="76" t="s">
        <v>30</v>
      </c>
      <c r="H15" s="1356"/>
    </row>
    <row r="16" spans="1:8" ht="15" thickBot="1">
      <c r="B16" s="374" t="s">
        <v>152</v>
      </c>
      <c r="C16" s="1678">
        <v>2.443728783627222E-2</v>
      </c>
      <c r="D16" s="1679">
        <v>2.1047974256938138E-2</v>
      </c>
      <c r="E16" s="1680">
        <v>2.1517722425286434E-2</v>
      </c>
      <c r="F16" s="1054" t="str">
        <f>CONCATENATE(ROUND(E16*10000,0)-ROUND(D16*10000,0)," pbs")</f>
        <v>5 pbs</v>
      </c>
      <c r="G16" s="1055" t="str">
        <f>CONCATENATE(ROUND(E16*10000,0)-ROUND(C16*10000,0)," pbs")</f>
        <v>-29 pbs</v>
      </c>
      <c r="H16" s="16"/>
    </row>
    <row r="17" spans="1:8" s="39" customFormat="1">
      <c r="A17"/>
      <c r="B17" s="16"/>
      <c r="C17" s="16"/>
      <c r="D17" s="16"/>
      <c r="E17" s="16"/>
      <c r="F17" s="16"/>
      <c r="G17" s="16"/>
      <c r="H17" s="1354"/>
    </row>
    <row r="18" spans="1:8">
      <c r="B18" s="16"/>
      <c r="C18" s="16"/>
      <c r="D18" s="16"/>
      <c r="E18" s="16"/>
      <c r="F18" s="519"/>
      <c r="G18" s="1357"/>
      <c r="H18" s="16"/>
    </row>
    <row r="19" spans="1:8">
      <c r="G19" s="239"/>
    </row>
    <row r="20" spans="1:8">
      <c r="F20" s="236"/>
    </row>
    <row r="21" spans="1:8">
      <c r="F21" s="236"/>
    </row>
  </sheetData>
  <mergeCells count="6">
    <mergeCell ref="B14:B15"/>
    <mergeCell ref="C3:E3"/>
    <mergeCell ref="F3:G3"/>
    <mergeCell ref="C14:E14"/>
    <mergeCell ref="F14:G14"/>
    <mergeCell ref="B12:E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AC84"/>
  <sheetViews>
    <sheetView showGridLines="0" zoomScale="42" zoomScaleNormal="100" workbookViewId="0">
      <selection activeCell="B3" sqref="B3:J24"/>
    </sheetView>
  </sheetViews>
  <sheetFormatPr baseColWidth="10" defaultColWidth="11.453125" defaultRowHeight="14.5"/>
  <cols>
    <col min="2" max="2" width="58.7265625" customWidth="1"/>
    <col min="3" max="5" width="13.26953125" customWidth="1"/>
    <col min="6" max="6" width="10.7265625" customWidth="1"/>
    <col min="7" max="7" width="7.81640625" bestFit="1" customWidth="1"/>
    <col min="8" max="9" width="11.453125" bestFit="1" customWidth="1"/>
    <col min="10" max="10" width="17.1796875" bestFit="1" customWidth="1"/>
    <col min="11" max="11" width="15.26953125" bestFit="1" customWidth="1"/>
    <col min="13" max="13" width="30.54296875" customWidth="1"/>
    <col min="14" max="18" width="11.453125" customWidth="1"/>
    <col min="20" max="20" width="11.453125" customWidth="1"/>
  </cols>
  <sheetData>
    <row r="1" spans="1:29">
      <c r="A1" s="97" t="s">
        <v>22</v>
      </c>
    </row>
    <row r="2" spans="1:29" ht="15" thickBot="1"/>
    <row r="3" spans="1:29">
      <c r="B3" s="578" t="s">
        <v>153</v>
      </c>
      <c r="C3" s="2120" t="s">
        <v>26</v>
      </c>
      <c r="D3" s="2120"/>
      <c r="E3" s="2120"/>
      <c r="F3" s="2120" t="s">
        <v>27</v>
      </c>
      <c r="G3" s="2173"/>
      <c r="H3" s="2120" t="s">
        <v>44</v>
      </c>
      <c r="I3" s="2120"/>
      <c r="J3" s="1729" t="s">
        <v>266</v>
      </c>
      <c r="K3" s="16"/>
      <c r="L3" s="16"/>
      <c r="M3" s="2170" t="s">
        <v>179</v>
      </c>
      <c r="N3" s="2172" t="str">
        <f>+C4</f>
        <v>2T25</v>
      </c>
      <c r="O3" s="2167"/>
      <c r="P3" s="2168"/>
      <c r="Q3" s="2172" t="str">
        <f>+D4</f>
        <v>1T26</v>
      </c>
      <c r="R3" s="2167"/>
      <c r="S3" s="2168"/>
      <c r="T3" s="2175" t="str">
        <f>+E4</f>
        <v>2T26</v>
      </c>
      <c r="U3" s="2115"/>
      <c r="V3" s="2116"/>
      <c r="X3" s="1881"/>
      <c r="Y3" s="1909" t="s">
        <v>845</v>
      </c>
      <c r="Z3" s="1882"/>
      <c r="AA3" s="1881"/>
      <c r="AB3" s="1909" t="s">
        <v>846</v>
      </c>
      <c r="AC3" s="1882"/>
    </row>
    <row r="4" spans="1:29" ht="15" thickBot="1">
      <c r="B4" s="41" t="s">
        <v>125</v>
      </c>
      <c r="C4" s="1010" t="s">
        <v>848</v>
      </c>
      <c r="D4" s="1010" t="s">
        <v>792</v>
      </c>
      <c r="E4" s="1011" t="s">
        <v>849</v>
      </c>
      <c r="F4" s="56" t="s">
        <v>29</v>
      </c>
      <c r="G4" s="57" t="s">
        <v>30</v>
      </c>
      <c r="H4" s="1858" t="s">
        <v>845</v>
      </c>
      <c r="I4" s="1859" t="s">
        <v>846</v>
      </c>
      <c r="J4" s="1841" t="str">
        <f>+I4&amp;" / "&amp;H4</f>
        <v>Jun 26 / Jun 25</v>
      </c>
      <c r="K4" s="16"/>
      <c r="L4" s="16"/>
      <c r="M4" s="2171"/>
      <c r="N4" s="83" t="s">
        <v>181</v>
      </c>
      <c r="O4" s="2169" t="s">
        <v>182</v>
      </c>
      <c r="P4" s="116" t="s">
        <v>173</v>
      </c>
      <c r="Q4" s="1244" t="s">
        <v>181</v>
      </c>
      <c r="R4" s="2169" t="s">
        <v>182</v>
      </c>
      <c r="S4" s="116" t="s">
        <v>173</v>
      </c>
      <c r="T4" s="1244" t="s">
        <v>181</v>
      </c>
      <c r="U4" s="2169" t="s">
        <v>182</v>
      </c>
      <c r="V4" s="116" t="s">
        <v>173</v>
      </c>
      <c r="X4" s="1906" t="s">
        <v>181</v>
      </c>
      <c r="Y4" s="2169" t="s">
        <v>182</v>
      </c>
      <c r="Z4" s="116" t="s">
        <v>173</v>
      </c>
      <c r="AA4" s="1244" t="s">
        <v>181</v>
      </c>
      <c r="AB4" s="2169" t="s">
        <v>182</v>
      </c>
      <c r="AC4" s="116" t="s">
        <v>173</v>
      </c>
    </row>
    <row r="5" spans="1:29" s="84" customFormat="1" ht="15" thickBot="1">
      <c r="B5" s="579" t="s">
        <v>154</v>
      </c>
      <c r="C5" s="580">
        <v>4922292</v>
      </c>
      <c r="D5" s="581">
        <v>5212412</v>
      </c>
      <c r="E5" s="581">
        <v>5413885</v>
      </c>
      <c r="F5" s="582">
        <v>3.8652547035806069E-2</v>
      </c>
      <c r="G5" s="583">
        <v>9.9870751267905275E-2</v>
      </c>
      <c r="H5" s="1842">
        <v>9817082</v>
      </c>
      <c r="I5" s="1843">
        <v>10626297</v>
      </c>
      <c r="J5" s="919">
        <v>8.2429279902113475E-2</v>
      </c>
      <c r="K5" s="118"/>
      <c r="L5" s="118"/>
      <c r="M5" s="41" t="s">
        <v>180</v>
      </c>
      <c r="N5" s="83" t="s">
        <v>183</v>
      </c>
      <c r="O5" s="2169"/>
      <c r="P5" s="116" t="s">
        <v>184</v>
      </c>
      <c r="Q5" s="1244" t="s">
        <v>183</v>
      </c>
      <c r="R5" s="2169"/>
      <c r="S5" s="116" t="s">
        <v>184</v>
      </c>
      <c r="T5" s="1244" t="s">
        <v>183</v>
      </c>
      <c r="U5" s="2169"/>
      <c r="V5" s="116" t="s">
        <v>184</v>
      </c>
      <c r="X5" s="1907" t="s">
        <v>183</v>
      </c>
      <c r="Y5" s="2174"/>
      <c r="Z5" s="1795" t="s">
        <v>184</v>
      </c>
      <c r="AA5" s="1908" t="s">
        <v>183</v>
      </c>
      <c r="AB5" s="2174"/>
      <c r="AC5" s="1795" t="s">
        <v>184</v>
      </c>
    </row>
    <row r="6" spans="1:29">
      <c r="B6" s="120" t="s">
        <v>155</v>
      </c>
      <c r="C6" s="77">
        <v>3840725</v>
      </c>
      <c r="D6" s="78">
        <v>4142813</v>
      </c>
      <c r="E6" s="78">
        <v>4370700</v>
      </c>
      <c r="F6" s="327">
        <v>5.500779301407039E-2</v>
      </c>
      <c r="G6" s="375">
        <v>0.13798827044373133</v>
      </c>
      <c r="H6" s="733">
        <v>7688365</v>
      </c>
      <c r="I6" s="734">
        <v>8513513</v>
      </c>
      <c r="J6" s="917">
        <v>0.10732424904384742</v>
      </c>
      <c r="K6" s="118"/>
      <c r="L6" s="118"/>
      <c r="M6" s="1209" t="s">
        <v>668</v>
      </c>
      <c r="N6" s="1208"/>
      <c r="O6" s="1204"/>
      <c r="P6" s="1205"/>
      <c r="Q6" s="1207"/>
      <c r="R6" s="1204"/>
      <c r="S6" s="1206"/>
      <c r="T6" s="1204"/>
      <c r="U6" s="1204"/>
      <c r="V6" s="1206"/>
      <c r="X6" s="1904"/>
      <c r="Y6" s="1905"/>
      <c r="Z6" s="1887"/>
      <c r="AA6" s="1885"/>
      <c r="AB6" s="1886"/>
      <c r="AC6" s="1887"/>
    </row>
    <row r="7" spans="1:29">
      <c r="B7" s="120" t="s">
        <v>156</v>
      </c>
      <c r="C7" s="77">
        <v>22923</v>
      </c>
      <c r="D7" s="78">
        <v>16992</v>
      </c>
      <c r="E7" s="78">
        <v>24891</v>
      </c>
      <c r="F7" s="327">
        <v>0.46486581920903952</v>
      </c>
      <c r="G7" s="375">
        <v>8.5852637089386202E-2</v>
      </c>
      <c r="H7" s="733">
        <v>48033</v>
      </c>
      <c r="I7" s="734">
        <v>41882</v>
      </c>
      <c r="J7" s="917">
        <v>-0.12805779360023317</v>
      </c>
      <c r="K7" s="118"/>
      <c r="L7" s="118"/>
      <c r="M7" s="124" t="s">
        <v>185</v>
      </c>
      <c r="N7" s="1874">
        <v>35864</v>
      </c>
      <c r="O7" s="1875">
        <v>342</v>
      </c>
      <c r="P7" s="1876">
        <v>3.8144099933080523E-2</v>
      </c>
      <c r="Q7" s="1874">
        <v>42187</v>
      </c>
      <c r="R7" s="1875">
        <v>322</v>
      </c>
      <c r="S7" s="1876">
        <v>3.0530732216085522E-2</v>
      </c>
      <c r="T7" s="1874">
        <v>41767</v>
      </c>
      <c r="U7" s="1875">
        <v>321</v>
      </c>
      <c r="V7" s="1876">
        <v>3.0741973328225633E-2</v>
      </c>
      <c r="X7" s="1874">
        <v>37162</v>
      </c>
      <c r="Y7" s="1875">
        <v>687</v>
      </c>
      <c r="Z7" s="1876">
        <v>3.6973252246918893E-2</v>
      </c>
      <c r="AA7" s="1875">
        <v>40974</v>
      </c>
      <c r="AB7" s="1875">
        <v>643</v>
      </c>
      <c r="AC7" s="1876">
        <v>3.1385756821398936E-2</v>
      </c>
    </row>
    <row r="8" spans="1:29">
      <c r="B8" s="120" t="s">
        <v>157</v>
      </c>
      <c r="C8" s="77">
        <v>342323</v>
      </c>
      <c r="D8" s="78">
        <v>321572</v>
      </c>
      <c r="E8" s="78">
        <v>321152</v>
      </c>
      <c r="F8" s="327">
        <v>-1.3060838630229001E-3</v>
      </c>
      <c r="G8" s="375">
        <v>-6.1845099511280283E-2</v>
      </c>
      <c r="H8" s="733">
        <v>686945</v>
      </c>
      <c r="I8" s="734">
        <v>642724</v>
      </c>
      <c r="J8" s="917">
        <v>-6.4373421452954743E-2</v>
      </c>
      <c r="K8" s="118"/>
      <c r="L8" s="118"/>
      <c r="M8" s="124" t="s">
        <v>186</v>
      </c>
      <c r="N8" s="1874">
        <v>3215</v>
      </c>
      <c r="O8" s="1875">
        <v>69</v>
      </c>
      <c r="P8" s="1876">
        <v>8.5847589424572324E-2</v>
      </c>
      <c r="Q8" s="1874">
        <v>2194</v>
      </c>
      <c r="R8" s="1875">
        <v>22</v>
      </c>
      <c r="S8" s="1876">
        <v>4.0109389243391066E-2</v>
      </c>
      <c r="T8" s="1874">
        <v>1698</v>
      </c>
      <c r="U8" s="1875">
        <v>23</v>
      </c>
      <c r="V8" s="1876">
        <v>5.418138987043581E-2</v>
      </c>
      <c r="X8" s="1874">
        <v>2813</v>
      </c>
      <c r="Y8" s="1875">
        <v>89</v>
      </c>
      <c r="Z8" s="1876">
        <v>6.3277639530750093E-2</v>
      </c>
      <c r="AA8" s="1875">
        <v>1682</v>
      </c>
      <c r="AB8" s="1875">
        <v>44</v>
      </c>
      <c r="AC8" s="1876">
        <v>5.2318668252080855E-2</v>
      </c>
    </row>
    <row r="9" spans="1:29">
      <c r="B9" s="120" t="s">
        <v>158</v>
      </c>
      <c r="C9" s="77">
        <v>647186</v>
      </c>
      <c r="D9" s="78">
        <v>709233</v>
      </c>
      <c r="E9" s="78">
        <v>674434</v>
      </c>
      <c r="F9" s="327">
        <v>-4.906568081293454E-2</v>
      </c>
      <c r="G9" s="375">
        <v>4.2102270444663512E-2</v>
      </c>
      <c r="H9" s="733">
        <v>1305058</v>
      </c>
      <c r="I9" s="734">
        <v>1383667</v>
      </c>
      <c r="J9" s="917">
        <v>6.023410453788261E-2</v>
      </c>
      <c r="K9" s="118"/>
      <c r="L9" s="118"/>
      <c r="M9" s="124" t="s">
        <v>187</v>
      </c>
      <c r="N9" s="1874">
        <v>53604</v>
      </c>
      <c r="O9" s="1875">
        <v>670</v>
      </c>
      <c r="P9" s="1876">
        <v>4.999626893515409E-2</v>
      </c>
      <c r="Q9" s="1874">
        <v>55156</v>
      </c>
      <c r="R9" s="1875">
        <v>727</v>
      </c>
      <c r="S9" s="1876">
        <v>5.2723185147581404E-2</v>
      </c>
      <c r="T9" s="1874">
        <v>57968</v>
      </c>
      <c r="U9" s="1875">
        <v>699</v>
      </c>
      <c r="V9" s="1876">
        <v>4.8233508142423408E-2</v>
      </c>
      <c r="X9" s="1874">
        <v>52715</v>
      </c>
      <c r="Y9" s="1875">
        <v>1353</v>
      </c>
      <c r="Z9" s="1876">
        <v>5.1332637769135922E-2</v>
      </c>
      <c r="AA9" s="1875">
        <v>55618</v>
      </c>
      <c r="AB9" s="1875">
        <v>1426</v>
      </c>
      <c r="AC9" s="1876">
        <v>5.1278363119853287E-2</v>
      </c>
    </row>
    <row r="10" spans="1:29" ht="15" thickBot="1">
      <c r="B10" s="120" t="s">
        <v>159</v>
      </c>
      <c r="C10" s="77">
        <v>69135</v>
      </c>
      <c r="D10" s="78">
        <v>21802</v>
      </c>
      <c r="E10" s="78">
        <v>22708</v>
      </c>
      <c r="F10" s="327">
        <v>4.1555820566920469E-2</v>
      </c>
      <c r="G10" s="375">
        <v>-0.67154118753164094</v>
      </c>
      <c r="H10" s="733">
        <v>88681</v>
      </c>
      <c r="I10" s="734">
        <v>44511</v>
      </c>
      <c r="J10" s="917">
        <v>-0.49807737846889411</v>
      </c>
      <c r="K10" s="118"/>
      <c r="L10" s="118"/>
      <c r="M10" s="124" t="s">
        <v>19</v>
      </c>
      <c r="N10" s="1874">
        <v>141079</v>
      </c>
      <c r="O10" s="1875">
        <v>3841</v>
      </c>
      <c r="P10" s="1876">
        <v>0.10890352214007755</v>
      </c>
      <c r="Q10" s="1874">
        <v>151405</v>
      </c>
      <c r="R10" s="1875">
        <v>4143</v>
      </c>
      <c r="S10" s="1876">
        <v>0.10945477362042205</v>
      </c>
      <c r="T10" s="1874">
        <v>156129</v>
      </c>
      <c r="U10" s="1875">
        <v>4371</v>
      </c>
      <c r="V10" s="1876">
        <v>0.1119843206579175</v>
      </c>
      <c r="X10" s="1888">
        <v>143348</v>
      </c>
      <c r="Y10" s="1889">
        <v>7688</v>
      </c>
      <c r="Z10" s="1890">
        <v>0.10726344281050311</v>
      </c>
      <c r="AA10" s="1875">
        <v>154710</v>
      </c>
      <c r="AB10" s="1875">
        <v>8513</v>
      </c>
      <c r="AC10" s="1876">
        <v>0.11005106327968457</v>
      </c>
    </row>
    <row r="11" spans="1:29" s="84" customFormat="1" ht="15" thickBot="1">
      <c r="B11" s="221" t="s">
        <v>160</v>
      </c>
      <c r="C11" s="85">
        <v>1306921</v>
      </c>
      <c r="D11" s="86">
        <v>1249685</v>
      </c>
      <c r="E11" s="86">
        <v>1316934</v>
      </c>
      <c r="F11" s="326">
        <v>5.3812760815725565E-2</v>
      </c>
      <c r="G11" s="376">
        <v>7.6615189441442905E-3</v>
      </c>
      <c r="H11" s="735">
        <v>2629699</v>
      </c>
      <c r="I11" s="736">
        <v>2566619</v>
      </c>
      <c r="J11" s="919">
        <v>-2.3987536216122072E-2</v>
      </c>
      <c r="K11" s="118"/>
      <c r="L11" s="118"/>
      <c r="M11" s="331" t="s">
        <v>188</v>
      </c>
      <c r="N11" s="1877">
        <v>233762</v>
      </c>
      <c r="O11" s="1878">
        <v>4922</v>
      </c>
      <c r="P11" s="1879">
        <v>8.4222414250391425E-2</v>
      </c>
      <c r="Q11" s="1877">
        <v>250942</v>
      </c>
      <c r="R11" s="1878">
        <v>5214</v>
      </c>
      <c r="S11" s="1879">
        <v>8.3110838361055539E-2</v>
      </c>
      <c r="T11" s="1877">
        <v>257562</v>
      </c>
      <c r="U11" s="1878">
        <v>5414</v>
      </c>
      <c r="V11" s="1879">
        <v>8.4080726194081426E-2</v>
      </c>
      <c r="X11" s="1891">
        <v>236038</v>
      </c>
      <c r="Y11" s="1892">
        <v>9817</v>
      </c>
      <c r="Z11" s="1893">
        <v>8.3181521619400262E-2</v>
      </c>
      <c r="AA11" s="1877">
        <v>252984</v>
      </c>
      <c r="AB11" s="1878">
        <v>10626</v>
      </c>
      <c r="AC11" s="1879">
        <v>8.4005312588938424E-2</v>
      </c>
    </row>
    <row r="12" spans="1:29" s="84" customFormat="1" ht="27" thickBot="1">
      <c r="B12" s="1048" t="s">
        <v>611</v>
      </c>
      <c r="C12" s="85">
        <v>1167866</v>
      </c>
      <c r="D12" s="86">
        <v>1086767</v>
      </c>
      <c r="E12" s="86">
        <v>1147859</v>
      </c>
      <c r="F12" s="731">
        <v>5.6214441550028665E-2</v>
      </c>
      <c r="G12" s="732">
        <v>-1.7131246221741194E-2</v>
      </c>
      <c r="H12" s="735">
        <v>2355023</v>
      </c>
      <c r="I12" s="736">
        <v>2234627</v>
      </c>
      <c r="J12" s="919">
        <v>-5.1123067587874937E-2</v>
      </c>
      <c r="K12" s="118"/>
      <c r="L12" s="118"/>
      <c r="M12" s="119" t="s">
        <v>189</v>
      </c>
      <c r="N12" s="757">
        <v>0.56537418399911021</v>
      </c>
      <c r="O12" s="758">
        <v>0.71068671271840711</v>
      </c>
      <c r="P12" s="1880">
        <v>0.10586926749544123</v>
      </c>
      <c r="Q12" s="757">
        <v>0.56403471718564446</v>
      </c>
      <c r="R12" s="758">
        <v>0.72477943996931338</v>
      </c>
      <c r="S12" s="1880">
        <v>0.10679666525363855</v>
      </c>
      <c r="T12" s="757">
        <v>0.56465239437494663</v>
      </c>
      <c r="U12" s="758">
        <v>0.72330993719985226</v>
      </c>
      <c r="V12" s="1880">
        <v>0.10770595394442802</v>
      </c>
      <c r="X12" s="757">
        <v>0.55612231928757239</v>
      </c>
      <c r="Y12" s="758">
        <v>0.70795558724661301</v>
      </c>
      <c r="Z12" s="1880">
        <v>0.1058918531836119</v>
      </c>
      <c r="AA12" s="757">
        <v>0.56490529045315119</v>
      </c>
      <c r="AB12" s="758">
        <v>0.72407302842085453</v>
      </c>
      <c r="AC12" s="1880">
        <v>0.10767465293327362</v>
      </c>
    </row>
    <row r="13" spans="1:29" ht="15" thickBot="1">
      <c r="B13" s="122" t="s">
        <v>162</v>
      </c>
      <c r="C13" s="77">
        <v>541014</v>
      </c>
      <c r="D13" s="78">
        <v>539328</v>
      </c>
      <c r="E13" s="78">
        <v>565502</v>
      </c>
      <c r="F13" s="327">
        <v>4.8530764210276495E-2</v>
      </c>
      <c r="G13" s="375">
        <v>4.5263154003408412E-2</v>
      </c>
      <c r="H13" s="733">
        <v>1160627</v>
      </c>
      <c r="I13" s="734">
        <v>1104830</v>
      </c>
      <c r="J13" s="917">
        <v>-4.8074876769194579E-2</v>
      </c>
      <c r="K13" s="118"/>
      <c r="L13" s="118"/>
      <c r="M13" s="119" t="s">
        <v>190</v>
      </c>
      <c r="N13" s="757">
        <v>0.43462581600088979</v>
      </c>
      <c r="O13" s="758">
        <v>0.28931328728159283</v>
      </c>
      <c r="P13" s="1880">
        <v>5.6063543932519021E-2</v>
      </c>
      <c r="Q13" s="757">
        <v>0.43596528281435548</v>
      </c>
      <c r="R13" s="758">
        <v>0.27522056003068662</v>
      </c>
      <c r="S13" s="1880">
        <v>5.2467048134403393E-2</v>
      </c>
      <c r="T13" s="757">
        <v>0.43534760562505337</v>
      </c>
      <c r="U13" s="758">
        <v>0.27669006280014774</v>
      </c>
      <c r="V13" s="1880">
        <v>5.3438450356286062E-2</v>
      </c>
      <c r="X13" s="757">
        <v>0.44387768071242767</v>
      </c>
      <c r="Y13" s="758">
        <v>0.29204441275338699</v>
      </c>
      <c r="Z13" s="1880">
        <v>5.4728362539609818E-2</v>
      </c>
      <c r="AA13" s="757">
        <v>0.43509470954684881</v>
      </c>
      <c r="AB13" s="758">
        <v>0.27592697157914547</v>
      </c>
      <c r="AC13" s="1880">
        <v>5.3274220510211495E-2</v>
      </c>
    </row>
    <row r="14" spans="1:29">
      <c r="B14" s="122" t="s">
        <v>163</v>
      </c>
      <c r="C14" s="77">
        <v>265710</v>
      </c>
      <c r="D14" s="78">
        <v>210799</v>
      </c>
      <c r="E14" s="78">
        <v>224381</v>
      </c>
      <c r="F14" s="327">
        <v>6.4431045688072522E-2</v>
      </c>
      <c r="G14" s="375">
        <v>-0.15554175604982876</v>
      </c>
      <c r="H14" s="733">
        <v>531913</v>
      </c>
      <c r="I14" s="734">
        <v>435180</v>
      </c>
      <c r="J14" s="917">
        <v>-0.18185868741692721</v>
      </c>
      <c r="K14" s="118"/>
      <c r="L14" s="118"/>
      <c r="M14" s="16"/>
      <c r="N14" s="16"/>
      <c r="O14" s="16"/>
      <c r="P14" s="16"/>
      <c r="Q14" s="16"/>
      <c r="R14" s="16"/>
      <c r="S14" s="16"/>
      <c r="T14" s="16"/>
      <c r="U14" s="16"/>
      <c r="V14" s="16"/>
    </row>
    <row r="15" spans="1:29">
      <c r="B15" s="122" t="s">
        <v>164</v>
      </c>
      <c r="C15" s="77">
        <v>193125</v>
      </c>
      <c r="D15" s="78">
        <v>188366</v>
      </c>
      <c r="E15" s="78">
        <v>195051</v>
      </c>
      <c r="F15" s="327">
        <v>3.5489419534310861E-2</v>
      </c>
      <c r="G15" s="375">
        <v>9.9728155339805832E-3</v>
      </c>
      <c r="H15" s="733">
        <v>361150</v>
      </c>
      <c r="I15" s="734">
        <v>383417</v>
      </c>
      <c r="J15" s="917">
        <v>6.1655821680742073E-2</v>
      </c>
      <c r="K15" s="118"/>
      <c r="L15" s="118"/>
      <c r="M15" s="16"/>
      <c r="N15" s="16"/>
      <c r="O15" s="16"/>
      <c r="P15" s="16"/>
      <c r="Q15" s="16"/>
      <c r="R15" s="16"/>
      <c r="S15" s="16"/>
      <c r="T15" s="16"/>
      <c r="U15" s="16"/>
      <c r="V15" s="16"/>
    </row>
    <row r="16" spans="1:29" ht="15" thickBot="1">
      <c r="B16" s="123" t="s">
        <v>604</v>
      </c>
      <c r="C16" s="77">
        <v>168017</v>
      </c>
      <c r="D16" s="78">
        <v>148274</v>
      </c>
      <c r="E16" s="78">
        <v>162925</v>
      </c>
      <c r="F16" s="327">
        <v>9.8810310641110372E-2</v>
      </c>
      <c r="G16" s="375">
        <v>-3.0306457084699763E-2</v>
      </c>
      <c r="H16" s="733">
        <v>301333</v>
      </c>
      <c r="I16" s="734">
        <v>311200</v>
      </c>
      <c r="J16" s="917">
        <v>3.2744505248346517E-2</v>
      </c>
      <c r="K16" s="118"/>
      <c r="L16" s="118"/>
      <c r="M16" s="16"/>
      <c r="N16" s="16"/>
      <c r="O16" s="16"/>
      <c r="P16" s="16"/>
      <c r="Q16" s="16"/>
      <c r="R16" s="16"/>
      <c r="S16" s="16"/>
      <c r="T16" s="16"/>
      <c r="U16" s="16"/>
      <c r="V16" s="16"/>
    </row>
    <row r="17" spans="2:29" s="84" customFormat="1" ht="15" thickBot="1">
      <c r="B17" s="121" t="s">
        <v>165</v>
      </c>
      <c r="C17" s="85">
        <v>139055</v>
      </c>
      <c r="D17" s="86">
        <v>162918</v>
      </c>
      <c r="E17" s="86">
        <v>169075</v>
      </c>
      <c r="F17" s="326">
        <v>3.7792018070440345E-2</v>
      </c>
      <c r="G17" s="376">
        <v>0.21588580058250331</v>
      </c>
      <c r="H17" s="735">
        <v>274676</v>
      </c>
      <c r="I17" s="736">
        <v>331992</v>
      </c>
      <c r="J17" s="919">
        <v>0.20866766663268724</v>
      </c>
      <c r="K17" s="118"/>
      <c r="L17" s="118"/>
      <c r="M17" s="2170" t="s">
        <v>191</v>
      </c>
      <c r="N17" s="2166" t="str">
        <f>+N3</f>
        <v>2T25</v>
      </c>
      <c r="O17" s="2167"/>
      <c r="P17" s="2168"/>
      <c r="Q17" s="2166" t="str">
        <f>+Q3</f>
        <v>1T26</v>
      </c>
      <c r="R17" s="2167"/>
      <c r="S17" s="2168"/>
      <c r="T17" s="2166" t="str">
        <f>+T3</f>
        <v>2T26</v>
      </c>
      <c r="U17" s="2167"/>
      <c r="V17" s="2168"/>
      <c r="X17" s="1881"/>
      <c r="Y17" s="1909" t="s">
        <v>845</v>
      </c>
      <c r="Z17" s="1882"/>
      <c r="AA17" s="1881"/>
      <c r="AB17" s="1909" t="s">
        <v>846</v>
      </c>
      <c r="AC17" s="1882"/>
    </row>
    <row r="18" spans="2:29" s="84" customFormat="1" ht="15" thickBot="1">
      <c r="B18" s="331" t="s">
        <v>46</v>
      </c>
      <c r="C18" s="100">
        <v>3615371</v>
      </c>
      <c r="D18" s="101">
        <v>3962727</v>
      </c>
      <c r="E18" s="101">
        <v>4096951</v>
      </c>
      <c r="F18" s="328">
        <v>3.3871624262786712E-2</v>
      </c>
      <c r="G18" s="329">
        <v>0.13320348036204308</v>
      </c>
      <c r="H18" s="1844">
        <v>7187383</v>
      </c>
      <c r="I18" s="1845">
        <v>8059678</v>
      </c>
      <c r="J18" s="1846">
        <v>0.12136475821589027</v>
      </c>
      <c r="K18" s="118"/>
      <c r="L18" s="118"/>
      <c r="M18" s="2171"/>
      <c r="N18" s="82" t="s">
        <v>181</v>
      </c>
      <c r="O18" s="2169" t="s">
        <v>192</v>
      </c>
      <c r="P18" s="116" t="s">
        <v>173</v>
      </c>
      <c r="Q18" s="1244" t="s">
        <v>181</v>
      </c>
      <c r="R18" s="2169" t="s">
        <v>192</v>
      </c>
      <c r="S18" s="116" t="s">
        <v>173</v>
      </c>
      <c r="T18" s="1244" t="s">
        <v>181</v>
      </c>
      <c r="U18" s="2169" t="s">
        <v>192</v>
      </c>
      <c r="V18" s="116" t="s">
        <v>173</v>
      </c>
      <c r="X18" s="1906" t="s">
        <v>181</v>
      </c>
      <c r="Y18" s="2176" t="s">
        <v>182</v>
      </c>
      <c r="Z18" s="116" t="s">
        <v>173</v>
      </c>
      <c r="AA18" s="1898" t="s">
        <v>181</v>
      </c>
      <c r="AB18" s="2176" t="s">
        <v>182</v>
      </c>
      <c r="AC18" s="116" t="s">
        <v>173</v>
      </c>
    </row>
    <row r="19" spans="2:29" ht="15" thickBot="1">
      <c r="B19" s="1047" t="s">
        <v>378</v>
      </c>
      <c r="C19" s="100">
        <v>575159</v>
      </c>
      <c r="D19" s="101">
        <v>482088</v>
      </c>
      <c r="E19" s="101">
        <v>731208</v>
      </c>
      <c r="F19" s="328">
        <v>0.51675212824214667</v>
      </c>
      <c r="G19" s="329">
        <v>0.27131454084870443</v>
      </c>
      <c r="H19" s="1847">
        <v>1157052</v>
      </c>
      <c r="I19" s="1848">
        <v>1213296</v>
      </c>
      <c r="J19" s="1849">
        <v>4.8609742690907586E-2</v>
      </c>
      <c r="K19" s="118"/>
      <c r="L19" s="118"/>
      <c r="M19" s="41" t="s">
        <v>180</v>
      </c>
      <c r="N19" s="82" t="s">
        <v>183</v>
      </c>
      <c r="O19" s="2169"/>
      <c r="P19" s="116" t="s">
        <v>184</v>
      </c>
      <c r="Q19" s="1244" t="s">
        <v>183</v>
      </c>
      <c r="R19" s="2169"/>
      <c r="S19" s="116" t="s">
        <v>184</v>
      </c>
      <c r="T19" s="1244" t="s">
        <v>183</v>
      </c>
      <c r="U19" s="2169"/>
      <c r="V19" s="116" t="s">
        <v>184</v>
      </c>
      <c r="X19" s="1907" t="s">
        <v>183</v>
      </c>
      <c r="Y19" s="2174"/>
      <c r="Z19" s="1795" t="s">
        <v>184</v>
      </c>
      <c r="AA19" s="1908" t="s">
        <v>183</v>
      </c>
      <c r="AB19" s="2174"/>
      <c r="AC19" s="1795" t="s">
        <v>184</v>
      </c>
    </row>
    <row r="20" spans="2:29" ht="27" thickBot="1">
      <c r="B20" s="404" t="s">
        <v>48</v>
      </c>
      <c r="C20" s="77">
        <v>3040212</v>
      </c>
      <c r="D20" s="78">
        <v>3480639</v>
      </c>
      <c r="E20" s="78">
        <v>3365743</v>
      </c>
      <c r="F20" s="1688">
        <v>-3.3010030629433272E-2</v>
      </c>
      <c r="G20" s="1689">
        <v>0.10707509871022153</v>
      </c>
      <c r="H20" s="1844">
        <v>6030331</v>
      </c>
      <c r="I20" s="1845">
        <v>6846382</v>
      </c>
      <c r="J20" s="1850">
        <v>0.13532441254053881</v>
      </c>
      <c r="K20" s="118"/>
      <c r="L20" s="118"/>
      <c r="M20" s="1209" t="s">
        <v>668</v>
      </c>
      <c r="N20" s="1208"/>
      <c r="O20" s="1204"/>
      <c r="P20" s="1205"/>
      <c r="Q20" s="1207"/>
      <c r="R20" s="1204"/>
      <c r="S20" s="1206"/>
      <c r="T20" s="1204"/>
      <c r="U20" s="1204"/>
      <c r="V20" s="1206"/>
      <c r="X20" s="1207"/>
      <c r="Y20" s="1883"/>
      <c r="Z20" s="1884"/>
      <c r="AA20" s="1894"/>
      <c r="AB20" s="1883"/>
      <c r="AC20" s="1884"/>
    </row>
    <row r="21" spans="2:29" ht="15" thickBot="1">
      <c r="B21" s="584" t="s">
        <v>166</v>
      </c>
      <c r="C21" s="561">
        <v>233761957</v>
      </c>
      <c r="D21" s="562">
        <v>250941842.5</v>
      </c>
      <c r="E21" s="562">
        <v>257562678</v>
      </c>
      <c r="F21" s="585">
        <v>2.6383943921189628E-2</v>
      </c>
      <c r="G21" s="586">
        <v>0.10181605811932863</v>
      </c>
      <c r="H21" s="1851">
        <v>236038086</v>
      </c>
      <c r="I21" s="1852">
        <v>252982748.5</v>
      </c>
      <c r="J21" s="1853">
        <v>7.1787832155188719E-2</v>
      </c>
      <c r="K21" s="118"/>
      <c r="L21" s="118"/>
      <c r="M21" s="124" t="s">
        <v>138</v>
      </c>
      <c r="N21" s="77">
        <v>156171</v>
      </c>
      <c r="O21" s="78">
        <v>541</v>
      </c>
      <c r="P21" s="317">
        <v>1.3856605899943012E-2</v>
      </c>
      <c r="Q21" s="77">
        <v>174642</v>
      </c>
      <c r="R21" s="78">
        <v>539</v>
      </c>
      <c r="S21" s="317">
        <v>1.2345254864236552E-2</v>
      </c>
      <c r="T21" s="77">
        <v>180500</v>
      </c>
      <c r="U21" s="78">
        <v>566</v>
      </c>
      <c r="V21" s="318">
        <v>1.2542936288088643E-2</v>
      </c>
      <c r="X21" s="1874">
        <v>156171</v>
      </c>
      <c r="Y21" s="1875">
        <v>541</v>
      </c>
      <c r="Z21" s="1876">
        <v>1.3856605899943012E-2</v>
      </c>
      <c r="AA21" s="1875">
        <v>174642</v>
      </c>
      <c r="AB21" s="1875">
        <v>539</v>
      </c>
      <c r="AC21" s="1876">
        <v>1.2345254864236552E-2</v>
      </c>
    </row>
    <row r="22" spans="2:29" ht="15">
      <c r="B22" s="579" t="s">
        <v>642</v>
      </c>
      <c r="C22" s="587">
        <v>6.4243575784232509E-2</v>
      </c>
      <c r="D22" s="588">
        <v>6.5762568073915367E-2</v>
      </c>
      <c r="E22" s="588">
        <v>6.6252238610440287E-2</v>
      </c>
      <c r="F22" s="1056" t="str">
        <f>CONCATENATE(ROUND(E22*10000,0)-ROUND(D22*10000,0)," pbs")</f>
        <v>5 pbs</v>
      </c>
      <c r="G22" s="1057" t="str">
        <f>CONCATENATE(ROUND(E22*10000,0)-ROUND(C22*10000,0)," pbs")</f>
        <v>21 pbs</v>
      </c>
      <c r="H22" s="237">
        <v>6.3227584382293284E-2</v>
      </c>
      <c r="I22" s="237">
        <v>6.634183595329228E-2</v>
      </c>
      <c r="J22" s="1854" t="str">
        <f>CONCATENATE(ROUND(I22*10000,0)-ROUND(H22*10000,0)," pbs")</f>
        <v>31 pbs</v>
      </c>
      <c r="K22" s="118"/>
      <c r="L22" s="118"/>
      <c r="M22" s="124" t="s">
        <v>193</v>
      </c>
      <c r="N22" s="750">
        <v>17107</v>
      </c>
      <c r="O22" s="751">
        <v>265</v>
      </c>
      <c r="P22" s="752">
        <v>6.1962939147717305E-2</v>
      </c>
      <c r="Q22" s="750">
        <v>14001</v>
      </c>
      <c r="R22" s="751">
        <v>211</v>
      </c>
      <c r="S22" s="752">
        <v>6.0281408470823514E-2</v>
      </c>
      <c r="T22" s="750">
        <v>14175</v>
      </c>
      <c r="U22" s="751">
        <v>224</v>
      </c>
      <c r="V22" s="310">
        <v>6.3209876543209878E-2</v>
      </c>
      <c r="X22" s="1874">
        <v>17107</v>
      </c>
      <c r="Y22" s="1875">
        <v>265</v>
      </c>
      <c r="Z22" s="1876">
        <v>6.1962939147717305E-2</v>
      </c>
      <c r="AA22" s="1875">
        <v>14001</v>
      </c>
      <c r="AB22" s="1875">
        <v>211</v>
      </c>
      <c r="AC22" s="1876">
        <v>6.0281408470823514E-2</v>
      </c>
    </row>
    <row r="23" spans="2:29" ht="15">
      <c r="B23" s="221" t="s">
        <v>643</v>
      </c>
      <c r="C23" s="377">
        <v>5.4401786172589235E-2</v>
      </c>
      <c r="D23" s="378">
        <v>5.8078110269713192E-2</v>
      </c>
      <c r="E23" s="378">
        <v>5.4896431850269857E-2</v>
      </c>
      <c r="F23" s="1058" t="str">
        <f>CONCATENATE(ROUND(E23*10000,0)-ROUND(D23*10000,0)," pbs")</f>
        <v>-32 pbs</v>
      </c>
      <c r="G23" s="1059" t="str">
        <f>CONCATENATE(ROUND(E23*10000,0)-ROUND(C23*10000,0)," pbs")</f>
        <v>5 pbs</v>
      </c>
      <c r="H23" s="237">
        <v>5.3423641132219653E-2</v>
      </c>
      <c r="I23" s="237">
        <v>5.6749909174142757E-2</v>
      </c>
      <c r="J23" s="1855" t="str">
        <f>CONCATENATE(ROUND(I23*10000,0)-ROUND(H23*10000,0)," pbs")</f>
        <v>33 pbs</v>
      </c>
      <c r="K23" s="118"/>
      <c r="L23" s="118"/>
      <c r="M23" s="124" t="s">
        <v>194</v>
      </c>
      <c r="N23" s="750">
        <v>13252</v>
      </c>
      <c r="O23" s="751">
        <v>193</v>
      </c>
      <c r="P23" s="752">
        <v>5.825535768185934E-2</v>
      </c>
      <c r="Q23" s="750">
        <v>14389</v>
      </c>
      <c r="R23" s="751">
        <v>188</v>
      </c>
      <c r="S23" s="752">
        <v>5.2262144693863366E-2</v>
      </c>
      <c r="T23" s="750">
        <v>14770</v>
      </c>
      <c r="U23" s="751">
        <v>195</v>
      </c>
      <c r="V23" s="310">
        <v>5.2809749492213946E-2</v>
      </c>
      <c r="X23" s="1874">
        <v>13252</v>
      </c>
      <c r="Y23" s="1875">
        <v>193</v>
      </c>
      <c r="Z23" s="1876">
        <v>5.825535768185934E-2</v>
      </c>
      <c r="AA23" s="1875">
        <v>14389</v>
      </c>
      <c r="AB23" s="1875">
        <v>188</v>
      </c>
      <c r="AC23" s="1876">
        <v>5.2262144693863366E-2</v>
      </c>
    </row>
    <row r="24" spans="2:29" ht="15.5" thickBot="1">
      <c r="B24" s="904" t="s">
        <v>644</v>
      </c>
      <c r="C24" s="903">
        <v>0.1590871310302594</v>
      </c>
      <c r="D24" s="379">
        <v>0.12165561745737216</v>
      </c>
      <c r="E24" s="379">
        <v>0.17847613993918893</v>
      </c>
      <c r="F24" s="1060" t="str">
        <f>CONCATENATE(ROUND(E24*10000,0)-ROUND(D24*10000,0)," pbs")</f>
        <v>568 pbs</v>
      </c>
      <c r="G24" s="1061" t="str">
        <f>CONCATENATE(ROUND(E24*10000,0)-ROUND(C24*10000,0)," pbs")</f>
        <v>194 pbs</v>
      </c>
      <c r="H24" s="1856">
        <v>0.16098376836186412</v>
      </c>
      <c r="I24" s="1856">
        <v>0.1505390165711335</v>
      </c>
      <c r="J24" s="1857" t="str">
        <f>CONCATENATE(ROUND(I24*10000,0)-ROUND(H24*10000,0)," pbs")</f>
        <v>-105 pbs</v>
      </c>
      <c r="K24" s="118"/>
      <c r="L24" s="16"/>
      <c r="M24" s="124" t="s">
        <v>195</v>
      </c>
      <c r="N24" s="750">
        <v>4632</v>
      </c>
      <c r="O24" s="751">
        <v>307</v>
      </c>
      <c r="P24" s="752">
        <v>0.26511226252158893</v>
      </c>
      <c r="Q24" s="750">
        <v>3501</v>
      </c>
      <c r="R24" s="751">
        <v>311</v>
      </c>
      <c r="S24" s="752">
        <v>0.35532704941445303</v>
      </c>
      <c r="T24" s="750">
        <v>3933</v>
      </c>
      <c r="U24" s="751">
        <v>332</v>
      </c>
      <c r="V24" s="310">
        <v>0.33765573353674039</v>
      </c>
      <c r="X24" s="1888">
        <v>4632</v>
      </c>
      <c r="Y24" s="1889">
        <v>307</v>
      </c>
      <c r="Z24" s="1890">
        <v>0.26511226252158893</v>
      </c>
      <c r="AA24" s="1875">
        <v>3501</v>
      </c>
      <c r="AB24" s="1875">
        <v>311</v>
      </c>
      <c r="AC24" s="1876">
        <v>0.35532704941445303</v>
      </c>
    </row>
    <row r="25" spans="2:29" ht="15" thickBot="1">
      <c r="B25" s="1339" t="s">
        <v>676</v>
      </c>
      <c r="C25" s="237"/>
      <c r="D25" s="237"/>
      <c r="E25" s="237"/>
      <c r="F25" s="238"/>
      <c r="G25" s="238"/>
      <c r="H25" s="238"/>
      <c r="I25" s="238"/>
      <c r="J25" s="238"/>
      <c r="K25" s="16"/>
      <c r="L25" s="16"/>
      <c r="M25" s="331" t="s">
        <v>196</v>
      </c>
      <c r="N25" s="753">
        <v>191162</v>
      </c>
      <c r="O25" s="754">
        <v>1306</v>
      </c>
      <c r="P25" s="755">
        <v>2.7327606951172305E-2</v>
      </c>
      <c r="Q25" s="753">
        <v>206533</v>
      </c>
      <c r="R25" s="754">
        <v>1249</v>
      </c>
      <c r="S25" s="756">
        <v>2.4189838911941434E-2</v>
      </c>
      <c r="T25" s="753">
        <v>213378</v>
      </c>
      <c r="U25" s="754">
        <v>1317</v>
      </c>
      <c r="V25" s="755">
        <v>2.4688580828389057E-2</v>
      </c>
      <c r="X25" s="1877">
        <v>191162</v>
      </c>
      <c r="Y25" s="1878">
        <v>1306</v>
      </c>
      <c r="Z25" s="1879">
        <v>2.7327606951172305E-2</v>
      </c>
      <c r="AA25" s="1877">
        <v>206533</v>
      </c>
      <c r="AB25" s="1878">
        <v>1249</v>
      </c>
      <c r="AC25" s="1879">
        <v>2.4189838911941434E-2</v>
      </c>
    </row>
    <row r="26" spans="2:29" ht="15" thickBot="1">
      <c r="B26" s="16"/>
      <c r="C26" s="16"/>
      <c r="D26" s="16"/>
      <c r="E26" s="16"/>
      <c r="F26" s="16"/>
      <c r="G26" s="16"/>
      <c r="H26" s="16"/>
      <c r="I26" s="16"/>
      <c r="J26" s="16"/>
      <c r="K26" s="16"/>
      <c r="L26" s="16"/>
      <c r="M26" s="332" t="s">
        <v>197</v>
      </c>
      <c r="N26" s="757">
        <v>0.52367102248354802</v>
      </c>
      <c r="O26" s="758">
        <v>0.51914241960183771</v>
      </c>
      <c r="P26" s="759">
        <v>2.7091283239765847E-2</v>
      </c>
      <c r="Q26" s="757">
        <v>0.54270746079319043</v>
      </c>
      <c r="R26" s="758">
        <v>0.53162530024019217</v>
      </c>
      <c r="S26" s="758">
        <v>2.3695879093918116E-2</v>
      </c>
      <c r="T26" s="757">
        <v>0.53437561510558729</v>
      </c>
      <c r="U26" s="758">
        <v>0.52543659832953682</v>
      </c>
      <c r="V26" s="759">
        <v>2.4275591103627307E-2</v>
      </c>
      <c r="X26" s="1895">
        <v>0.52367102248354802</v>
      </c>
      <c r="Y26" s="1358">
        <v>0.51914241960183771</v>
      </c>
      <c r="Z26" s="1880">
        <v>2.7091283239765847E-2</v>
      </c>
      <c r="AA26" s="1895">
        <v>0.54270746079319043</v>
      </c>
      <c r="AB26" s="1358">
        <v>0.53162530024019217</v>
      </c>
      <c r="AC26" s="1880">
        <v>2.3695879093918116E-2</v>
      </c>
    </row>
    <row r="27" spans="2:29" ht="15" thickBot="1">
      <c r="B27" s="16"/>
      <c r="C27" s="16"/>
      <c r="D27" s="16"/>
      <c r="E27" s="16"/>
      <c r="F27" s="16"/>
      <c r="G27" s="16"/>
      <c r="H27" s="16"/>
      <c r="I27" s="16"/>
      <c r="J27" s="16"/>
      <c r="K27" s="16"/>
      <c r="L27" s="16"/>
      <c r="M27" s="332" t="s">
        <v>198</v>
      </c>
      <c r="N27" s="757">
        <v>0.47632897751645203</v>
      </c>
      <c r="O27" s="758">
        <v>0.48085758039816234</v>
      </c>
      <c r="P27" s="759">
        <v>2.7587418731330169E-2</v>
      </c>
      <c r="Q27" s="757">
        <v>0.45729253920680957</v>
      </c>
      <c r="R27" s="758">
        <v>0.46837469975980783</v>
      </c>
      <c r="S27" s="758">
        <v>2.477606251191157E-2</v>
      </c>
      <c r="T27" s="757">
        <v>0.46562438489441271</v>
      </c>
      <c r="U27" s="758">
        <v>0.47456340167046318</v>
      </c>
      <c r="V27" s="759">
        <v>2.5162550073474645E-2</v>
      </c>
      <c r="X27" s="1895">
        <v>0.47632897751645203</v>
      </c>
      <c r="Y27" s="1358">
        <v>0.48085758039816234</v>
      </c>
      <c r="Z27" s="1880">
        <v>2.7587418731330169E-2</v>
      </c>
      <c r="AA27" s="1895">
        <v>0.45729253920680957</v>
      </c>
      <c r="AB27" s="1358">
        <v>0.46837469975980783</v>
      </c>
      <c r="AC27" s="1880">
        <v>2.477606251191157E-2</v>
      </c>
    </row>
    <row r="28" spans="2:29" ht="15" thickBot="1">
      <c r="B28" s="578" t="s">
        <v>167</v>
      </c>
      <c r="C28" s="2111" t="s">
        <v>26</v>
      </c>
      <c r="D28" s="2165"/>
      <c r="E28" s="2165"/>
      <c r="F28" s="2111" t="s">
        <v>27</v>
      </c>
      <c r="G28" s="2112"/>
      <c r="H28" s="2120" t="s">
        <v>44</v>
      </c>
      <c r="I28" s="2173"/>
      <c r="J28" s="1729" t="s">
        <v>266</v>
      </c>
      <c r="K28" s="16"/>
      <c r="L28" s="16"/>
      <c r="M28" s="16"/>
      <c r="N28" s="758"/>
      <c r="O28" s="758"/>
      <c r="P28" s="1358"/>
      <c r="Q28" s="758"/>
      <c r="R28" s="758"/>
      <c r="S28" s="1358"/>
      <c r="T28" s="758"/>
      <c r="U28" s="758"/>
      <c r="V28" s="1358"/>
      <c r="X28" s="1730"/>
      <c r="Y28" s="1730"/>
      <c r="Z28" s="1730"/>
      <c r="AA28" s="1730"/>
      <c r="AB28" s="1730"/>
      <c r="AC28" s="1730"/>
    </row>
    <row r="29" spans="2:29" ht="15" thickBot="1">
      <c r="B29" s="992" t="s">
        <v>125</v>
      </c>
      <c r="C29" s="993" t="str">
        <f t="shared" ref="C29:G29" si="0">+C4</f>
        <v>2T25</v>
      </c>
      <c r="D29" s="994" t="str">
        <f t="shared" si="0"/>
        <v>1T26</v>
      </c>
      <c r="E29" s="1012" t="str">
        <f t="shared" si="0"/>
        <v>2T26</v>
      </c>
      <c r="F29" s="995" t="str">
        <f t="shared" si="0"/>
        <v>TaT</v>
      </c>
      <c r="G29" s="1018" t="str">
        <f t="shared" si="0"/>
        <v>AaA</v>
      </c>
      <c r="H29" s="1858" t="s">
        <v>845</v>
      </c>
      <c r="I29" s="1873" t="s">
        <v>846</v>
      </c>
      <c r="J29" s="1863" t="str">
        <f>+I29&amp;" / "&amp;H29</f>
        <v>Jun 26 / Jun 25</v>
      </c>
      <c r="K29" s="16"/>
      <c r="L29" s="16"/>
      <c r="M29" s="117" t="s">
        <v>706</v>
      </c>
      <c r="N29" s="753">
        <v>233762</v>
      </c>
      <c r="O29" s="754">
        <v>3616</v>
      </c>
      <c r="P29" s="755">
        <v>6.1874898400937704E-2</v>
      </c>
      <c r="Q29" s="753">
        <v>250942</v>
      </c>
      <c r="R29" s="754">
        <v>3965</v>
      </c>
      <c r="S29" s="756">
        <v>6.3201855408819563E-2</v>
      </c>
      <c r="T29" s="753">
        <v>257562</v>
      </c>
      <c r="U29" s="754">
        <v>4097</v>
      </c>
      <c r="V29" s="755">
        <v>6.3627398451634939E-2</v>
      </c>
      <c r="X29" s="1877">
        <v>233762</v>
      </c>
      <c r="Y29" s="1878">
        <v>3616</v>
      </c>
      <c r="Z29" s="1879">
        <v>6.1874898400937704E-2</v>
      </c>
      <c r="AA29" s="1877">
        <v>250942</v>
      </c>
      <c r="AB29" s="1878">
        <v>3965</v>
      </c>
      <c r="AC29" s="1879">
        <v>6.3201855408819563E-2</v>
      </c>
    </row>
    <row r="30" spans="2:29" ht="15" thickBot="1">
      <c r="B30" s="996" t="s">
        <v>154</v>
      </c>
      <c r="C30" s="936">
        <v>4922292</v>
      </c>
      <c r="D30" s="937">
        <v>5212412</v>
      </c>
      <c r="E30" s="1013">
        <v>5413885</v>
      </c>
      <c r="F30" s="910">
        <v>3.8652547035806069E-2</v>
      </c>
      <c r="G30" s="911">
        <v>9.9870751267905275E-2</v>
      </c>
      <c r="H30" s="937">
        <v>9817082</v>
      </c>
      <c r="I30" s="1013">
        <v>10626297</v>
      </c>
      <c r="J30" s="1744">
        <v>8.2429279902113475E-2</v>
      </c>
      <c r="K30" s="16"/>
      <c r="L30" s="16"/>
      <c r="M30" s="119" t="s">
        <v>199</v>
      </c>
      <c r="N30" s="322">
        <v>0.56537418399911021</v>
      </c>
      <c r="O30" s="324">
        <v>0.77986725663716816</v>
      </c>
      <c r="P30" s="323">
        <v>8.5349152183288812E-2</v>
      </c>
      <c r="Q30" s="322">
        <v>0.56403471718564446</v>
      </c>
      <c r="R30" s="324">
        <v>0.78562421185372</v>
      </c>
      <c r="S30" s="758">
        <v>8.803165182987141E-2</v>
      </c>
      <c r="T30" s="322">
        <v>0.56465239437494663</v>
      </c>
      <c r="U30" s="324">
        <v>0.78691725652916766</v>
      </c>
      <c r="V30" s="323">
        <v>8.8673134708078638E-2</v>
      </c>
      <c r="X30" s="1896">
        <v>0.56537418399911021</v>
      </c>
      <c r="Y30" s="1897">
        <v>0.77986725663716816</v>
      </c>
      <c r="Z30" s="1879">
        <v>8.5349152183288812E-2</v>
      </c>
      <c r="AA30" s="1896">
        <v>0.56403471718564446</v>
      </c>
      <c r="AB30" s="1897">
        <v>0.78562421185372</v>
      </c>
      <c r="AC30" s="1879">
        <v>8.803165182987141E-2</v>
      </c>
    </row>
    <row r="31" spans="2:29" ht="17.649999999999999" customHeight="1" thickBot="1">
      <c r="B31" s="997" t="s">
        <v>160</v>
      </c>
      <c r="C31" s="938">
        <v>-1306921</v>
      </c>
      <c r="D31" s="939">
        <v>-1249685</v>
      </c>
      <c r="E31" s="1014">
        <v>-1316934</v>
      </c>
      <c r="F31" s="916">
        <v>5.3812760815725565E-2</v>
      </c>
      <c r="G31" s="917">
        <v>7.6615189441442905E-3</v>
      </c>
      <c r="H31" s="939">
        <v>-2629699</v>
      </c>
      <c r="I31" s="1014">
        <v>-2566619</v>
      </c>
      <c r="J31" s="1747">
        <v>-2.3987536216122072E-2</v>
      </c>
      <c r="K31" s="16"/>
      <c r="L31" s="16"/>
      <c r="M31" s="119" t="s">
        <v>200</v>
      </c>
      <c r="N31" s="322">
        <v>0.43462581600088979</v>
      </c>
      <c r="O31" s="324">
        <v>0.22013274336283187</v>
      </c>
      <c r="P31" s="323">
        <v>3.1338891130818218E-2</v>
      </c>
      <c r="Q31" s="322">
        <v>0.43596528281435548</v>
      </c>
      <c r="R31" s="324">
        <v>0.21437578814627994</v>
      </c>
      <c r="S31" s="758">
        <v>3.1078042448949746E-2</v>
      </c>
      <c r="T31" s="322">
        <v>0.43534760562505337</v>
      </c>
      <c r="U31" s="324">
        <v>0.21308274347083231</v>
      </c>
      <c r="V31" s="323">
        <v>3.1142701709638006E-2</v>
      </c>
      <c r="X31" s="1896">
        <v>0.43462581600088979</v>
      </c>
      <c r="Y31" s="1897">
        <v>0.22013274336283187</v>
      </c>
      <c r="Z31" s="1879">
        <v>3.1338891130818218E-2</v>
      </c>
      <c r="AA31" s="1896">
        <v>0.43596528281435548</v>
      </c>
      <c r="AB31" s="1897">
        <v>0.21437578814627994</v>
      </c>
      <c r="AC31" s="1879">
        <v>3.1078042448949746E-2</v>
      </c>
    </row>
    <row r="32" spans="2:29" ht="26.5">
      <c r="B32" s="998" t="s">
        <v>161</v>
      </c>
      <c r="C32" s="938">
        <v>-1167866</v>
      </c>
      <c r="D32" s="939">
        <v>-1086767</v>
      </c>
      <c r="E32" s="1014">
        <v>-1147859</v>
      </c>
      <c r="F32" s="916">
        <v>5.6214441550028665E-2</v>
      </c>
      <c r="G32" s="917">
        <v>-1.7131246221741194E-2</v>
      </c>
      <c r="H32" s="939">
        <v>-2355023</v>
      </c>
      <c r="I32" s="1014">
        <v>-2234627</v>
      </c>
      <c r="J32" s="1747">
        <v>-5.1123067587874937E-2</v>
      </c>
      <c r="K32" s="16"/>
      <c r="L32" s="16"/>
      <c r="M32" s="1339" t="s">
        <v>677</v>
      </c>
      <c r="N32" s="16"/>
      <c r="O32" s="16"/>
      <c r="P32" s="16"/>
      <c r="Q32" s="16"/>
      <c r="R32" s="16"/>
      <c r="S32" s="16"/>
      <c r="T32" s="16"/>
      <c r="U32" s="16"/>
      <c r="V32" s="16"/>
    </row>
    <row r="33" spans="2:22" s="84" customFormat="1" ht="15" thickBot="1">
      <c r="B33" s="999" t="s">
        <v>165</v>
      </c>
      <c r="C33" s="938">
        <v>-139055</v>
      </c>
      <c r="D33" s="939">
        <v>-162918</v>
      </c>
      <c r="E33" s="1014">
        <v>-169075</v>
      </c>
      <c r="F33" s="916">
        <v>3.7792018070440345E-2</v>
      </c>
      <c r="G33" s="917">
        <v>0.21588580058250331</v>
      </c>
      <c r="H33" s="939">
        <v>-274676</v>
      </c>
      <c r="I33" s="1014">
        <v>-331992</v>
      </c>
      <c r="J33" s="1747">
        <v>0.20866766663268724</v>
      </c>
      <c r="K33" s="118"/>
      <c r="L33" s="118"/>
      <c r="M33" s="16"/>
      <c r="N33" s="16"/>
      <c r="O33" s="16"/>
      <c r="P33" s="16"/>
      <c r="Q33"/>
      <c r="R33"/>
      <c r="S33"/>
      <c r="T33"/>
      <c r="U33"/>
      <c r="V33"/>
    </row>
    <row r="34" spans="2:22">
      <c r="B34" s="1098" t="s">
        <v>46</v>
      </c>
      <c r="C34" s="580">
        <v>3615371</v>
      </c>
      <c r="D34" s="581">
        <v>3962727</v>
      </c>
      <c r="E34" s="1100">
        <v>4096951</v>
      </c>
      <c r="F34" s="1099">
        <v>3.3871624262786712E-2</v>
      </c>
      <c r="G34" s="583">
        <v>0.13320348036204308</v>
      </c>
      <c r="H34" s="1864">
        <v>7187383</v>
      </c>
      <c r="I34" s="1865">
        <v>8059678</v>
      </c>
      <c r="J34" s="1866">
        <v>0.12136475821589027</v>
      </c>
      <c r="K34" s="16"/>
      <c r="L34" s="16"/>
      <c r="M34" s="16"/>
      <c r="N34" s="16"/>
      <c r="O34" s="16"/>
      <c r="P34" s="16"/>
    </row>
    <row r="35" spans="2:22" ht="15" thickBot="1">
      <c r="B35" s="1359"/>
      <c r="C35" s="1359"/>
      <c r="D35" s="1360"/>
      <c r="E35" s="1361"/>
      <c r="F35" s="1360"/>
      <c r="G35" s="1361"/>
      <c r="H35" s="1867"/>
      <c r="I35" s="1867"/>
      <c r="J35" s="1857"/>
      <c r="K35" s="16"/>
      <c r="L35" s="16"/>
      <c r="M35" s="118"/>
      <c r="N35" s="118"/>
      <c r="O35" s="118"/>
      <c r="P35" s="118"/>
      <c r="Q35" s="84"/>
      <c r="R35" s="84"/>
      <c r="S35" s="84"/>
      <c r="T35" s="84"/>
      <c r="U35" s="84"/>
      <c r="V35" s="84"/>
    </row>
    <row r="36" spans="2:22">
      <c r="B36" s="1000" t="s">
        <v>170</v>
      </c>
      <c r="C36" s="940"/>
      <c r="D36" s="941"/>
      <c r="E36" s="1015"/>
      <c r="F36" s="950"/>
      <c r="G36" s="942"/>
      <c r="H36" s="941"/>
      <c r="I36" s="941"/>
      <c r="J36" s="1868"/>
      <c r="K36" s="16"/>
      <c r="L36" s="16"/>
      <c r="M36" s="16"/>
      <c r="N36" s="16"/>
      <c r="O36" s="16"/>
      <c r="P36" s="16"/>
    </row>
    <row r="37" spans="2:22">
      <c r="B37" s="996" t="s">
        <v>171</v>
      </c>
      <c r="C37" s="938">
        <v>233761957</v>
      </c>
      <c r="D37" s="939">
        <v>250941842.5</v>
      </c>
      <c r="E37" s="1016">
        <v>257562678</v>
      </c>
      <c r="F37" s="935">
        <v>2.6383943921189628E-2</v>
      </c>
      <c r="G37" s="945">
        <v>0.10181605811932863</v>
      </c>
      <c r="H37" s="939">
        <v>236038086</v>
      </c>
      <c r="I37" s="939">
        <v>252982748.5</v>
      </c>
      <c r="J37" s="1869">
        <v>7.1787832155188719E-2</v>
      </c>
      <c r="K37" s="16"/>
      <c r="L37" s="16"/>
      <c r="M37" s="16"/>
      <c r="N37" s="16"/>
      <c r="O37" s="16"/>
      <c r="P37" s="16"/>
    </row>
    <row r="38" spans="2:22">
      <c r="B38" s="996" t="s">
        <v>172</v>
      </c>
      <c r="C38" s="938">
        <v>191161476</v>
      </c>
      <c r="D38" s="939">
        <v>206531609.5</v>
      </c>
      <c r="E38" s="1016">
        <v>213379274.5</v>
      </c>
      <c r="F38" s="935">
        <v>3.3155530122375772E-2</v>
      </c>
      <c r="G38" s="945">
        <v>0.11622529269443389</v>
      </c>
      <c r="H38" s="939">
        <v>194089774.5</v>
      </c>
      <c r="I38" s="939">
        <v>210193858</v>
      </c>
      <c r="J38" s="1869">
        <v>8.2972343810930646E-2</v>
      </c>
      <c r="K38" s="16"/>
      <c r="L38" s="16"/>
      <c r="M38" s="16"/>
      <c r="N38" s="16"/>
      <c r="O38" s="16"/>
      <c r="P38" s="16"/>
    </row>
    <row r="39" spans="2:22">
      <c r="B39" s="240"/>
      <c r="C39" s="943"/>
      <c r="D39" s="944"/>
      <c r="E39" s="1017"/>
      <c r="F39" s="935"/>
      <c r="G39" s="945"/>
      <c r="H39" s="944"/>
      <c r="I39" s="944"/>
      <c r="J39" s="1869"/>
      <c r="K39" s="16"/>
      <c r="L39" s="16"/>
      <c r="M39" s="16"/>
      <c r="N39" s="16"/>
      <c r="O39" s="16"/>
      <c r="P39" s="16"/>
    </row>
    <row r="40" spans="2:22">
      <c r="B40" s="884" t="s">
        <v>173</v>
      </c>
      <c r="C40" s="946"/>
      <c r="D40" s="947"/>
      <c r="E40" s="947"/>
      <c r="F40" s="935"/>
      <c r="G40" s="945"/>
      <c r="H40" s="947"/>
      <c r="I40" s="947"/>
      <c r="J40" s="1869"/>
      <c r="K40" s="16"/>
      <c r="L40" s="16"/>
      <c r="M40" s="16"/>
      <c r="N40" s="16"/>
      <c r="O40" s="16"/>
      <c r="P40" s="16"/>
    </row>
    <row r="41" spans="2:22" s="84" customFormat="1">
      <c r="B41" s="996" t="s">
        <v>174</v>
      </c>
      <c r="C41" s="947">
        <v>8.4227426278776399E-2</v>
      </c>
      <c r="D41" s="947">
        <v>8.3085577886437972E-2</v>
      </c>
      <c r="E41" s="947">
        <v>8.4078718889543463E-2</v>
      </c>
      <c r="F41" s="935" t="str">
        <f t="shared" ref="F41:F46" si="1">CONCATENATE(ROUND(E41*10000,0)-ROUND(D41*10000,0)," pbs")</f>
        <v>10 pbs</v>
      </c>
      <c r="G41" s="945" t="str">
        <f t="shared" ref="G41:G46" si="2">CONCATENATE(ROUND(E41*10000,0)-ROUND(C41*10000,0)," pbs")</f>
        <v>-1 pbs</v>
      </c>
      <c r="H41" s="947">
        <v>8.3182186115506804E-2</v>
      </c>
      <c r="I41" s="947">
        <v>8.4008076147532251E-2</v>
      </c>
      <c r="J41" s="1869" t="s">
        <v>872</v>
      </c>
      <c r="K41" s="330"/>
      <c r="L41" s="118"/>
      <c r="M41" s="16"/>
      <c r="N41" s="16"/>
      <c r="O41" s="16"/>
      <c r="P41" s="16"/>
      <c r="Q41"/>
      <c r="R41"/>
      <c r="S41"/>
      <c r="T41"/>
      <c r="U41"/>
      <c r="V41"/>
    </row>
    <row r="42" spans="2:22" s="84" customFormat="1">
      <c r="B42" s="996" t="s">
        <v>175</v>
      </c>
      <c r="C42" s="947">
        <v>2.443728783627222E-2</v>
      </c>
      <c r="D42" s="947">
        <v>2.1047974256938138E-2</v>
      </c>
      <c r="E42" s="947">
        <v>2.1517722425286434E-2</v>
      </c>
      <c r="F42" s="935" t="str">
        <f t="shared" si="1"/>
        <v>5 pbs</v>
      </c>
      <c r="G42" s="945" t="str">
        <f t="shared" si="2"/>
        <v>-29 pbs</v>
      </c>
      <c r="H42" s="947">
        <v>2.4267347541967871E-2</v>
      </c>
      <c r="I42" s="947">
        <v>2.1262533751105133E-2</v>
      </c>
      <c r="J42" s="1869" t="s">
        <v>873</v>
      </c>
      <c r="K42" s="330"/>
      <c r="L42" s="118"/>
      <c r="M42" s="16"/>
      <c r="N42" s="16"/>
      <c r="O42" s="16"/>
      <c r="P42" s="16"/>
      <c r="Q42"/>
      <c r="R42"/>
      <c r="S42"/>
      <c r="T42"/>
      <c r="U42"/>
      <c r="V42"/>
    </row>
    <row r="43" spans="2:22" s="84" customFormat="1">
      <c r="B43" s="1001" t="s">
        <v>176</v>
      </c>
      <c r="C43" s="948">
        <v>6.4243575784232509E-2</v>
      </c>
      <c r="D43" s="949">
        <v>6.5762568073915367E-2</v>
      </c>
      <c r="E43" s="949">
        <v>6.6252238610440287E-2</v>
      </c>
      <c r="F43" s="1062" t="str">
        <f t="shared" si="1"/>
        <v>5 pbs</v>
      </c>
      <c r="G43" s="1063" t="str">
        <f t="shared" si="2"/>
        <v>21 pbs</v>
      </c>
      <c r="H43" s="949">
        <v>6.3227584382293284E-2</v>
      </c>
      <c r="I43" s="949">
        <v>6.634183595329228E-2</v>
      </c>
      <c r="J43" s="1868" t="s">
        <v>874</v>
      </c>
      <c r="K43" s="330"/>
      <c r="L43" s="118"/>
      <c r="M43" s="118"/>
      <c r="N43" s="118"/>
      <c r="O43" s="118"/>
      <c r="P43" s="118"/>
    </row>
    <row r="44" spans="2:22" s="84" customFormat="1" ht="15" thickBot="1">
      <c r="B44" s="1001" t="s">
        <v>177</v>
      </c>
      <c r="C44" s="948">
        <v>5.4401786172589235E-2</v>
      </c>
      <c r="D44" s="949">
        <v>5.8078110269713192E-2</v>
      </c>
      <c r="E44" s="949">
        <v>5.4896431850269857E-2</v>
      </c>
      <c r="F44" s="950" t="str">
        <f t="shared" si="1"/>
        <v>-32 pbs</v>
      </c>
      <c r="G44" s="942" t="str">
        <f t="shared" si="2"/>
        <v>5 pbs</v>
      </c>
      <c r="H44" s="949">
        <v>5.3423641132219653E-2</v>
      </c>
      <c r="I44" s="949">
        <v>5.6749909174142757E-2</v>
      </c>
      <c r="J44" s="1868" t="s">
        <v>875</v>
      </c>
      <c r="K44" s="330"/>
      <c r="L44" s="118"/>
      <c r="M44" s="118"/>
      <c r="N44" s="118"/>
      <c r="O44" s="118"/>
      <c r="P44" s="118"/>
    </row>
    <row r="45" spans="2:22">
      <c r="B45" s="1002" t="s">
        <v>178</v>
      </c>
      <c r="C45" s="951">
        <v>4.4999999999999998E-2</v>
      </c>
      <c r="D45" s="952">
        <v>4.2500000000000003E-2</v>
      </c>
      <c r="E45" s="952">
        <v>4.2500000000000003E-2</v>
      </c>
      <c r="F45" s="1064" t="str">
        <f t="shared" si="1"/>
        <v>0 pbs</v>
      </c>
      <c r="G45" s="1065" t="str">
        <f t="shared" si="2"/>
        <v>-25 pbs</v>
      </c>
      <c r="H45" s="1870">
        <f>C45</f>
        <v>4.4999999999999998E-2</v>
      </c>
      <c r="I45" s="1870">
        <v>4.2500000000000003E-2</v>
      </c>
      <c r="J45" s="1871" t="s">
        <v>876</v>
      </c>
      <c r="K45" s="16"/>
      <c r="L45" s="112"/>
      <c r="M45" s="118"/>
      <c r="N45" s="118"/>
      <c r="O45" s="118"/>
      <c r="P45" s="118"/>
      <c r="Q45" s="84"/>
      <c r="R45" s="84"/>
      <c r="S45" s="84"/>
      <c r="T45" s="84"/>
      <c r="U45" s="84"/>
      <c r="V45" s="84"/>
    </row>
    <row r="46" spans="2:22" ht="15" thickBot="1">
      <c r="B46" s="1003" t="s">
        <v>752</v>
      </c>
      <c r="C46" s="953">
        <v>4.4999999999999998E-2</v>
      </c>
      <c r="D46" s="953">
        <v>3.7499999999999999E-2</v>
      </c>
      <c r="E46" s="953">
        <v>3.7499999999999999E-2</v>
      </c>
      <c r="F46" s="954" t="str">
        <f t="shared" si="1"/>
        <v>0 pbs</v>
      </c>
      <c r="G46" s="1019" t="str">
        <f t="shared" si="2"/>
        <v>-75 pbs</v>
      </c>
      <c r="H46" s="1872">
        <v>4.4999999999999998E-2</v>
      </c>
      <c r="I46" s="1872">
        <v>3.7499999999999999E-2</v>
      </c>
      <c r="J46" s="1857" t="s">
        <v>877</v>
      </c>
      <c r="K46" s="16"/>
      <c r="L46" s="16"/>
      <c r="M46" s="118"/>
      <c r="N46" s="118"/>
      <c r="O46" s="118"/>
      <c r="P46" s="118"/>
      <c r="Q46" s="84"/>
      <c r="R46" s="84"/>
      <c r="S46" s="84"/>
      <c r="T46" s="84"/>
      <c r="U46" s="84"/>
      <c r="V46" s="84"/>
    </row>
    <row r="47" spans="2:22">
      <c r="B47" s="1339" t="s">
        <v>676</v>
      </c>
      <c r="C47" s="16"/>
      <c r="D47" s="16"/>
      <c r="E47" s="16"/>
      <c r="F47" s="16"/>
      <c r="G47" s="16"/>
      <c r="H47" s="16"/>
      <c r="I47" s="16"/>
      <c r="J47" s="16"/>
      <c r="M47" s="112"/>
      <c r="N47" s="20"/>
      <c r="O47" s="16"/>
      <c r="P47" s="16"/>
      <c r="Q47" s="16"/>
      <c r="R47" s="16"/>
      <c r="S47" s="16"/>
    </row>
    <row r="48" spans="2:22">
      <c r="M48" s="16"/>
      <c r="N48" s="16"/>
      <c r="O48" s="16"/>
      <c r="P48" s="16"/>
      <c r="Q48" s="16"/>
      <c r="R48" s="16"/>
      <c r="S48" s="16"/>
    </row>
    <row r="49" spans="2:22">
      <c r="S49" s="16"/>
    </row>
    <row r="50" spans="2:22">
      <c r="S50" s="16"/>
    </row>
    <row r="51" spans="2:22">
      <c r="S51" s="16"/>
    </row>
    <row r="52" spans="2:22">
      <c r="S52" s="16"/>
    </row>
    <row r="53" spans="2:22">
      <c r="S53" s="16"/>
    </row>
    <row r="54" spans="2:22">
      <c r="S54" s="16"/>
    </row>
    <row r="55" spans="2:22">
      <c r="S55" s="16"/>
    </row>
    <row r="56" spans="2:22" s="84" customFormat="1">
      <c r="B56"/>
      <c r="C56"/>
      <c r="D56"/>
      <c r="E56"/>
      <c r="F56"/>
      <c r="G56"/>
      <c r="H56"/>
      <c r="I56"/>
      <c r="J56"/>
      <c r="M56"/>
      <c r="N56"/>
      <c r="O56"/>
      <c r="P56"/>
      <c r="Q56"/>
      <c r="R56"/>
      <c r="S56" s="16"/>
      <c r="T56"/>
      <c r="U56"/>
      <c r="V56"/>
    </row>
    <row r="57" spans="2:22">
      <c r="B57" s="84"/>
      <c r="C57" s="84"/>
      <c r="D57" s="84"/>
      <c r="E57" s="84"/>
      <c r="F57" s="84"/>
      <c r="G57" s="84"/>
      <c r="H57" s="84"/>
      <c r="I57" s="84"/>
      <c r="J57" s="84"/>
      <c r="S57" s="16"/>
    </row>
    <row r="58" spans="2:22">
      <c r="M58" s="84"/>
      <c r="N58" s="84"/>
      <c r="O58" s="84"/>
      <c r="P58" s="84"/>
      <c r="Q58" s="84"/>
      <c r="R58" s="84"/>
      <c r="S58" s="118"/>
      <c r="T58" s="84"/>
      <c r="U58" s="84"/>
      <c r="V58" s="84"/>
    </row>
    <row r="59" spans="2:22">
      <c r="S59" s="16"/>
    </row>
    <row r="60" spans="2:22">
      <c r="S60" s="16"/>
    </row>
    <row r="61" spans="2:22">
      <c r="S61" s="16"/>
    </row>
    <row r="62" spans="2:22">
      <c r="S62" s="16"/>
    </row>
    <row r="63" spans="2:22">
      <c r="S63" s="16"/>
    </row>
    <row r="64" spans="2:22">
      <c r="S64" s="16"/>
    </row>
    <row r="65" spans="2:22">
      <c r="S65" s="16"/>
    </row>
    <row r="66" spans="2:22">
      <c r="S66" s="16"/>
    </row>
    <row r="67" spans="2:22" s="84" customFormat="1">
      <c r="B67"/>
      <c r="C67"/>
      <c r="D67"/>
      <c r="E67"/>
      <c r="F67"/>
      <c r="G67"/>
      <c r="H67"/>
      <c r="I67"/>
      <c r="J67"/>
      <c r="M67"/>
      <c r="N67"/>
      <c r="O67"/>
      <c r="P67"/>
      <c r="Q67"/>
      <c r="R67"/>
      <c r="S67" s="16"/>
      <c r="T67"/>
      <c r="U67"/>
      <c r="V67"/>
    </row>
    <row r="68" spans="2:22">
      <c r="B68" s="84"/>
      <c r="C68" s="84"/>
      <c r="D68" s="84"/>
      <c r="E68" s="84"/>
      <c r="F68" s="84"/>
      <c r="G68" s="84"/>
      <c r="H68" s="84"/>
      <c r="I68" s="84"/>
      <c r="J68" s="84"/>
      <c r="S68" s="16"/>
    </row>
    <row r="69" spans="2:22">
      <c r="M69" s="84"/>
      <c r="N69" s="84"/>
      <c r="O69" s="84"/>
      <c r="P69" s="84"/>
      <c r="Q69" s="84"/>
      <c r="R69" s="84"/>
      <c r="S69" s="118"/>
      <c r="T69" s="84"/>
      <c r="U69" s="84"/>
      <c r="V69" s="84"/>
    </row>
    <row r="70" spans="2:22">
      <c r="S70" s="16"/>
    </row>
    <row r="71" spans="2:22">
      <c r="S71" s="16"/>
    </row>
    <row r="73" spans="2:22">
      <c r="S73" s="16"/>
    </row>
    <row r="74" spans="2:22">
      <c r="S74" s="16"/>
    </row>
    <row r="75" spans="2:22">
      <c r="K75" s="20"/>
      <c r="L75" s="16"/>
      <c r="S75" s="16"/>
    </row>
    <row r="76" spans="2:22">
      <c r="B76" s="16"/>
      <c r="C76" s="16"/>
      <c r="D76" s="16"/>
      <c r="E76" s="16"/>
      <c r="F76" s="211"/>
      <c r="G76" s="16"/>
      <c r="H76" s="16"/>
      <c r="I76" s="16"/>
      <c r="J76" s="16"/>
      <c r="K76" s="20"/>
      <c r="L76" s="16"/>
      <c r="S76" s="16"/>
    </row>
    <row r="77" spans="2:22">
      <c r="B77" s="16"/>
      <c r="C77" s="16"/>
      <c r="D77" s="16"/>
      <c r="E77" s="16"/>
      <c r="F77" s="211"/>
      <c r="G77" s="16"/>
      <c r="H77" s="16"/>
      <c r="I77" s="16"/>
      <c r="J77" s="16"/>
      <c r="K77" s="20"/>
      <c r="L77" s="16"/>
      <c r="M77" s="16"/>
      <c r="N77" s="16"/>
      <c r="O77" s="16"/>
      <c r="P77" s="16"/>
      <c r="Q77" s="16"/>
      <c r="R77" s="16"/>
      <c r="S77" s="16"/>
    </row>
    <row r="78" spans="2:22">
      <c r="B78" s="16"/>
      <c r="C78" s="16"/>
      <c r="D78" s="16"/>
      <c r="E78" s="16"/>
      <c r="F78" s="211"/>
      <c r="G78" s="16"/>
      <c r="H78" s="16"/>
      <c r="I78" s="16"/>
      <c r="J78" s="16"/>
      <c r="K78" s="16"/>
      <c r="L78" s="16"/>
      <c r="M78" s="16"/>
      <c r="N78" s="16"/>
      <c r="O78" s="16"/>
      <c r="P78" s="16"/>
      <c r="Q78" s="16"/>
      <c r="R78" s="16"/>
      <c r="S78" s="16"/>
    </row>
    <row r="79" spans="2:22">
      <c r="B79" s="16"/>
      <c r="C79" s="16"/>
      <c r="D79" s="16"/>
      <c r="E79" s="16"/>
      <c r="F79" s="16"/>
      <c r="G79" s="16"/>
      <c r="H79" s="16"/>
      <c r="I79" s="16"/>
      <c r="J79" s="16"/>
      <c r="K79" s="16"/>
      <c r="L79" s="16"/>
      <c r="M79" s="16"/>
      <c r="N79" s="16"/>
      <c r="O79" s="16"/>
      <c r="P79" s="16"/>
      <c r="Q79" s="16"/>
      <c r="R79" s="16"/>
      <c r="S79" s="16"/>
    </row>
    <row r="80" spans="2:22">
      <c r="B80" s="16"/>
      <c r="C80" s="16"/>
      <c r="D80" s="16"/>
      <c r="E80" s="16"/>
      <c r="F80" s="16"/>
      <c r="G80" s="16"/>
      <c r="H80" s="16"/>
      <c r="I80" s="16"/>
      <c r="J80" s="16"/>
      <c r="K80" s="16"/>
      <c r="L80" s="16"/>
      <c r="M80" s="16"/>
      <c r="N80" s="16"/>
      <c r="O80" s="16"/>
      <c r="P80" s="16"/>
      <c r="Q80" s="16"/>
      <c r="R80" s="16"/>
      <c r="S80" s="16"/>
    </row>
    <row r="81" spans="2:19">
      <c r="B81" s="16"/>
      <c r="C81" s="16"/>
      <c r="D81" s="16"/>
      <c r="E81" s="16"/>
      <c r="F81" s="16"/>
      <c r="G81" s="16"/>
      <c r="H81" s="16"/>
      <c r="I81" s="16"/>
      <c r="J81" s="16"/>
      <c r="K81" s="16"/>
      <c r="L81" s="16"/>
      <c r="M81" s="16"/>
      <c r="N81" s="16"/>
      <c r="O81" s="16"/>
      <c r="P81" s="16"/>
      <c r="Q81" s="16"/>
      <c r="R81" s="16"/>
      <c r="S81" s="16"/>
    </row>
    <row r="82" spans="2:19">
      <c r="B82" s="16"/>
      <c r="C82" s="16"/>
      <c r="D82" s="16"/>
      <c r="E82" s="16"/>
      <c r="F82" s="16"/>
      <c r="G82" s="16"/>
      <c r="H82" s="16"/>
      <c r="I82" s="16"/>
      <c r="J82" s="16"/>
      <c r="K82" s="16"/>
      <c r="L82" s="16"/>
      <c r="M82" s="16"/>
      <c r="N82" s="16"/>
      <c r="O82" s="16"/>
      <c r="P82" s="16"/>
      <c r="Q82" s="16"/>
      <c r="R82" s="16"/>
      <c r="S82" s="16"/>
    </row>
    <row r="83" spans="2:19">
      <c r="B83" s="16"/>
      <c r="C83" s="16"/>
      <c r="D83" s="16"/>
      <c r="E83" s="16"/>
      <c r="F83" s="16"/>
      <c r="G83" s="16"/>
      <c r="H83" s="16"/>
      <c r="I83" s="16"/>
      <c r="J83" s="16"/>
      <c r="M83" s="16"/>
      <c r="N83" s="16"/>
      <c r="O83" s="16"/>
      <c r="P83" s="16"/>
      <c r="Q83" s="16"/>
      <c r="R83" s="16"/>
      <c r="S83" s="16"/>
    </row>
    <row r="84" spans="2:19">
      <c r="M84" s="16"/>
      <c r="N84" s="16"/>
      <c r="O84" s="16"/>
      <c r="P84" s="16"/>
      <c r="Q84" s="16"/>
      <c r="R84" s="16"/>
      <c r="S84" s="16"/>
    </row>
  </sheetData>
  <mergeCells count="24">
    <mergeCell ref="Y18:Y19"/>
    <mergeCell ref="AB18:AB19"/>
    <mergeCell ref="C28:E28"/>
    <mergeCell ref="F28:G28"/>
    <mergeCell ref="H28:I28"/>
    <mergeCell ref="C3:E3"/>
    <mergeCell ref="F3:G3"/>
    <mergeCell ref="H3:I3"/>
    <mergeCell ref="Y4:Y5"/>
    <mergeCell ref="AB4:AB5"/>
    <mergeCell ref="T3:V3"/>
    <mergeCell ref="U4:U5"/>
    <mergeCell ref="T17:V17"/>
    <mergeCell ref="U18:U19"/>
    <mergeCell ref="M3:M4"/>
    <mergeCell ref="M17:M18"/>
    <mergeCell ref="R4:R5"/>
    <mergeCell ref="O4:O5"/>
    <mergeCell ref="O18:O19"/>
    <mergeCell ref="R18:R19"/>
    <mergeCell ref="N17:P17"/>
    <mergeCell ref="Q17:S17"/>
    <mergeCell ref="N3:P3"/>
    <mergeCell ref="Q3:S3"/>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B2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J38"/>
  <sheetViews>
    <sheetView showGridLines="0" zoomScale="60" zoomScaleNormal="85" workbookViewId="0">
      <pane xSplit="2" topLeftCell="C1" activePane="topRight" state="frozen"/>
      <selection activeCell="N35" sqref="N35"/>
      <selection pane="topRight" activeCell="H35" sqref="H35"/>
    </sheetView>
  </sheetViews>
  <sheetFormatPr baseColWidth="10" defaultColWidth="11.453125" defaultRowHeight="14"/>
  <cols>
    <col min="1" max="1" width="11.453125" style="10"/>
    <col min="2" max="2" width="68.7265625" style="10" customWidth="1"/>
    <col min="3" max="5" width="15.7265625" style="10" bestFit="1" customWidth="1"/>
    <col min="6" max="7" width="11.453125" style="10" bestFit="1" customWidth="1"/>
    <col min="8" max="9" width="11.453125" style="10"/>
    <col min="10" max="10" width="11.7265625" style="10" bestFit="1" customWidth="1"/>
    <col min="11" max="16384" width="11.453125" style="10"/>
  </cols>
  <sheetData>
    <row r="1" spans="1:10" ht="14.5">
      <c r="A1" s="97" t="s">
        <v>22</v>
      </c>
    </row>
    <row r="2" spans="1:10" ht="14.5" thickBot="1"/>
    <row r="3" spans="1:10" customFormat="1" ht="18" customHeight="1">
      <c r="B3" s="590" t="s">
        <v>201</v>
      </c>
      <c r="C3" s="2154" t="s">
        <v>26</v>
      </c>
      <c r="D3" s="2155" t="e">
        <v>#REF!</v>
      </c>
      <c r="E3" s="2156" t="e">
        <v>#REF!</v>
      </c>
      <c r="F3" s="2154" t="s">
        <v>124</v>
      </c>
      <c r="G3" s="2156"/>
      <c r="H3" s="2177" t="s">
        <v>44</v>
      </c>
      <c r="I3" s="2178"/>
      <c r="J3" s="1728" t="s">
        <v>27</v>
      </c>
    </row>
    <row r="4" spans="1:10" customFormat="1" ht="15" thickBot="1">
      <c r="B4" s="591" t="s">
        <v>45</v>
      </c>
      <c r="C4" s="82" t="s">
        <v>791</v>
      </c>
      <c r="D4" s="83" t="s">
        <v>770</v>
      </c>
      <c r="E4" s="76" t="s">
        <v>792</v>
      </c>
      <c r="F4" s="592" t="s">
        <v>29</v>
      </c>
      <c r="G4" s="593" t="s">
        <v>30</v>
      </c>
      <c r="H4" s="1936" t="s">
        <v>845</v>
      </c>
      <c r="I4" s="1937" t="s">
        <v>846</v>
      </c>
      <c r="J4" s="1922" t="str">
        <f>+I4&amp;" / "&amp;H4</f>
        <v>Jun 26 / Jun 25</v>
      </c>
    </row>
    <row r="5" spans="1:10" customFormat="1" ht="14.5">
      <c r="B5" s="594" t="s">
        <v>202</v>
      </c>
      <c r="C5" s="595">
        <v>-683965</v>
      </c>
      <c r="D5" s="596">
        <v>-612011</v>
      </c>
      <c r="E5" s="597">
        <v>-854827</v>
      </c>
      <c r="F5" s="598">
        <v>0.39675103878851847</v>
      </c>
      <c r="G5" s="599">
        <v>0.24981102834209357</v>
      </c>
      <c r="H5" s="1923">
        <v>-1379698</v>
      </c>
      <c r="I5" s="1924">
        <v>-1466838</v>
      </c>
      <c r="J5" s="1925">
        <v>6.3158749233527933E-2</v>
      </c>
    </row>
    <row r="6" spans="1:10" customFormat="1" ht="14.5">
      <c r="B6" s="333" t="s">
        <v>203</v>
      </c>
      <c r="C6" s="294">
        <v>108806</v>
      </c>
      <c r="D6" s="295">
        <v>129923</v>
      </c>
      <c r="E6" s="296">
        <v>123619</v>
      </c>
      <c r="F6" s="103">
        <v>-4.8521047081732993E-2</v>
      </c>
      <c r="G6" s="104">
        <v>0.13614138926162167</v>
      </c>
      <c r="H6" s="1926">
        <v>222646</v>
      </c>
      <c r="I6" s="1927">
        <v>253542</v>
      </c>
      <c r="J6" s="1928">
        <v>0.13876737062421962</v>
      </c>
    </row>
    <row r="7" spans="1:10" s="84" customFormat="1" ht="15" thickBot="1">
      <c r="B7" s="600" t="s">
        <v>204</v>
      </c>
      <c r="C7" s="335">
        <v>-575159</v>
      </c>
      <c r="D7" s="334">
        <v>-482088</v>
      </c>
      <c r="E7" s="336">
        <v>-731208</v>
      </c>
      <c r="F7" s="601">
        <v>0.51675212824214656</v>
      </c>
      <c r="G7" s="602">
        <v>0.27131454084870454</v>
      </c>
      <c r="H7" s="1929">
        <v>-1157052</v>
      </c>
      <c r="I7" s="1930">
        <v>-1213296</v>
      </c>
      <c r="J7" s="1931">
        <v>4.8609742690907565E-2</v>
      </c>
    </row>
    <row r="8" spans="1:10" customFormat="1" ht="15" thickBot="1">
      <c r="B8" s="603" t="s">
        <v>833</v>
      </c>
      <c r="C8" s="322">
        <v>1.630739452429425E-2</v>
      </c>
      <c r="D8" s="324">
        <v>1.2736222048732412E-2</v>
      </c>
      <c r="E8" s="323">
        <v>1.8733367057038871E-2</v>
      </c>
      <c r="F8" s="1135" t="str">
        <f>CONCATENATE(ROUND(E8*10000,0)-ROUND(D8*10000,0)," pbs")</f>
        <v>60 pbs</v>
      </c>
      <c r="G8" s="1136" t="str">
        <f>CONCATENATE(ROUND(E8*10000,0)-ROUND(C8*10000,0)," pbs")</f>
        <v>24 pbs</v>
      </c>
      <c r="H8" s="1932">
        <v>1.6143358242645751E-2</v>
      </c>
      <c r="I8" s="1933">
        <v>1.5684810870151427E-2</v>
      </c>
      <c r="J8" s="1934" t="str">
        <f>CONCATENATE(ROUND(I8*10000,0)-ROUND(H8*10000,0)," pbs")</f>
        <v>-4 pbs</v>
      </c>
    </row>
    <row r="9" spans="1:10" ht="29.65" customHeight="1">
      <c r="B9" s="2180"/>
      <c r="C9" s="2181"/>
      <c r="D9" s="2181"/>
      <c r="E9" s="2181"/>
      <c r="F9" s="2181"/>
      <c r="G9" s="2181"/>
    </row>
    <row r="10" spans="1:10">
      <c r="B10" s="16"/>
      <c r="C10" s="16"/>
      <c r="D10" s="16"/>
      <c r="E10" s="16"/>
      <c r="F10" s="16"/>
      <c r="G10" s="16"/>
    </row>
    <row r="11" spans="1:10" customFormat="1" ht="14.5">
      <c r="B11" s="131"/>
      <c r="C11" s="112"/>
      <c r="D11" s="112"/>
      <c r="E11" s="112"/>
      <c r="F11" s="16"/>
      <c r="G11" s="16"/>
    </row>
    <row r="12" spans="1:10" customFormat="1" ht="14.5" hidden="1">
      <c r="B12" s="16"/>
      <c r="C12" s="16"/>
      <c r="D12" s="16"/>
      <c r="E12" s="16"/>
      <c r="F12" s="16"/>
      <c r="G12" s="16"/>
    </row>
    <row r="13" spans="1:10" customFormat="1" ht="14.5" hidden="1">
      <c r="B13" s="590" t="s">
        <v>205</v>
      </c>
      <c r="C13" s="2154" t="s">
        <v>26</v>
      </c>
      <c r="D13" s="2155" t="e">
        <v>#REF!</v>
      </c>
      <c r="E13" s="2156" t="e">
        <v>#REF!</v>
      </c>
      <c r="F13" s="2154" t="s">
        <v>27</v>
      </c>
      <c r="G13" s="2156" t="s">
        <v>30</v>
      </c>
    </row>
    <row r="14" spans="1:10" ht="14.5" hidden="1" thickBot="1">
      <c r="B14" s="591" t="s">
        <v>125</v>
      </c>
      <c r="C14" s="297" t="s">
        <v>206</v>
      </c>
      <c r="D14" s="298" t="s">
        <v>207</v>
      </c>
      <c r="E14" s="298" t="s">
        <v>24</v>
      </c>
      <c r="F14" s="592" t="s">
        <v>29</v>
      </c>
      <c r="G14" s="593" t="s">
        <v>30</v>
      </c>
    </row>
    <row r="15" spans="1:10" hidden="1">
      <c r="B15" s="554" t="s">
        <v>208</v>
      </c>
      <c r="C15" s="595">
        <v>-799128.63817552384</v>
      </c>
      <c r="D15" s="596">
        <v>-1267173.3615104556</v>
      </c>
      <c r="E15" s="597">
        <v>-880854.20561832224</v>
      </c>
      <c r="F15" s="598">
        <v>-0.30486685375996658</v>
      </c>
      <c r="G15" s="599">
        <v>0.10226835022379448</v>
      </c>
    </row>
    <row r="16" spans="1:10" hidden="1">
      <c r="B16" s="126" t="s">
        <v>209</v>
      </c>
      <c r="C16" s="294">
        <v>75109</v>
      </c>
      <c r="D16" s="295">
        <v>86709</v>
      </c>
      <c r="E16" s="296">
        <v>95490</v>
      </c>
      <c r="F16" s="103">
        <v>0.10126976438431996</v>
      </c>
      <c r="G16" s="104">
        <v>0.2713523013220786</v>
      </c>
    </row>
    <row r="17" spans="2:7" ht="14.5" hidden="1" thickBot="1">
      <c r="B17" s="127" t="s">
        <v>210</v>
      </c>
      <c r="C17" s="335">
        <v>-724019.63817552384</v>
      </c>
      <c r="D17" s="334">
        <v>-1180464.3615104556</v>
      </c>
      <c r="E17" s="336">
        <v>-785364.20561832224</v>
      </c>
      <c r="F17" s="601">
        <v>-0.33469892762080972</v>
      </c>
      <c r="G17" s="602">
        <v>8.4727767326010936E-2</v>
      </c>
    </row>
    <row r="18" spans="2:7" ht="14.5" hidden="1" thickBot="1">
      <c r="B18" s="128" t="s">
        <v>211</v>
      </c>
      <c r="C18" s="322">
        <v>2.0892845725339067E-2</v>
      </c>
      <c r="D18" s="324">
        <v>3.3398211428714034E-2</v>
      </c>
      <c r="E18" s="323">
        <v>2.2799073271777343E-2</v>
      </c>
      <c r="F18" s="129" t="s">
        <v>212</v>
      </c>
      <c r="G18" s="130" t="s">
        <v>213</v>
      </c>
    </row>
    <row r="19" spans="2:7" hidden="1">
      <c r="B19" s="2179" t="s">
        <v>214</v>
      </c>
      <c r="C19" s="2179"/>
      <c r="D19" s="2179"/>
      <c r="E19" s="2179"/>
      <c r="F19" s="2179"/>
      <c r="G19" s="2179"/>
    </row>
    <row r="20" spans="2:7" hidden="1">
      <c r="B20" s="132"/>
      <c r="C20" s="133"/>
      <c r="D20" s="133"/>
      <c r="E20" s="134"/>
      <c r="F20" s="135"/>
      <c r="G20" s="136"/>
    </row>
    <row r="21" spans="2:7" hidden="1">
      <c r="B21" s="132"/>
      <c r="C21" s="133"/>
      <c r="D21" s="133"/>
      <c r="E21" s="134"/>
      <c r="F21" s="135"/>
      <c r="G21" s="136"/>
    </row>
    <row r="22" spans="2:7" hidden="1">
      <c r="B22" s="137"/>
      <c r="C22" s="137"/>
      <c r="D22" s="137"/>
      <c r="E22" s="138"/>
      <c r="F22" s="137"/>
      <c r="G22" s="137"/>
    </row>
    <row r="23" spans="2:7" hidden="1">
      <c r="B23" s="590" t="s">
        <v>215</v>
      </c>
      <c r="C23" s="2154" t="s">
        <v>26</v>
      </c>
      <c r="D23" s="2155" t="e">
        <v>#REF!</v>
      </c>
      <c r="E23" s="2156" t="e">
        <v>#REF!</v>
      </c>
      <c r="F23" s="2154" t="s">
        <v>27</v>
      </c>
      <c r="G23" s="2156" t="s">
        <v>30</v>
      </c>
    </row>
    <row r="24" spans="2:7" ht="14.5" hidden="1" thickBot="1">
      <c r="B24" s="591" t="s">
        <v>125</v>
      </c>
      <c r="C24" s="297" t="s">
        <v>206</v>
      </c>
      <c r="D24" s="298" t="s">
        <v>207</v>
      </c>
      <c r="E24" s="298" t="s">
        <v>24</v>
      </c>
      <c r="F24" s="252" t="s">
        <v>29</v>
      </c>
      <c r="G24" s="253" t="s">
        <v>30</v>
      </c>
    </row>
    <row r="25" spans="2:7" hidden="1">
      <c r="B25" s="554" t="s">
        <v>208</v>
      </c>
      <c r="C25" s="595">
        <v>-2978.3618244761601</v>
      </c>
      <c r="D25" s="596">
        <v>7010.3615104556084</v>
      </c>
      <c r="E25" s="597">
        <v>-29334.794381677755</v>
      </c>
      <c r="F25" s="598">
        <v>-5.1844909621174819</v>
      </c>
      <c r="G25" s="599">
        <v>8.8493051249195407</v>
      </c>
    </row>
    <row r="26" spans="2:7" hidden="1">
      <c r="B26" s="126" t="s">
        <v>209</v>
      </c>
      <c r="C26" s="294" t="s">
        <v>216</v>
      </c>
      <c r="D26" s="295" t="s">
        <v>216</v>
      </c>
      <c r="E26" s="296" t="s">
        <v>216</v>
      </c>
      <c r="F26" s="103" t="s">
        <v>216</v>
      </c>
      <c r="G26" s="104" t="s">
        <v>216</v>
      </c>
    </row>
    <row r="27" spans="2:7" ht="14.5" hidden="1" thickBot="1">
      <c r="B27" s="127" t="s">
        <v>210</v>
      </c>
      <c r="C27" s="335">
        <v>-2978.3618244761601</v>
      </c>
      <c r="D27" s="334">
        <v>7010.3615104556084</v>
      </c>
      <c r="E27" s="336">
        <v>-29334.794381677755</v>
      </c>
      <c r="F27" s="601">
        <v>-5.1844909621174819</v>
      </c>
      <c r="G27" s="602">
        <v>8.8493051249195407</v>
      </c>
    </row>
    <row r="28" spans="2:7" ht="14.5" hidden="1" thickBot="1">
      <c r="B28" s="128" t="s">
        <v>217</v>
      </c>
      <c r="C28" s="322">
        <v>1.8188714496789832E-3</v>
      </c>
      <c r="D28" s="324">
        <v>-7.7990336403869921E-3</v>
      </c>
      <c r="E28" s="323">
        <v>3.8992332778235279E-2</v>
      </c>
      <c r="F28" s="129" t="s">
        <v>218</v>
      </c>
      <c r="G28" s="130" t="s">
        <v>219</v>
      </c>
    </row>
    <row r="29" spans="2:7" hidden="1">
      <c r="B29" s="2179" t="s">
        <v>220</v>
      </c>
      <c r="C29" s="2179"/>
      <c r="D29" s="2179"/>
      <c r="E29" s="2179"/>
      <c r="F29" s="2179"/>
      <c r="G29" s="2179"/>
    </row>
    <row r="30" spans="2:7" hidden="1">
      <c r="B30" s="16"/>
      <c r="C30" s="16"/>
      <c r="D30" s="16"/>
      <c r="E30" s="16"/>
      <c r="F30" s="16"/>
      <c r="G30" s="16"/>
    </row>
    <row r="31" spans="2:7" ht="14.5">
      <c r="B31" s="43"/>
      <c r="C31" s="43"/>
      <c r="D31" s="43"/>
      <c r="E31" s="43"/>
      <c r="F31" s="43"/>
      <c r="G31" s="43"/>
    </row>
    <row r="32" spans="2:7" ht="14.5">
      <c r="B32" s="43"/>
      <c r="C32" s="43"/>
      <c r="D32" s="43"/>
      <c r="E32" s="43"/>
      <c r="F32" s="43"/>
      <c r="G32" s="43"/>
    </row>
    <row r="33" spans="2:7" ht="14.5">
      <c r="B33" s="97"/>
      <c r="C33" s="43"/>
      <c r="D33" s="43"/>
      <c r="E33" s="43"/>
      <c r="F33" s="43"/>
      <c r="G33" s="43"/>
    </row>
    <row r="34" spans="2:7" ht="14.5">
      <c r="B34" s="43"/>
      <c r="C34" s="43"/>
      <c r="D34" s="43"/>
      <c r="E34" s="43"/>
      <c r="F34" s="43"/>
      <c r="G34" s="43"/>
    </row>
    <row r="35" spans="2:7" ht="14.5">
      <c r="B35"/>
      <c r="C35" s="43"/>
      <c r="D35" s="43"/>
      <c r="E35" s="43"/>
      <c r="F35" s="43"/>
      <c r="G35" s="43"/>
    </row>
    <row r="36" spans="2:7" ht="14.5">
      <c r="B36" s="43"/>
      <c r="C36" s="43"/>
      <c r="D36" s="43"/>
      <c r="E36" s="43"/>
      <c r="F36" s="43"/>
      <c r="G36" s="43"/>
    </row>
    <row r="37" spans="2:7" ht="14.5">
      <c r="B37" s="43"/>
      <c r="C37" s="43"/>
      <c r="D37" s="43"/>
      <c r="E37" s="43"/>
      <c r="F37" s="43"/>
      <c r="G37" s="43"/>
    </row>
    <row r="38" spans="2:7" ht="14.5">
      <c r="B38" s="43"/>
      <c r="C38" s="43"/>
      <c r="D38" s="43"/>
      <c r="E38" s="43"/>
      <c r="F38" s="43"/>
      <c r="G38" s="43"/>
    </row>
  </sheetData>
  <mergeCells count="10">
    <mergeCell ref="H3:I3"/>
    <mergeCell ref="B19:G19"/>
    <mergeCell ref="C23:E23"/>
    <mergeCell ref="F23:G23"/>
    <mergeCell ref="B29:G29"/>
    <mergeCell ref="C3:E3"/>
    <mergeCell ref="F3:G3"/>
    <mergeCell ref="C13:E13"/>
    <mergeCell ref="F13:G13"/>
    <mergeCell ref="B9:G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J50"/>
  <sheetViews>
    <sheetView showGridLines="0" zoomScale="81" zoomScaleNormal="50" workbookViewId="0">
      <pane xSplit="2" topLeftCell="C1" activePane="topRight" state="frozen"/>
      <selection activeCell="F74" sqref="F74"/>
      <selection pane="topRight" activeCell="I33" sqref="I33"/>
    </sheetView>
  </sheetViews>
  <sheetFormatPr baseColWidth="10" defaultColWidth="11.453125" defaultRowHeight="14"/>
  <cols>
    <col min="1" max="1" width="11.453125" style="10"/>
    <col min="2" max="2" width="40.54296875" style="10" customWidth="1"/>
    <col min="3" max="4" width="13" style="10" bestFit="1" customWidth="1"/>
    <col min="5" max="5" width="12.453125" style="10" bestFit="1" customWidth="1"/>
    <col min="6" max="6" width="12.26953125" style="10" bestFit="1" customWidth="1"/>
    <col min="7" max="7" width="9.453125" style="10" bestFit="1" customWidth="1"/>
    <col min="8" max="8" width="9.26953125" style="10" bestFit="1" customWidth="1"/>
    <col min="9" max="9" width="11.453125" style="10"/>
    <col min="10" max="10" width="13.453125" style="10" bestFit="1" customWidth="1"/>
    <col min="11" max="16384" width="11.453125" style="10"/>
  </cols>
  <sheetData>
    <row r="1" spans="1:10" ht="14.5">
      <c r="A1" s="97" t="s">
        <v>22</v>
      </c>
    </row>
    <row r="2" spans="1:10" ht="15" thickBot="1">
      <c r="A2" s="97"/>
    </row>
    <row r="3" spans="1:10" ht="14.5">
      <c r="A3" s="97"/>
      <c r="B3" s="427" t="s">
        <v>533</v>
      </c>
      <c r="C3" s="2120" t="s">
        <v>666</v>
      </c>
      <c r="D3" s="2185"/>
      <c r="E3" s="2185"/>
      <c r="F3" s="2120" t="s">
        <v>27</v>
      </c>
      <c r="G3" s="2122"/>
      <c r="H3" s="2120" t="s">
        <v>44</v>
      </c>
      <c r="I3" s="2122"/>
      <c r="J3" s="1728" t="s">
        <v>27</v>
      </c>
    </row>
    <row r="4" spans="1:10" ht="15" thickBot="1">
      <c r="A4" s="97"/>
      <c r="B4" s="1120" t="s">
        <v>667</v>
      </c>
      <c r="C4" s="604" t="s">
        <v>791</v>
      </c>
      <c r="D4" s="1121" t="s">
        <v>770</v>
      </c>
      <c r="E4" s="1121" t="s">
        <v>792</v>
      </c>
      <c r="F4" s="604" t="s">
        <v>29</v>
      </c>
      <c r="G4" s="1724" t="s">
        <v>30</v>
      </c>
      <c r="H4" s="1957" t="s">
        <v>845</v>
      </c>
      <c r="I4" s="1958" t="s">
        <v>846</v>
      </c>
      <c r="J4" s="1938" t="str">
        <f>+I4&amp;" / "&amp;H4</f>
        <v>Jun 26 / Jun 25</v>
      </c>
    </row>
    <row r="5" spans="1:10" ht="14.5">
      <c r="A5" s="97"/>
      <c r="B5" s="471" t="s">
        <v>669</v>
      </c>
      <c r="C5" s="1362">
        <v>1401569</v>
      </c>
      <c r="D5" s="1363">
        <v>1598168</v>
      </c>
      <c r="E5" s="1363">
        <v>1677087</v>
      </c>
      <c r="F5" s="1234">
        <v>4.938091614899065E-2</v>
      </c>
      <c r="G5" s="1364">
        <v>0.19657826336056239</v>
      </c>
      <c r="H5" s="1939">
        <v>2739407</v>
      </c>
      <c r="I5" s="1940">
        <v>3275255</v>
      </c>
      <c r="J5" s="1941">
        <v>0.19560729749175643</v>
      </c>
    </row>
    <row r="6" spans="1:10" ht="15" thickBot="1">
      <c r="A6" s="97"/>
      <c r="B6" s="1359" t="s">
        <v>670</v>
      </c>
      <c r="C6" s="1365">
        <v>275804</v>
      </c>
      <c r="D6" s="1366">
        <v>258156</v>
      </c>
      <c r="E6" s="1366">
        <v>365115</v>
      </c>
      <c r="F6" s="1240">
        <v>0.41431924882629101</v>
      </c>
      <c r="G6" s="1725">
        <v>0.32382053922350651</v>
      </c>
      <c r="H6" s="1942">
        <v>628182</v>
      </c>
      <c r="I6" s="1943">
        <v>623271</v>
      </c>
      <c r="J6" s="1803">
        <v>-7.8177980266865843E-3</v>
      </c>
    </row>
    <row r="7" spans="1:10" ht="15" thickBot="1">
      <c r="A7" s="97"/>
      <c r="B7" s="924" t="s">
        <v>678</v>
      </c>
      <c r="C7" s="1368">
        <v>1677373</v>
      </c>
      <c r="D7" s="1369">
        <v>1856324</v>
      </c>
      <c r="E7" s="1369">
        <v>2042202</v>
      </c>
      <c r="F7" s="1370">
        <v>0.10013230448994892</v>
      </c>
      <c r="G7" s="1371">
        <v>0.21750022207344455</v>
      </c>
      <c r="H7" s="1944">
        <v>3367589</v>
      </c>
      <c r="I7" s="1945">
        <v>3898526</v>
      </c>
      <c r="J7" s="1946">
        <v>0.15766086657249434</v>
      </c>
    </row>
    <row r="8" spans="1:10" ht="14.5">
      <c r="A8" s="97"/>
      <c r="B8" s="2186"/>
      <c r="C8" s="2186"/>
      <c r="D8" s="2186"/>
      <c r="E8" s="2186"/>
      <c r="F8" s="2186"/>
      <c r="G8" s="2186"/>
    </row>
    <row r="9" spans="1:10" ht="14.5" thickBot="1">
      <c r="B9" s="95"/>
      <c r="C9" s="95"/>
      <c r="D9" s="95"/>
      <c r="E9" s="95"/>
      <c r="F9" s="95"/>
      <c r="G9" s="95"/>
    </row>
    <row r="10" spans="1:10">
      <c r="B10" s="427" t="s">
        <v>818</v>
      </c>
      <c r="C10" s="2120" t="s">
        <v>26</v>
      </c>
      <c r="D10" s="2121"/>
      <c r="E10" s="2121"/>
      <c r="F10" s="2120" t="s">
        <v>27</v>
      </c>
      <c r="G10" s="2122"/>
      <c r="H10" s="2120" t="s">
        <v>44</v>
      </c>
      <c r="I10" s="2122"/>
      <c r="J10" s="1728" t="s">
        <v>27</v>
      </c>
    </row>
    <row r="11" spans="1:10" ht="14.5" thickBot="1">
      <c r="B11" s="1120" t="s">
        <v>667</v>
      </c>
      <c r="C11" s="604" t="str">
        <f>C4</f>
        <v>1T25</v>
      </c>
      <c r="D11" s="1118" t="str">
        <f>D4</f>
        <v>4T25</v>
      </c>
      <c r="E11" s="1118" t="str">
        <f>E4</f>
        <v>1T26</v>
      </c>
      <c r="F11" s="604" t="s">
        <v>29</v>
      </c>
      <c r="G11" s="605" t="s">
        <v>30</v>
      </c>
      <c r="H11" s="1957" t="s">
        <v>845</v>
      </c>
      <c r="I11" s="1958" t="s">
        <v>846</v>
      </c>
      <c r="J11" s="1938" t="str">
        <f>+I11&amp;" / "&amp;H11</f>
        <v>Jun 26 / Jun 25</v>
      </c>
    </row>
    <row r="12" spans="1:10" ht="14.5">
      <c r="B12" s="471" t="s">
        <v>221</v>
      </c>
      <c r="C12" s="1362">
        <v>1024553</v>
      </c>
      <c r="D12" s="1372">
        <v>1149284</v>
      </c>
      <c r="E12" s="1372">
        <v>1187608</v>
      </c>
      <c r="F12" s="1234">
        <v>3.3345978887724836E-2</v>
      </c>
      <c r="G12" s="1364">
        <v>0.15914745259640051</v>
      </c>
      <c r="H12" s="1939">
        <v>2018577</v>
      </c>
      <c r="I12" s="1940">
        <v>2336892</v>
      </c>
      <c r="J12" s="1941">
        <v>0.15769277069935894</v>
      </c>
    </row>
    <row r="13" spans="1:10" ht="15" thickBot="1">
      <c r="B13" s="1359" t="s">
        <v>222</v>
      </c>
      <c r="C13" s="1365">
        <v>377016</v>
      </c>
      <c r="D13" s="1373">
        <v>448884</v>
      </c>
      <c r="E13" s="1373">
        <v>489479</v>
      </c>
      <c r="F13" s="1240">
        <v>9.0435390880494682E-2</v>
      </c>
      <c r="G13" s="1367">
        <v>0.29829768497888676</v>
      </c>
      <c r="H13" s="1942">
        <v>720830</v>
      </c>
      <c r="I13" s="1943">
        <v>938363</v>
      </c>
      <c r="J13" s="1803">
        <v>0.30178127991343318</v>
      </c>
    </row>
    <row r="14" spans="1:10" ht="15" thickBot="1">
      <c r="B14" s="924" t="s">
        <v>223</v>
      </c>
      <c r="C14" s="1368">
        <v>1401569</v>
      </c>
      <c r="D14" s="1369">
        <v>1598168</v>
      </c>
      <c r="E14" s="1369">
        <v>1677087</v>
      </c>
      <c r="F14" s="1370">
        <v>4.938091614899065E-2</v>
      </c>
      <c r="G14" s="1371">
        <v>0.19657826336056239</v>
      </c>
      <c r="H14" s="1944">
        <v>2739407</v>
      </c>
      <c r="I14" s="1945">
        <v>3275255</v>
      </c>
      <c r="J14" s="1946">
        <v>0.19560729749175643</v>
      </c>
    </row>
    <row r="15" spans="1:10">
      <c r="B15" s="2184"/>
      <c r="C15" s="2184"/>
      <c r="D15" s="2184"/>
      <c r="E15" s="2184"/>
      <c r="F15" s="2184"/>
      <c r="G15" s="2184"/>
    </row>
    <row r="16" spans="1:10" ht="14.5" thickBot="1">
      <c r="B16" s="428"/>
      <c r="C16" s="1374"/>
      <c r="D16" s="1374"/>
      <c r="E16" s="1374"/>
      <c r="F16" s="1375"/>
      <c r="G16" s="1375"/>
    </row>
    <row r="17" spans="2:10">
      <c r="B17" s="427" t="s">
        <v>624</v>
      </c>
      <c r="C17" s="2120" t="s">
        <v>26</v>
      </c>
      <c r="D17" s="2121"/>
      <c r="E17" s="2121"/>
      <c r="F17" s="2120" t="s">
        <v>27</v>
      </c>
      <c r="G17" s="2122"/>
      <c r="H17" s="2120" t="s">
        <v>44</v>
      </c>
      <c r="I17" s="2122"/>
      <c r="J17" s="1728" t="s">
        <v>27</v>
      </c>
    </row>
    <row r="18" spans="2:10" ht="14.5" thickBot="1">
      <c r="B18" s="957" t="s">
        <v>625</v>
      </c>
      <c r="C18" s="604" t="str">
        <f>C4</f>
        <v>1T25</v>
      </c>
      <c r="D18" s="1118" t="str">
        <f>D4</f>
        <v>4T25</v>
      </c>
      <c r="E18" s="1118" t="str">
        <f>E4</f>
        <v>1T26</v>
      </c>
      <c r="F18" s="604" t="s">
        <v>29</v>
      </c>
      <c r="G18" s="605" t="s">
        <v>30</v>
      </c>
      <c r="H18" s="1957" t="s">
        <v>845</v>
      </c>
      <c r="I18" s="1958" t="s">
        <v>846</v>
      </c>
      <c r="J18" s="1938" t="str">
        <f>+I18&amp;" / "&amp;H18</f>
        <v>Jun 26 / Jun 25</v>
      </c>
    </row>
    <row r="19" spans="2:10" ht="14.5">
      <c r="B19" s="471" t="s">
        <v>108</v>
      </c>
      <c r="C19" s="1362">
        <v>853720</v>
      </c>
      <c r="D19" s="1372">
        <v>961546</v>
      </c>
      <c r="E19" s="1372">
        <v>970331</v>
      </c>
      <c r="F19" s="1234">
        <v>9.1363283711856091E-3</v>
      </c>
      <c r="G19" s="1364">
        <v>0.13659162254603374</v>
      </c>
      <c r="H19" s="1939">
        <v>1685147</v>
      </c>
      <c r="I19" s="1940">
        <v>1931877</v>
      </c>
      <c r="J19" s="1941">
        <v>0.14641452644784114</v>
      </c>
    </row>
    <row r="20" spans="2:10" ht="14.5">
      <c r="B20" s="470" t="s">
        <v>224</v>
      </c>
      <c r="C20" s="922">
        <v>14552</v>
      </c>
      <c r="D20" s="923">
        <v>17281</v>
      </c>
      <c r="E20" s="923">
        <v>12443</v>
      </c>
      <c r="F20" s="1237">
        <v>-0.27996065042532259</v>
      </c>
      <c r="G20" s="1376">
        <v>-0.14492853216052781</v>
      </c>
      <c r="H20" s="1947">
        <v>27396</v>
      </c>
      <c r="I20" s="1948">
        <v>29724</v>
      </c>
      <c r="J20" s="1801">
        <v>8.4975908891808949E-2</v>
      </c>
    </row>
    <row r="21" spans="2:10" ht="14.5">
      <c r="B21" s="470" t="s">
        <v>25</v>
      </c>
      <c r="C21" s="922">
        <v>27633</v>
      </c>
      <c r="D21" s="923">
        <v>34270</v>
      </c>
      <c r="E21" s="923">
        <v>38447</v>
      </c>
      <c r="F21" s="1237">
        <v>0.12188503063904288</v>
      </c>
      <c r="G21" s="1376">
        <v>0.39134368327724101</v>
      </c>
      <c r="H21" s="1947">
        <v>55972</v>
      </c>
      <c r="I21" s="1948">
        <v>72717</v>
      </c>
      <c r="J21" s="1801">
        <v>0.29916744086328872</v>
      </c>
    </row>
    <row r="22" spans="2:10" ht="14.5">
      <c r="B22" s="470" t="s">
        <v>117</v>
      </c>
      <c r="C22" s="922">
        <v>12395</v>
      </c>
      <c r="D22" s="923">
        <v>17488</v>
      </c>
      <c r="E22" s="923">
        <v>23128</v>
      </c>
      <c r="F22" s="1237">
        <v>0.32250686184812438</v>
      </c>
      <c r="G22" s="1376">
        <v>0.8659136748688987</v>
      </c>
      <c r="H22" s="1947">
        <v>21521</v>
      </c>
      <c r="I22" s="1948">
        <v>40616</v>
      </c>
      <c r="J22" s="1801">
        <v>0.8872728962408809</v>
      </c>
    </row>
    <row r="23" spans="2:10" ht="14.5">
      <c r="B23" s="470" t="s">
        <v>225</v>
      </c>
      <c r="C23" s="922">
        <v>-6286</v>
      </c>
      <c r="D23" s="923">
        <v>-5204</v>
      </c>
      <c r="E23" s="923">
        <v>-4638</v>
      </c>
      <c r="F23" s="1237">
        <v>-0.10876249039200614</v>
      </c>
      <c r="G23" s="1376">
        <v>-0.26216990136811968</v>
      </c>
      <c r="H23" s="1947">
        <v>-10043</v>
      </c>
      <c r="I23" s="1948">
        <v>-9842</v>
      </c>
      <c r="J23" s="1801">
        <v>-2.00139400577517E-2</v>
      </c>
    </row>
    <row r="24" spans="2:10" ht="14.5">
      <c r="B24" s="470" t="s">
        <v>226</v>
      </c>
      <c r="C24" s="922">
        <v>97233</v>
      </c>
      <c r="D24" s="923">
        <v>91195</v>
      </c>
      <c r="E24" s="923">
        <v>94901</v>
      </c>
      <c r="F24" s="1237">
        <v>4.0638192883381663E-2</v>
      </c>
      <c r="G24" s="1376">
        <v>-2.3983626957925774E-2</v>
      </c>
      <c r="H24" s="1947">
        <v>191305</v>
      </c>
      <c r="I24" s="1948">
        <v>186096</v>
      </c>
      <c r="J24" s="1801">
        <v>-2.7228770811008607E-2</v>
      </c>
    </row>
    <row r="25" spans="2:10" ht="14.5">
      <c r="B25" s="470" t="s">
        <v>122</v>
      </c>
      <c r="C25" s="922">
        <v>12841</v>
      </c>
      <c r="D25" s="923">
        <v>13596</v>
      </c>
      <c r="E25" s="923">
        <v>11174</v>
      </c>
      <c r="F25" s="1237">
        <v>-0.17814062959694033</v>
      </c>
      <c r="G25" s="1376">
        <v>-0.12981854995716846</v>
      </c>
      <c r="H25" s="1947">
        <v>26667</v>
      </c>
      <c r="I25" s="1948">
        <v>24770</v>
      </c>
      <c r="J25" s="1801">
        <v>-7.1136610792365107E-2</v>
      </c>
    </row>
    <row r="26" spans="2:10" ht="14.5">
      <c r="B26" s="470" t="s">
        <v>227</v>
      </c>
      <c r="C26" s="922">
        <v>134297</v>
      </c>
      <c r="D26" s="923">
        <v>161001</v>
      </c>
      <c r="E26" s="923">
        <v>171304</v>
      </c>
      <c r="F26" s="1237">
        <v>6.399339134539539E-2</v>
      </c>
      <c r="G26" s="1376">
        <v>0.27556088371296461</v>
      </c>
      <c r="H26" s="1947">
        <v>270561</v>
      </c>
      <c r="I26" s="1948">
        <v>332305</v>
      </c>
      <c r="J26" s="1801">
        <v>0.22820731738868494</v>
      </c>
    </row>
    <row r="27" spans="2:10" ht="15.5" thickBot="1">
      <c r="B27" s="1359" t="s">
        <v>819</v>
      </c>
      <c r="C27" s="1365">
        <v>-121832</v>
      </c>
      <c r="D27" s="1373">
        <v>-141889</v>
      </c>
      <c r="E27" s="1373">
        <v>-129482</v>
      </c>
      <c r="F27" s="1240">
        <v>-8.7441591666725382E-2</v>
      </c>
      <c r="G27" s="1367">
        <v>6.2791384857836974E-2</v>
      </c>
      <c r="H27" s="1942">
        <v>-249949</v>
      </c>
      <c r="I27" s="1943">
        <v>-271371</v>
      </c>
      <c r="J27" s="1803">
        <v>8.5705483918719461E-2</v>
      </c>
    </row>
    <row r="28" spans="2:10" ht="15" thickBot="1">
      <c r="B28" s="924" t="s">
        <v>228</v>
      </c>
      <c r="C28" s="1368">
        <v>1024553</v>
      </c>
      <c r="D28" s="1369">
        <v>1149284</v>
      </c>
      <c r="E28" s="1369">
        <v>1187608</v>
      </c>
      <c r="F28" s="1370">
        <v>3.3345978887724836E-2</v>
      </c>
      <c r="G28" s="1371">
        <v>0.15914745259640051</v>
      </c>
      <c r="H28" s="1944">
        <v>2018577</v>
      </c>
      <c r="I28" s="1945">
        <v>2336892</v>
      </c>
      <c r="J28" s="1946">
        <v>0.15769277069935894</v>
      </c>
    </row>
    <row r="29" spans="2:10" ht="14.5">
      <c r="B29" s="1080" t="s">
        <v>834</v>
      </c>
      <c r="C29" s="1377"/>
      <c r="D29" s="1377"/>
      <c r="E29" s="1377"/>
      <c r="F29" s="1378"/>
      <c r="G29" s="1378"/>
      <c r="H29"/>
      <c r="I29"/>
      <c r="J29"/>
    </row>
    <row r="30" spans="2:10">
      <c r="B30" s="1080"/>
      <c r="C30" s="1377"/>
      <c r="D30" s="1377"/>
      <c r="E30" s="1377"/>
      <c r="F30" s="1378"/>
      <c r="G30" s="1378"/>
    </row>
    <row r="31" spans="2:10" customFormat="1" ht="15" thickBot="1">
      <c r="B31" s="16"/>
      <c r="C31" s="16"/>
      <c r="D31" s="16"/>
      <c r="E31" s="16"/>
      <c r="F31" s="16"/>
      <c r="G31" s="16"/>
    </row>
    <row r="32" spans="2:10">
      <c r="B32" s="1379" t="s">
        <v>229</v>
      </c>
      <c r="C32" s="1380"/>
      <c r="D32" s="1380" t="s">
        <v>26</v>
      </c>
      <c r="E32" s="1381"/>
      <c r="F32" s="2182" t="s">
        <v>27</v>
      </c>
      <c r="G32" s="2183"/>
      <c r="H32" s="2120" t="s">
        <v>44</v>
      </c>
      <c r="I32" s="2122"/>
      <c r="J32" s="1728" t="s">
        <v>27</v>
      </c>
    </row>
    <row r="33" spans="2:10" ht="14.5" thickBot="1">
      <c r="B33" s="1382" t="s">
        <v>626</v>
      </c>
      <c r="C33" s="604" t="str">
        <f>C4</f>
        <v>1T25</v>
      </c>
      <c r="D33" s="1121" t="str">
        <f>D4</f>
        <v>4T25</v>
      </c>
      <c r="E33" s="1121" t="str">
        <f>E4</f>
        <v>1T26</v>
      </c>
      <c r="F33" s="995" t="s">
        <v>29</v>
      </c>
      <c r="G33" s="1018" t="s">
        <v>30</v>
      </c>
      <c r="H33" s="1957" t="s">
        <v>845</v>
      </c>
      <c r="I33" s="1958" t="s">
        <v>846</v>
      </c>
      <c r="J33" s="1938" t="str">
        <f>+I33&amp;" / "&amp;H33</f>
        <v>Jun 26 / Jun 25</v>
      </c>
    </row>
    <row r="34" spans="2:10" ht="14.5">
      <c r="B34" s="1383" t="s">
        <v>707</v>
      </c>
      <c r="C34" s="1384">
        <v>286.63166927684091</v>
      </c>
      <c r="D34" s="1385">
        <v>295.08601403845751</v>
      </c>
      <c r="E34" s="1386">
        <v>281.76525738547014</v>
      </c>
      <c r="F34" s="416">
        <v>-4.5141945125367178E-2</v>
      </c>
      <c r="G34" s="417">
        <v>-1.6977928167004386E-2</v>
      </c>
      <c r="H34" s="1949">
        <v>569.6976633555023</v>
      </c>
      <c r="I34" s="1950">
        <v>576.85127142392764</v>
      </c>
      <c r="J34" s="1951">
        <v>1.2556849937370052E-2</v>
      </c>
    </row>
    <row r="35" spans="2:10" ht="14.5">
      <c r="B35" s="1383" t="s">
        <v>708</v>
      </c>
      <c r="C35" s="1384">
        <v>131.68932995364085</v>
      </c>
      <c r="D35" s="1385">
        <v>199.43873872464835</v>
      </c>
      <c r="E35" s="1386">
        <v>214.03882013953</v>
      </c>
      <c r="F35" s="1023">
        <v>7.3205845104340472E-2</v>
      </c>
      <c r="G35" s="1024">
        <v>0.62533153000990271</v>
      </c>
      <c r="H35" s="1952">
        <v>252.37426090792147</v>
      </c>
      <c r="I35" s="1953">
        <v>413.47755886417838</v>
      </c>
      <c r="J35" s="1951">
        <v>0.63835074692912253</v>
      </c>
    </row>
    <row r="36" spans="2:10" ht="14.5">
      <c r="B36" s="1383" t="s">
        <v>709</v>
      </c>
      <c r="C36" s="1384">
        <v>200.89148835200001</v>
      </c>
      <c r="D36" s="1385">
        <v>209.71703833800001</v>
      </c>
      <c r="E36" s="1386">
        <v>209.99736833899999</v>
      </c>
      <c r="F36" s="1023">
        <v>1.3367058929574238E-3</v>
      </c>
      <c r="G36" s="1024">
        <v>4.5327355886003229E-2</v>
      </c>
      <c r="H36" s="1952">
        <v>397.765569986</v>
      </c>
      <c r="I36" s="1953">
        <v>419.714406677</v>
      </c>
      <c r="J36" s="1951">
        <v>5.5180333209263299E-2</v>
      </c>
    </row>
    <row r="37" spans="2:10" ht="14.5">
      <c r="B37" s="1387" t="s">
        <v>710</v>
      </c>
      <c r="C37" s="1384">
        <v>104.092921988</v>
      </c>
      <c r="D37" s="1385">
        <v>111.83700350899998</v>
      </c>
      <c r="E37" s="1386">
        <v>112.905961093</v>
      </c>
      <c r="F37" s="1023">
        <v>9.5581744007831038E-3</v>
      </c>
      <c r="G37" s="1024">
        <v>8.4665113983599882E-2</v>
      </c>
      <c r="H37" s="1952">
        <v>201.69354637700002</v>
      </c>
      <c r="I37" s="1953">
        <v>224.742964602</v>
      </c>
      <c r="J37" s="1951">
        <v>0.11427940377386525</v>
      </c>
    </row>
    <row r="38" spans="2:10" ht="14.5">
      <c r="B38" s="1383" t="s">
        <v>230</v>
      </c>
      <c r="C38" s="1384">
        <v>52.901337128000002</v>
      </c>
      <c r="D38" s="1385">
        <v>53.572953554000009</v>
      </c>
      <c r="E38" s="1386">
        <v>52.348107956</v>
      </c>
      <c r="F38" s="1023">
        <v>-2.2863133666233271E-2</v>
      </c>
      <c r="G38" s="1024">
        <v>-1.0457754038643796E-2</v>
      </c>
      <c r="H38" s="1952">
        <v>109.13105940399998</v>
      </c>
      <c r="I38" s="1953">
        <v>105.92106151000002</v>
      </c>
      <c r="J38" s="1951">
        <v>-2.9414154975960116E-2</v>
      </c>
    </row>
    <row r="39" spans="2:10" ht="14.5">
      <c r="B39" s="1383" t="s">
        <v>231</v>
      </c>
      <c r="C39" s="1384">
        <v>39.541354330000004</v>
      </c>
      <c r="D39" s="1385">
        <v>46.601051110000007</v>
      </c>
      <c r="E39" s="1386">
        <v>46.65721164</v>
      </c>
      <c r="F39" s="1023">
        <v>1.2051344049606172E-3</v>
      </c>
      <c r="G39" s="1024">
        <v>0.17995987822301762</v>
      </c>
      <c r="H39" s="1952">
        <v>87.662935779999998</v>
      </c>
      <c r="I39" s="1953">
        <v>93.25826275</v>
      </c>
      <c r="J39" s="1951">
        <v>6.382773882957915E-2</v>
      </c>
    </row>
    <row r="40" spans="2:10" ht="14.5">
      <c r="B40" s="1383" t="s">
        <v>232</v>
      </c>
      <c r="C40" s="1384">
        <v>19.788665084999998</v>
      </c>
      <c r="D40" s="1385">
        <v>23.041206626999998</v>
      </c>
      <c r="E40" s="1386">
        <v>23.380765121000003</v>
      </c>
      <c r="F40" s="1023">
        <v>1.47370100662223E-2</v>
      </c>
      <c r="G40" s="1024">
        <v>0.18152311035486934</v>
      </c>
      <c r="H40" s="1952">
        <v>34.720508058999997</v>
      </c>
      <c r="I40" s="1953">
        <v>46.421971748000004</v>
      </c>
      <c r="J40" s="1951">
        <v>0.33701879215349906</v>
      </c>
    </row>
    <row r="41" spans="2:10" ht="15" thickBot="1">
      <c r="B41" s="1383" t="s">
        <v>711</v>
      </c>
      <c r="C41" s="1384">
        <v>18.231926403518091</v>
      </c>
      <c r="D41" s="1385">
        <v>22.318196811894104</v>
      </c>
      <c r="E41" s="1386">
        <v>29.281178890000014</v>
      </c>
      <c r="F41" s="1023">
        <v>0.31011592260075616</v>
      </c>
      <c r="G41" s="1024">
        <v>0.60445614793351665</v>
      </c>
      <c r="H41" s="1952">
        <v>32.156264751576309</v>
      </c>
      <c r="I41" s="1953">
        <v>51.557621818894013</v>
      </c>
      <c r="J41" s="1951">
        <v>0.60334610431911706</v>
      </c>
    </row>
    <row r="42" spans="2:10" ht="15" thickBot="1">
      <c r="B42" s="1388" t="s">
        <v>121</v>
      </c>
      <c r="C42" s="1389">
        <v>853.76065153700006</v>
      </c>
      <c r="D42" s="1390">
        <v>961.61220271299999</v>
      </c>
      <c r="E42" s="1391">
        <v>970.3746705640001</v>
      </c>
      <c r="F42" s="1392">
        <v>9.0688470293911472E-3</v>
      </c>
      <c r="G42" s="1393">
        <v>0.13653974909026134</v>
      </c>
      <c r="H42" s="1954">
        <v>1685.2018086210003</v>
      </c>
      <c r="I42" s="1955">
        <v>1931.9451193940001</v>
      </c>
      <c r="J42" s="1956">
        <v>0.14641766316101323</v>
      </c>
    </row>
    <row r="43" spans="2:10">
      <c r="B43" s="1399" t="s">
        <v>233</v>
      </c>
      <c r="C43" s="1339"/>
      <c r="D43" s="1339"/>
      <c r="E43" s="1339"/>
      <c r="F43" s="1339"/>
      <c r="G43" s="1339"/>
    </row>
    <row r="44" spans="2:10" ht="25.5" customHeight="1">
      <c r="B44" s="2113" t="s">
        <v>821</v>
      </c>
      <c r="C44" s="2113"/>
      <c r="D44" s="2113"/>
      <c r="E44" s="2113"/>
      <c r="F44" s="2113"/>
      <c r="G44" s="2113"/>
    </row>
    <row r="45" spans="2:10">
      <c r="B45" s="2113" t="s">
        <v>820</v>
      </c>
      <c r="C45" s="2113"/>
      <c r="D45" s="2113"/>
      <c r="E45" s="2113"/>
      <c r="F45" s="2113"/>
      <c r="G45" s="2113"/>
    </row>
    <row r="46" spans="2:10">
      <c r="B46" s="1399" t="s">
        <v>627</v>
      </c>
      <c r="C46" s="1339"/>
      <c r="D46" s="1339"/>
      <c r="E46" s="1339"/>
      <c r="F46" s="1339"/>
      <c r="G46" s="1339"/>
    </row>
    <row r="47" spans="2:10">
      <c r="B47" s="1399" t="s">
        <v>628</v>
      </c>
      <c r="C47" s="1339"/>
      <c r="D47" s="1339"/>
      <c r="E47" s="1339"/>
      <c r="F47" s="1339"/>
      <c r="G47" s="1339"/>
    </row>
    <row r="48" spans="2:10">
      <c r="B48" s="1399" t="s">
        <v>717</v>
      </c>
      <c r="C48" s="1405"/>
      <c r="D48" s="1405"/>
      <c r="E48" s="1405"/>
      <c r="F48" s="1405"/>
      <c r="G48" s="1405"/>
    </row>
    <row r="49" spans="2:7">
      <c r="B49" s="1406"/>
      <c r="C49" s="1405"/>
      <c r="D49" s="1405"/>
      <c r="E49" s="1405"/>
      <c r="F49" s="1405"/>
      <c r="G49" s="1405"/>
    </row>
    <row r="50" spans="2:7">
      <c r="B50" s="1405"/>
      <c r="C50" s="1405"/>
      <c r="D50" s="1405"/>
      <c r="E50" s="1405"/>
      <c r="F50" s="1405"/>
      <c r="G50" s="1405"/>
    </row>
  </sheetData>
  <mergeCells count="15">
    <mergeCell ref="H3:I3"/>
    <mergeCell ref="H10:I10"/>
    <mergeCell ref="H17:I17"/>
    <mergeCell ref="H32:I32"/>
    <mergeCell ref="C3:E3"/>
    <mergeCell ref="F3:G3"/>
    <mergeCell ref="B8:G8"/>
    <mergeCell ref="B44:G44"/>
    <mergeCell ref="B45:G45"/>
    <mergeCell ref="F32:G32"/>
    <mergeCell ref="C10:E10"/>
    <mergeCell ref="F10:G10"/>
    <mergeCell ref="C17:E17"/>
    <mergeCell ref="F17:G17"/>
    <mergeCell ref="B15:G15"/>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J14"/>
  <sheetViews>
    <sheetView showGridLines="0" zoomScale="60" zoomScaleNormal="80" workbookViewId="0">
      <pane xSplit="2" topLeftCell="C1" activePane="topRight" state="frozen"/>
      <selection activeCell="F74" sqref="F74"/>
      <selection pane="topRight" activeCell="C19" sqref="C19"/>
    </sheetView>
  </sheetViews>
  <sheetFormatPr baseColWidth="10" defaultColWidth="11.453125" defaultRowHeight="14"/>
  <cols>
    <col min="1" max="1" width="11.453125" style="10"/>
    <col min="2" max="2" width="47" style="10" customWidth="1"/>
    <col min="3" max="4" width="13" style="10" bestFit="1" customWidth="1"/>
    <col min="5" max="5" width="12.453125" style="10" bestFit="1" customWidth="1"/>
    <col min="6" max="6" width="9.7265625" style="10" bestFit="1" customWidth="1"/>
    <col min="7" max="7" width="9.26953125" style="10" bestFit="1" customWidth="1"/>
    <col min="8" max="9" width="11.453125" style="10"/>
    <col min="10" max="10" width="12.26953125" style="10" bestFit="1" customWidth="1"/>
    <col min="11" max="16384" width="11.453125" style="10"/>
  </cols>
  <sheetData>
    <row r="1" spans="1:10" ht="14.5">
      <c r="A1" s="97" t="s">
        <v>22</v>
      </c>
    </row>
    <row r="2" spans="1:10" ht="14.5" thickBot="1"/>
    <row r="3" spans="1:10">
      <c r="B3" s="427" t="s">
        <v>670</v>
      </c>
      <c r="C3" s="2120" t="s">
        <v>26</v>
      </c>
      <c r="D3" s="2121"/>
      <c r="E3" s="2121"/>
      <c r="F3" s="2120" t="s">
        <v>27</v>
      </c>
      <c r="G3" s="2122"/>
      <c r="H3" s="2120" t="s">
        <v>44</v>
      </c>
      <c r="I3" s="2122"/>
      <c r="J3" s="1728" t="s">
        <v>27</v>
      </c>
    </row>
    <row r="4" spans="1:10" ht="14.5" thickBot="1">
      <c r="B4" s="958" t="s">
        <v>45</v>
      </c>
      <c r="C4" s="82" t="s">
        <v>791</v>
      </c>
      <c r="D4" s="83" t="s">
        <v>770</v>
      </c>
      <c r="E4" s="76" t="s">
        <v>792</v>
      </c>
      <c r="F4" s="604" t="s">
        <v>29</v>
      </c>
      <c r="G4" s="605" t="s">
        <v>30</v>
      </c>
      <c r="H4" s="1957" t="s">
        <v>845</v>
      </c>
      <c r="I4" s="1963" t="s">
        <v>846</v>
      </c>
      <c r="J4" s="1959" t="str">
        <f>+I4&amp;" / "&amp;H4</f>
        <v>Jun 26 / Jun 25</v>
      </c>
    </row>
    <row r="5" spans="1:10">
      <c r="B5" s="470" t="s">
        <v>234</v>
      </c>
      <c r="C5" s="959">
        <v>179174</v>
      </c>
      <c r="D5" s="960">
        <v>135637</v>
      </c>
      <c r="E5" s="960">
        <v>248844</v>
      </c>
      <c r="F5" s="961">
        <v>0.83463214314678158</v>
      </c>
      <c r="G5" s="962">
        <v>0.38883989864600887</v>
      </c>
      <c r="H5" s="960">
        <v>151025</v>
      </c>
      <c r="I5" s="960">
        <v>384481</v>
      </c>
      <c r="J5" s="1960">
        <v>1.545810296308558</v>
      </c>
    </row>
    <row r="6" spans="1:10">
      <c r="B6" s="470" t="s">
        <v>671</v>
      </c>
      <c r="C6" s="963">
        <v>6556</v>
      </c>
      <c r="D6" s="964">
        <v>9296</v>
      </c>
      <c r="E6" s="964">
        <v>6156</v>
      </c>
      <c r="F6" s="965">
        <v>-0.33777969018932874</v>
      </c>
      <c r="G6" s="966">
        <v>-6.1012812690665053E-2</v>
      </c>
      <c r="H6" s="964">
        <v>30624</v>
      </c>
      <c r="I6" s="964">
        <v>15452</v>
      </c>
      <c r="J6" s="1961">
        <v>-0.49542842215256011</v>
      </c>
    </row>
    <row r="7" spans="1:10">
      <c r="B7" s="470" t="s">
        <v>822</v>
      </c>
      <c r="C7" s="963">
        <v>21418</v>
      </c>
      <c r="D7" s="964">
        <v>27463</v>
      </c>
      <c r="E7" s="964">
        <v>-14697</v>
      </c>
      <c r="F7" s="965">
        <v>-1.5351563922368276</v>
      </c>
      <c r="G7" s="966">
        <v>-1.686198524605472</v>
      </c>
      <c r="H7" s="964">
        <v>39917</v>
      </c>
      <c r="I7" s="964">
        <v>12766</v>
      </c>
      <c r="J7" s="1961">
        <v>-0.68018638675251153</v>
      </c>
    </row>
    <row r="8" spans="1:10">
      <c r="B8" s="470" t="s">
        <v>235</v>
      </c>
      <c r="C8" s="963">
        <v>10195</v>
      </c>
      <c r="D8" s="964">
        <v>8557</v>
      </c>
      <c r="E8" s="964">
        <v>44160</v>
      </c>
      <c r="F8" s="965">
        <v>4.1606871567138013</v>
      </c>
      <c r="G8" s="966">
        <v>3.331535066208926</v>
      </c>
      <c r="H8" s="964">
        <v>26154</v>
      </c>
      <c r="I8" s="964">
        <v>52717</v>
      </c>
      <c r="J8" s="1961">
        <v>1.0156381433050394</v>
      </c>
    </row>
    <row r="9" spans="1:10" ht="14.5" thickBot="1">
      <c r="B9" s="470" t="s">
        <v>236</v>
      </c>
      <c r="C9" s="963">
        <v>58461</v>
      </c>
      <c r="D9" s="964">
        <v>77203</v>
      </c>
      <c r="E9" s="964">
        <v>80652</v>
      </c>
      <c r="F9" s="965">
        <v>4.4674429750139133E-2</v>
      </c>
      <c r="G9" s="966">
        <v>0.37958639092728497</v>
      </c>
      <c r="H9" s="964">
        <v>380462</v>
      </c>
      <c r="I9" s="964">
        <v>157855</v>
      </c>
      <c r="J9" s="1961">
        <v>-0.58509654052178672</v>
      </c>
    </row>
    <row r="10" spans="1:10" s="99" customFormat="1" ht="14.5" thickBot="1">
      <c r="B10" s="924" t="s">
        <v>237</v>
      </c>
      <c r="C10" s="967">
        <v>275804</v>
      </c>
      <c r="D10" s="968">
        <v>258156</v>
      </c>
      <c r="E10" s="968">
        <v>365115</v>
      </c>
      <c r="F10" s="969">
        <v>0.41431924882629101</v>
      </c>
      <c r="G10" s="970">
        <v>0.32382053922350651</v>
      </c>
      <c r="H10" s="968">
        <v>628182</v>
      </c>
      <c r="I10" s="968">
        <v>623271</v>
      </c>
      <c r="J10" s="1962">
        <v>-7.8177980266865843E-3</v>
      </c>
    </row>
    <row r="11" spans="1:10">
      <c r="B11" s="2187"/>
      <c r="C11" s="2188"/>
      <c r="D11" s="2188"/>
      <c r="E11" s="2188"/>
      <c r="F11" s="2188"/>
      <c r="G11" s="2188"/>
      <c r="H11" s="95"/>
      <c r="I11" s="95"/>
    </row>
    <row r="12" spans="1:10" ht="39" customHeight="1">
      <c r="B12" s="2113"/>
      <c r="C12" s="2113"/>
      <c r="D12" s="2113"/>
      <c r="E12" s="2113"/>
      <c r="F12" s="2113"/>
      <c r="G12" s="2113"/>
    </row>
    <row r="13" spans="1:10">
      <c r="B13" s="1399"/>
      <c r="C13" s="1339"/>
      <c r="D13" s="1339"/>
      <c r="E13" s="1339"/>
      <c r="F13" s="1339"/>
      <c r="G13" s="1339"/>
    </row>
    <row r="14" spans="1:10" ht="14.5">
      <c r="B14" s="139"/>
    </row>
  </sheetData>
  <mergeCells count="5">
    <mergeCell ref="C3:E3"/>
    <mergeCell ref="F3:G3"/>
    <mergeCell ref="B11:G11"/>
    <mergeCell ref="B12:G12"/>
    <mergeCell ref="H3:I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Y32"/>
  <sheetViews>
    <sheetView showGridLines="0" zoomScale="56" zoomScaleNormal="91" workbookViewId="0">
      <pane xSplit="3" topLeftCell="D1" activePane="topRight" state="frozen"/>
      <selection activeCell="N35" sqref="N35"/>
      <selection pane="topRight" activeCell="I9" sqref="I9"/>
    </sheetView>
  </sheetViews>
  <sheetFormatPr baseColWidth="10" defaultColWidth="11.453125" defaultRowHeight="14"/>
  <cols>
    <col min="1" max="1" width="11.453125" style="10"/>
    <col min="2" max="2" width="13.453125" style="10" customWidth="1"/>
    <col min="3" max="3" width="28.1796875" style="10" customWidth="1"/>
    <col min="4" max="6" width="10.26953125" style="10" customWidth="1"/>
    <col min="7" max="8" width="9.1796875" style="10" customWidth="1"/>
    <col min="9" max="9" width="11.54296875" style="10" customWidth="1"/>
    <col min="10" max="10" width="12.54296875" style="10" bestFit="1" customWidth="1"/>
    <col min="11" max="11" width="17.1796875" style="10" bestFit="1" customWidth="1"/>
    <col min="12" max="12" width="11.54296875" style="10" customWidth="1"/>
    <col min="13" max="13" width="11.54296875" style="10" bestFit="1" customWidth="1"/>
    <col min="14" max="14" width="11.54296875" style="10" customWidth="1"/>
    <col min="15" max="15" width="13.7265625" style="10" customWidth="1"/>
    <col min="16" max="16" width="11.54296875" style="10" bestFit="1" customWidth="1"/>
    <col min="17" max="17" width="11.54296875" style="10" customWidth="1"/>
    <col min="18" max="18" width="11.54296875" style="10" bestFit="1" customWidth="1"/>
    <col min="19" max="19" width="11.54296875" style="10" customWidth="1"/>
    <col min="20" max="20" width="11.54296875" style="10" bestFit="1" customWidth="1"/>
    <col min="21" max="16384" width="11.453125" style="10"/>
  </cols>
  <sheetData>
    <row r="1" spans="1:25" ht="14.5">
      <c r="B1" s="97" t="s">
        <v>22</v>
      </c>
    </row>
    <row r="2" spans="1:25" ht="14.5">
      <c r="C2"/>
      <c r="D2"/>
      <c r="E2"/>
      <c r="F2"/>
      <c r="G2"/>
      <c r="H2"/>
      <c r="I2"/>
      <c r="J2"/>
      <c r="K2"/>
      <c r="L2"/>
      <c r="M2"/>
      <c r="N2"/>
      <c r="O2"/>
    </row>
    <row r="3" spans="1:25" ht="15" customHeight="1" thickBot="1">
      <c r="A3" s="16"/>
      <c r="B3" s="16"/>
      <c r="C3" s="16"/>
      <c r="D3" s="16"/>
      <c r="E3" s="16"/>
      <c r="F3" s="16"/>
      <c r="G3" s="16"/>
      <c r="H3" s="16"/>
      <c r="I3" s="16"/>
      <c r="L3"/>
      <c r="M3"/>
      <c r="N3"/>
      <c r="O3"/>
      <c r="P3"/>
      <c r="Q3"/>
      <c r="R3"/>
      <c r="S3"/>
      <c r="T3"/>
      <c r="U3"/>
      <c r="V3"/>
      <c r="W3"/>
      <c r="X3"/>
      <c r="Y3"/>
    </row>
    <row r="4" spans="1:25" ht="14.65" customHeight="1">
      <c r="A4" s="16"/>
      <c r="B4" s="2194" t="s">
        <v>238</v>
      </c>
      <c r="C4" s="2195"/>
      <c r="D4" s="2196" t="s">
        <v>26</v>
      </c>
      <c r="E4" s="2196"/>
      <c r="F4" s="2197"/>
      <c r="G4" s="2198" t="s">
        <v>27</v>
      </c>
      <c r="H4" s="2197"/>
      <c r="I4" s="2189" t="s">
        <v>44</v>
      </c>
      <c r="J4" s="2190"/>
      <c r="K4" s="1964" t="s">
        <v>27</v>
      </c>
      <c r="L4"/>
      <c r="M4"/>
      <c r="N4"/>
      <c r="O4"/>
      <c r="P4"/>
      <c r="Q4"/>
      <c r="R4"/>
      <c r="S4"/>
      <c r="T4"/>
      <c r="U4"/>
      <c r="V4"/>
      <c r="W4"/>
      <c r="X4"/>
      <c r="Y4"/>
    </row>
    <row r="5" spans="1:25" ht="15" thickBot="1">
      <c r="A5" s="16"/>
      <c r="B5" s="606" t="s">
        <v>180</v>
      </c>
      <c r="C5" s="607"/>
      <c r="D5" s="82" t="s">
        <v>791</v>
      </c>
      <c r="E5" s="83" t="s">
        <v>770</v>
      </c>
      <c r="F5" s="76" t="s">
        <v>792</v>
      </c>
      <c r="G5" s="608" t="s">
        <v>29</v>
      </c>
      <c r="H5" s="609" t="s">
        <v>30</v>
      </c>
      <c r="I5" s="1972" t="s">
        <v>845</v>
      </c>
      <c r="J5" s="1973" t="s">
        <v>846</v>
      </c>
      <c r="K5" s="1965" t="str">
        <f>+J5&amp;" / "&amp;I5</f>
        <v>Jun 26 / Jun 25</v>
      </c>
      <c r="L5"/>
      <c r="M5"/>
      <c r="N5"/>
      <c r="O5"/>
      <c r="P5"/>
      <c r="Q5"/>
      <c r="R5"/>
      <c r="S5"/>
      <c r="T5"/>
      <c r="U5"/>
      <c r="V5"/>
      <c r="W5"/>
      <c r="X5"/>
      <c r="Y5"/>
    </row>
    <row r="6" spans="1:25" ht="13.9" customHeight="1">
      <c r="A6" s="16"/>
      <c r="B6" s="2192" t="s">
        <v>121</v>
      </c>
      <c r="C6" s="14" t="s">
        <v>239</v>
      </c>
      <c r="D6" s="971">
        <v>1185642.2658683187</v>
      </c>
      <c r="E6" s="972">
        <v>1236814.17280891</v>
      </c>
      <c r="F6" s="972">
        <v>1253201.9939852359</v>
      </c>
      <c r="G6" s="703">
        <v>1.3250026994037245E-2</v>
      </c>
      <c r="H6" s="704">
        <v>5.6981544991936542E-2</v>
      </c>
      <c r="I6" s="1966">
        <v>2173724.7062307145</v>
      </c>
      <c r="J6" s="1967">
        <v>2461338.5744132358</v>
      </c>
      <c r="K6" s="1968">
        <v>0.13231384239140842</v>
      </c>
      <c r="L6"/>
      <c r="M6"/>
      <c r="N6"/>
      <c r="O6"/>
      <c r="P6"/>
      <c r="Q6"/>
      <c r="R6"/>
      <c r="S6"/>
      <c r="T6"/>
      <c r="U6"/>
      <c r="V6"/>
      <c r="W6"/>
      <c r="X6"/>
      <c r="Y6"/>
    </row>
    <row r="7" spans="1:25" s="99" customFormat="1" ht="13.9" customHeight="1">
      <c r="A7" s="118"/>
      <c r="B7" s="2192"/>
      <c r="C7" s="14" t="s">
        <v>240</v>
      </c>
      <c r="D7" s="973">
        <v>-738807.62088830012</v>
      </c>
      <c r="E7" s="974">
        <v>-890968.09019869904</v>
      </c>
      <c r="F7" s="974">
        <v>-823736.34838354588</v>
      </c>
      <c r="G7" s="309">
        <v>-7.5459202809563572E-2</v>
      </c>
      <c r="H7" s="310">
        <v>0.11495377835048899</v>
      </c>
      <c r="I7" s="1966">
        <v>-1278189.8163608229</v>
      </c>
      <c r="J7" s="1967">
        <v>-1738364.0857015459</v>
      </c>
      <c r="K7" s="1968">
        <v>0.36002029076628123</v>
      </c>
      <c r="L7"/>
      <c r="M7"/>
      <c r="N7"/>
      <c r="O7"/>
      <c r="P7"/>
      <c r="Q7"/>
      <c r="R7"/>
      <c r="S7"/>
      <c r="T7"/>
      <c r="U7"/>
      <c r="V7"/>
      <c r="W7"/>
      <c r="X7"/>
      <c r="Y7"/>
    </row>
    <row r="8" spans="1:25" ht="13.9" customHeight="1">
      <c r="A8" s="16"/>
      <c r="B8" s="2192"/>
      <c r="C8" s="14" t="s">
        <v>241</v>
      </c>
      <c r="D8" s="973">
        <v>-95962.083250024501</v>
      </c>
      <c r="E8" s="974">
        <v>-46782.7884819967</v>
      </c>
      <c r="F8" s="974">
        <v>-141451.64560168996</v>
      </c>
      <c r="G8" s="309">
        <v>2.023583035374739</v>
      </c>
      <c r="H8" s="310">
        <v>0.47403683633195659</v>
      </c>
      <c r="I8" s="1966">
        <v>-190100.76912002452</v>
      </c>
      <c r="J8" s="1967">
        <v>-187697.16071169</v>
      </c>
      <c r="K8" s="1968">
        <v>-1.2643864722172406E-2</v>
      </c>
      <c r="L8"/>
      <c r="M8"/>
      <c r="N8"/>
      <c r="O8"/>
      <c r="P8"/>
      <c r="Q8"/>
      <c r="R8"/>
      <c r="S8"/>
      <c r="T8"/>
      <c r="U8"/>
      <c r="V8"/>
      <c r="W8"/>
      <c r="X8"/>
      <c r="Y8"/>
    </row>
    <row r="9" spans="1:25" ht="13.9" customHeight="1" thickBot="1">
      <c r="A9" s="16"/>
      <c r="B9" s="2193"/>
      <c r="C9" s="589" t="s">
        <v>242</v>
      </c>
      <c r="D9" s="975">
        <v>350872.56172999414</v>
      </c>
      <c r="E9" s="976">
        <v>299063.2941282143</v>
      </c>
      <c r="F9" s="976">
        <v>288014.00000000012</v>
      </c>
      <c r="G9" s="641">
        <v>-3.6946339939254245E-2</v>
      </c>
      <c r="H9" s="642">
        <v>-0.17914926553409261</v>
      </c>
      <c r="I9" s="1969">
        <v>705434.12074986706</v>
      </c>
      <c r="J9" s="1970">
        <v>535277.32799999986</v>
      </c>
      <c r="K9" s="1971">
        <v>-0.24120862281086261</v>
      </c>
      <c r="L9"/>
      <c r="M9"/>
      <c r="N9"/>
      <c r="O9"/>
      <c r="P9"/>
      <c r="Q9"/>
      <c r="R9"/>
      <c r="S9"/>
      <c r="T9"/>
      <c r="U9"/>
      <c r="V9"/>
      <c r="W9"/>
      <c r="X9"/>
      <c r="Y9"/>
    </row>
    <row r="10" spans="1:25" ht="13.9" customHeight="1">
      <c r="A10" s="16"/>
      <c r="B10" s="2191" t="s">
        <v>243</v>
      </c>
      <c r="C10" s="610" t="s">
        <v>239</v>
      </c>
      <c r="D10" s="973">
        <v>479994.26704099384</v>
      </c>
      <c r="E10" s="974">
        <v>463180.51703610294</v>
      </c>
      <c r="F10" s="974">
        <v>488907.04284641781</v>
      </c>
      <c r="G10" s="309">
        <v>5.5543195069903149E-2</v>
      </c>
      <c r="H10" s="310">
        <v>1.8568504703958835E-2</v>
      </c>
      <c r="I10" s="1966">
        <v>970035.28482350404</v>
      </c>
      <c r="J10" s="1967">
        <v>952087.55988252081</v>
      </c>
      <c r="K10" s="1968">
        <v>-1.8502136181828461E-2</v>
      </c>
      <c r="L10"/>
      <c r="M10"/>
      <c r="N10"/>
      <c r="O10"/>
      <c r="P10"/>
      <c r="Q10"/>
      <c r="R10"/>
      <c r="S10"/>
      <c r="T10"/>
      <c r="U10"/>
      <c r="V10"/>
      <c r="W10"/>
      <c r="X10"/>
      <c r="Y10"/>
    </row>
    <row r="11" spans="1:25" ht="13.9" customHeight="1">
      <c r="A11" s="16"/>
      <c r="B11" s="2192"/>
      <c r="C11" s="240" t="s">
        <v>240</v>
      </c>
      <c r="D11" s="973">
        <v>-298680.3064819646</v>
      </c>
      <c r="E11" s="974">
        <v>-358217.92466937797</v>
      </c>
      <c r="F11" s="974">
        <v>-274642.65253750724</v>
      </c>
      <c r="G11" s="309">
        <v>-0.23330845939383868</v>
      </c>
      <c r="H11" s="310">
        <v>-8.0479540909768152E-2</v>
      </c>
      <c r="I11" s="1966">
        <v>-623994.63672519766</v>
      </c>
      <c r="J11" s="1967">
        <v>-684660.24920688523</v>
      </c>
      <c r="K11" s="1968">
        <v>9.7221368440069178E-2</v>
      </c>
      <c r="L11"/>
      <c r="M11"/>
      <c r="N11"/>
      <c r="O11"/>
      <c r="P11"/>
      <c r="Q11"/>
      <c r="R11"/>
      <c r="S11"/>
      <c r="T11"/>
      <c r="U11"/>
      <c r="V11"/>
      <c r="W11"/>
      <c r="X11"/>
      <c r="Y11"/>
    </row>
    <row r="12" spans="1:25" ht="13.9" customHeight="1">
      <c r="A12" s="16"/>
      <c r="B12" s="2192"/>
      <c r="C12" s="240" t="s">
        <v>241</v>
      </c>
      <c r="D12" s="973">
        <v>-88692.535982255256</v>
      </c>
      <c r="E12" s="974">
        <v>-25292.434491748059</v>
      </c>
      <c r="F12" s="974">
        <v>-130859.52501112712</v>
      </c>
      <c r="G12" s="309">
        <v>4.1738603910913161</v>
      </c>
      <c r="H12" s="310">
        <v>0.47542883470271075</v>
      </c>
      <c r="I12" s="1966">
        <v>-161085.21056478802</v>
      </c>
      <c r="J12" s="1967">
        <v>-156151.95950287519</v>
      </c>
      <c r="K12" s="1968">
        <v>-3.0625102358038572E-2</v>
      </c>
      <c r="L12"/>
      <c r="M12"/>
      <c r="N12"/>
      <c r="O12"/>
      <c r="P12"/>
      <c r="Q12"/>
      <c r="R12"/>
      <c r="S12"/>
      <c r="T12"/>
      <c r="U12"/>
      <c r="V12"/>
      <c r="W12"/>
      <c r="X12"/>
      <c r="Y12"/>
    </row>
    <row r="13" spans="1:25" ht="13.9" customHeight="1" thickBot="1">
      <c r="A13" s="16"/>
      <c r="B13" s="2193"/>
      <c r="C13" s="115" t="s">
        <v>242</v>
      </c>
      <c r="D13" s="975">
        <v>92621.424576773992</v>
      </c>
      <c r="E13" s="976">
        <v>79670.157874976911</v>
      </c>
      <c r="F13" s="976">
        <v>83404.865297783457</v>
      </c>
      <c r="G13" s="641">
        <v>4.6877118389388267E-2</v>
      </c>
      <c r="H13" s="642">
        <v>-9.9507854916989741E-2</v>
      </c>
      <c r="I13" s="1969">
        <v>184955.43753351836</v>
      </c>
      <c r="J13" s="1970">
        <v>111275.35117276039</v>
      </c>
      <c r="K13" s="1971">
        <v>-0.39836669493647825</v>
      </c>
      <c r="L13"/>
      <c r="M13"/>
      <c r="N13"/>
      <c r="O13"/>
      <c r="P13"/>
      <c r="Q13"/>
      <c r="R13"/>
      <c r="S13"/>
      <c r="T13"/>
      <c r="U13"/>
      <c r="V13"/>
      <c r="W13"/>
      <c r="X13"/>
      <c r="Y13"/>
    </row>
    <row r="14" spans="1:25" ht="13.9" customHeight="1">
      <c r="A14" s="16"/>
      <c r="B14" s="2191" t="s">
        <v>244</v>
      </c>
      <c r="C14" s="610" t="s">
        <v>239</v>
      </c>
      <c r="D14" s="973">
        <v>330900.69541759824</v>
      </c>
      <c r="E14" s="974">
        <v>332013.01135292923</v>
      </c>
      <c r="F14" s="974">
        <v>340896.71818402718</v>
      </c>
      <c r="G14" s="309">
        <v>2.675710447279606E-2</v>
      </c>
      <c r="H14" s="310">
        <v>3.0208527527613424E-2</v>
      </c>
      <c r="I14" s="1966">
        <v>663770.11338431668</v>
      </c>
      <c r="J14" s="1967">
        <v>672909.72953695641</v>
      </c>
      <c r="K14" s="1968">
        <v>1.3769249275235117E-2</v>
      </c>
      <c r="L14"/>
      <c r="M14"/>
      <c r="N14"/>
      <c r="O14"/>
      <c r="P14"/>
      <c r="Q14"/>
      <c r="R14"/>
      <c r="S14"/>
      <c r="T14"/>
      <c r="U14"/>
      <c r="V14"/>
      <c r="W14"/>
      <c r="X14"/>
      <c r="Y14"/>
    </row>
    <row r="15" spans="1:25" ht="13.9" customHeight="1">
      <c r="A15" s="16"/>
      <c r="B15" s="2192"/>
      <c r="C15" s="240" t="s">
        <v>240</v>
      </c>
      <c r="D15" s="973">
        <v>-79032.060856763652</v>
      </c>
      <c r="E15" s="974">
        <v>-112499.54538224355</v>
      </c>
      <c r="F15" s="974">
        <v>-148739.89730514554</v>
      </c>
      <c r="G15" s="309">
        <v>0.32213776331065963</v>
      </c>
      <c r="H15" s="310">
        <v>0.88201972329583023</v>
      </c>
      <c r="I15" s="1966">
        <v>-191341.94082679853</v>
      </c>
      <c r="J15" s="1967">
        <v>-261239.44268738909</v>
      </c>
      <c r="K15" s="1968">
        <v>0.36530152019238338</v>
      </c>
      <c r="L15"/>
      <c r="M15"/>
      <c r="N15"/>
      <c r="O15"/>
      <c r="P15"/>
      <c r="Q15"/>
      <c r="R15"/>
      <c r="S15"/>
      <c r="T15"/>
      <c r="U15"/>
      <c r="V15"/>
      <c r="W15"/>
      <c r="X15"/>
      <c r="Y15"/>
    </row>
    <row r="16" spans="1:25" ht="13.9" customHeight="1">
      <c r="A16" s="16"/>
      <c r="B16" s="2192"/>
      <c r="C16" s="240" t="s">
        <v>241</v>
      </c>
      <c r="D16" s="973">
        <v>-7588.3439569570501</v>
      </c>
      <c r="E16" s="974">
        <v>-17440.01125355827</v>
      </c>
      <c r="F16" s="974">
        <v>-6537.2887847997208</v>
      </c>
      <c r="G16" s="309">
        <v>-0.62515570146401578</v>
      </c>
      <c r="H16" s="310">
        <v>-0.13850916327978441</v>
      </c>
      <c r="I16" s="1966">
        <v>-20906.694589670838</v>
      </c>
      <c r="J16" s="1967">
        <v>-23977.300038357989</v>
      </c>
      <c r="K16" s="1968">
        <v>0.14687187568159216</v>
      </c>
      <c r="L16"/>
      <c r="M16"/>
      <c r="N16"/>
      <c r="O16"/>
      <c r="P16"/>
      <c r="Q16"/>
      <c r="R16"/>
      <c r="S16"/>
      <c r="T16"/>
      <c r="U16"/>
      <c r="V16"/>
      <c r="W16"/>
      <c r="X16"/>
      <c r="Y16"/>
    </row>
    <row r="17" spans="1:25" ht="13.9" customHeight="1" thickBot="1">
      <c r="A17" s="16"/>
      <c r="B17" s="2193"/>
      <c r="C17" s="115" t="s">
        <v>242</v>
      </c>
      <c r="D17" s="975">
        <v>244280.29060387754</v>
      </c>
      <c r="E17" s="976">
        <v>202073.4547171274</v>
      </c>
      <c r="F17" s="976">
        <v>185619.53209408192</v>
      </c>
      <c r="G17" s="641">
        <v>-8.1425453165426945E-2</v>
      </c>
      <c r="H17" s="642">
        <v>-0.24013709155487831</v>
      </c>
      <c r="I17" s="1969">
        <v>451521.47796784726</v>
      </c>
      <c r="J17" s="1970">
        <v>387692.98681120935</v>
      </c>
      <c r="K17" s="1971">
        <v>-0.14136313391759209</v>
      </c>
      <c r="L17"/>
      <c r="M17"/>
      <c r="N17"/>
      <c r="O17"/>
      <c r="P17"/>
      <c r="Q17"/>
      <c r="R17"/>
      <c r="S17"/>
      <c r="T17"/>
      <c r="U17"/>
      <c r="V17"/>
      <c r="W17"/>
      <c r="X17"/>
      <c r="Y17"/>
    </row>
    <row r="18" spans="1:25" ht="13.9" customHeight="1">
      <c r="A18" s="16"/>
      <c r="B18" s="2192" t="s">
        <v>245</v>
      </c>
      <c r="C18" s="240" t="s">
        <v>239</v>
      </c>
      <c r="D18" s="973">
        <v>13261.123729394996</v>
      </c>
      <c r="E18" s="974">
        <v>18697.777000509101</v>
      </c>
      <c r="F18" s="974">
        <v>19070.566999490897</v>
      </c>
      <c r="G18" s="309">
        <v>1.9937664192467681E-2</v>
      </c>
      <c r="H18" s="310">
        <v>0.43808076816435382</v>
      </c>
      <c r="I18" s="1966">
        <v>36123.502072622097</v>
      </c>
      <c r="J18" s="1967">
        <v>37768.343999999997</v>
      </c>
      <c r="K18" s="1968">
        <v>4.5533844533432462E-2</v>
      </c>
      <c r="L18"/>
      <c r="M18"/>
      <c r="N18"/>
      <c r="O18"/>
      <c r="P18"/>
      <c r="Q18"/>
      <c r="R18"/>
      <c r="S18"/>
      <c r="T18"/>
      <c r="U18"/>
      <c r="V18"/>
      <c r="W18"/>
      <c r="X18"/>
      <c r="Y18"/>
    </row>
    <row r="19" spans="1:25" ht="13.9" customHeight="1">
      <c r="A19" s="16"/>
      <c r="B19" s="2192"/>
      <c r="C19" s="240" t="s">
        <v>240</v>
      </c>
      <c r="D19" s="973">
        <v>-4171.4815840002002</v>
      </c>
      <c r="E19" s="974">
        <v>-3938.7519966986001</v>
      </c>
      <c r="F19" s="974">
        <v>-3860.4393948472998</v>
      </c>
      <c r="G19" s="309">
        <v>-1.9882592739258704E-2</v>
      </c>
      <c r="H19" s="310">
        <v>-7.4563960762983786E-2</v>
      </c>
      <c r="I19" s="1966">
        <v>-10006.5554265233</v>
      </c>
      <c r="J19" s="1967">
        <v>-7799.1913915458999</v>
      </c>
      <c r="K19" s="1968">
        <v>-0.22059179616659874</v>
      </c>
      <c r="L19"/>
      <c r="M19"/>
      <c r="N19"/>
      <c r="O19"/>
      <c r="P19"/>
      <c r="Q19"/>
      <c r="R19"/>
      <c r="S19"/>
      <c r="T19"/>
      <c r="U19"/>
      <c r="V19"/>
      <c r="W19"/>
      <c r="X19"/>
      <c r="Y19"/>
    </row>
    <row r="20" spans="1:25" ht="13.9" customHeight="1">
      <c r="A20" s="16"/>
      <c r="B20" s="2192"/>
      <c r="C20" s="240" t="s">
        <v>241</v>
      </c>
      <c r="D20" s="973">
        <v>-3807.4655297551999</v>
      </c>
      <c r="E20" s="974">
        <v>-3865.4848490579002</v>
      </c>
      <c r="F20" s="974">
        <v>-4377.6679329547987</v>
      </c>
      <c r="G20" s="309">
        <v>0.1325016405178068</v>
      </c>
      <c r="H20" s="310">
        <v>0.14975904541839932</v>
      </c>
      <c r="I20" s="1966">
        <v>-12134.250793785201</v>
      </c>
      <c r="J20" s="1967">
        <v>-8243.1527820126994</v>
      </c>
      <c r="K20" s="1968">
        <v>-0.32067064361035003</v>
      </c>
      <c r="L20"/>
      <c r="M20"/>
      <c r="N20"/>
      <c r="O20"/>
      <c r="P20"/>
      <c r="Q20"/>
      <c r="R20"/>
      <c r="S20"/>
      <c r="T20"/>
      <c r="U20"/>
      <c r="V20"/>
      <c r="W20"/>
      <c r="X20"/>
      <c r="Y20"/>
    </row>
    <row r="21" spans="1:25" ht="13.9" customHeight="1" thickBot="1">
      <c r="A21" s="16"/>
      <c r="B21" s="2193"/>
      <c r="C21" s="115" t="s">
        <v>242</v>
      </c>
      <c r="D21" s="975">
        <v>5282.1766156395952</v>
      </c>
      <c r="E21" s="976">
        <v>10893.5401547526</v>
      </c>
      <c r="F21" s="976">
        <v>10832.459671688797</v>
      </c>
      <c r="G21" s="641">
        <v>-5.6070370325990489E-3</v>
      </c>
      <c r="H21" s="642">
        <v>1.0507568110494054</v>
      </c>
      <c r="I21" s="1969">
        <v>13982.695852313596</v>
      </c>
      <c r="J21" s="1970">
        <v>21725.999826441395</v>
      </c>
      <c r="K21" s="1971">
        <v>0.55377761598430109</v>
      </c>
      <c r="L21"/>
      <c r="M21"/>
      <c r="N21"/>
      <c r="O21"/>
      <c r="P21"/>
      <c r="Q21"/>
      <c r="R21"/>
      <c r="S21"/>
      <c r="T21"/>
      <c r="U21"/>
      <c r="V21"/>
      <c r="W21"/>
      <c r="X21"/>
      <c r="Y21"/>
    </row>
    <row r="22" spans="1:25" ht="13.9" customHeight="1">
      <c r="A22" s="16"/>
      <c r="B22" s="2192" t="s">
        <v>641</v>
      </c>
      <c r="C22" s="240" t="s">
        <v>239</v>
      </c>
      <c r="D22" s="973">
        <v>383265.07571</v>
      </c>
      <c r="E22" s="974">
        <v>415201.51234999998</v>
      </c>
      <c r="F22" s="974">
        <v>419511.17547000002</v>
      </c>
      <c r="G22" s="309">
        <v>1.037969032339928E-2</v>
      </c>
      <c r="H22" s="310">
        <v>9.4571882639851737E-2</v>
      </c>
      <c r="I22" s="1966">
        <v>513391.74171999999</v>
      </c>
      <c r="J22" s="1967">
        <v>834712.68781999999</v>
      </c>
      <c r="K22" s="1968">
        <v>0.62587868091428323</v>
      </c>
      <c r="L22"/>
      <c r="M22"/>
      <c r="N22"/>
      <c r="O22"/>
      <c r="P22"/>
      <c r="Q22"/>
      <c r="R22"/>
      <c r="S22"/>
      <c r="T22"/>
      <c r="U22"/>
      <c r="V22"/>
      <c r="W22"/>
      <c r="X22"/>
      <c r="Y22"/>
    </row>
    <row r="23" spans="1:25" ht="13.9" customHeight="1">
      <c r="A23" s="16"/>
      <c r="B23" s="2192"/>
      <c r="C23" s="240" t="s">
        <v>240</v>
      </c>
      <c r="D23" s="973">
        <v>-357290.27899000002</v>
      </c>
      <c r="E23" s="974">
        <v>-409490.77744999999</v>
      </c>
      <c r="F23" s="974">
        <v>-399322.29637000005</v>
      </c>
      <c r="G23" s="309">
        <v>-2.4832014882780945E-2</v>
      </c>
      <c r="H23" s="310">
        <v>0.11764108863755691</v>
      </c>
      <c r="I23" s="1966">
        <v>-480183.06771999999</v>
      </c>
      <c r="J23" s="1967">
        <v>-808813.07382000005</v>
      </c>
      <c r="K23" s="1968">
        <v>0.68438482777078635</v>
      </c>
      <c r="L23"/>
      <c r="M23"/>
      <c r="N23"/>
      <c r="O23"/>
      <c r="P23"/>
      <c r="Q23"/>
      <c r="R23"/>
      <c r="S23"/>
      <c r="T23"/>
      <c r="U23"/>
      <c r="V23"/>
      <c r="W23"/>
      <c r="X23"/>
      <c r="Y23"/>
    </row>
    <row r="24" spans="1:25" ht="13.9" customHeight="1">
      <c r="A24" s="16"/>
      <c r="B24" s="2192"/>
      <c r="C24" s="240" t="s">
        <v>241</v>
      </c>
      <c r="D24" s="973">
        <v>-1256.4282699999999</v>
      </c>
      <c r="E24" s="974">
        <v>0</v>
      </c>
      <c r="F24" s="974">
        <v>0</v>
      </c>
      <c r="G24" s="309">
        <v>0</v>
      </c>
      <c r="H24" s="310">
        <v>-1</v>
      </c>
      <c r="I24" s="1966">
        <v>-1682.7155399999999</v>
      </c>
      <c r="J24" s="1967">
        <v>0</v>
      </c>
      <c r="K24" s="1968">
        <v>-1</v>
      </c>
      <c r="L24"/>
      <c r="M24"/>
      <c r="N24"/>
      <c r="O24"/>
      <c r="P24"/>
      <c r="Q24"/>
      <c r="R24"/>
      <c r="S24"/>
      <c r="T24"/>
      <c r="U24"/>
      <c r="V24"/>
      <c r="W24"/>
      <c r="X24"/>
      <c r="Y24"/>
    </row>
    <row r="25" spans="1:25" ht="13.9" customHeight="1" thickBot="1">
      <c r="A25" s="16"/>
      <c r="B25" s="2193"/>
      <c r="C25" s="115" t="s">
        <v>242</v>
      </c>
      <c r="D25" s="975">
        <v>24718.368449999984</v>
      </c>
      <c r="E25" s="976">
        <v>5710.7348999999813</v>
      </c>
      <c r="F25" s="976">
        <v>20188.879099999962</v>
      </c>
      <c r="G25" s="641">
        <v>2.5352506207213414</v>
      </c>
      <c r="H25" s="642">
        <v>-0.18324386413942401</v>
      </c>
      <c r="I25" s="1969">
        <v>31525.958459999998</v>
      </c>
      <c r="J25" s="1970">
        <v>25899.613999999943</v>
      </c>
      <c r="K25" s="1971">
        <v>-0.17846703906365724</v>
      </c>
      <c r="L25"/>
      <c r="M25"/>
      <c r="N25"/>
      <c r="O25"/>
      <c r="P25"/>
      <c r="Q25"/>
      <c r="R25"/>
      <c r="S25"/>
      <c r="T25"/>
      <c r="U25"/>
      <c r="V25"/>
      <c r="W25"/>
      <c r="X25"/>
      <c r="Y25"/>
    </row>
    <row r="26" spans="1:25" ht="14.5">
      <c r="A26" s="16"/>
      <c r="B26" s="16"/>
      <c r="C26" s="16"/>
      <c r="D26" s="16"/>
      <c r="E26" s="16"/>
      <c r="F26" s="16"/>
      <c r="G26" s="16"/>
      <c r="H26" s="16"/>
      <c r="I26"/>
      <c r="J26"/>
      <c r="K26"/>
      <c r="L26"/>
      <c r="M26"/>
      <c r="N26"/>
      <c r="O26"/>
      <c r="P26"/>
      <c r="Q26"/>
      <c r="R26"/>
      <c r="S26"/>
      <c r="T26"/>
      <c r="U26"/>
      <c r="V26"/>
      <c r="W26"/>
      <c r="X26"/>
      <c r="Y26"/>
    </row>
    <row r="27" spans="1:25" ht="14.5">
      <c r="A27" s="16"/>
      <c r="B27" s="16"/>
      <c r="C27" s="16"/>
      <c r="D27" s="16"/>
      <c r="E27" s="16"/>
      <c r="F27" s="16"/>
      <c r="G27" s="16"/>
      <c r="H27" s="16"/>
      <c r="L27"/>
      <c r="M27"/>
      <c r="N27"/>
      <c r="O27"/>
      <c r="P27"/>
      <c r="Q27"/>
      <c r="R27"/>
      <c r="S27"/>
      <c r="T27"/>
      <c r="U27"/>
      <c r="V27"/>
      <c r="W27"/>
      <c r="X27"/>
      <c r="Y27"/>
    </row>
    <row r="28" spans="1:25" ht="14.5">
      <c r="A28" s="16"/>
      <c r="B28" s="16"/>
      <c r="C28" s="16"/>
      <c r="D28" s="16"/>
      <c r="E28" s="16"/>
      <c r="F28" s="16"/>
      <c r="G28" s="16"/>
      <c r="H28" s="16"/>
      <c r="I28"/>
      <c r="J28"/>
      <c r="K28"/>
      <c r="L28"/>
      <c r="M28"/>
      <c r="N28"/>
      <c r="O28"/>
      <c r="P28"/>
      <c r="Q28"/>
      <c r="R28"/>
      <c r="S28"/>
      <c r="T28"/>
      <c r="U28"/>
      <c r="V28"/>
      <c r="W28"/>
      <c r="X28"/>
      <c r="Y28"/>
    </row>
    <row r="29" spans="1:25" ht="14.5">
      <c r="A29" s="16"/>
      <c r="B29" s="16"/>
      <c r="C29" s="16"/>
      <c r="D29" s="16"/>
      <c r="E29" s="16"/>
      <c r="F29" s="16"/>
      <c r="G29" s="16"/>
      <c r="H29" s="16"/>
      <c r="L29"/>
      <c r="M29"/>
      <c r="N29"/>
      <c r="O29"/>
      <c r="P29"/>
      <c r="Q29"/>
      <c r="R29"/>
      <c r="S29"/>
      <c r="T29"/>
      <c r="U29"/>
      <c r="V29"/>
      <c r="W29"/>
      <c r="X29"/>
      <c r="Y29"/>
    </row>
    <row r="30" spans="1:25" ht="14.5">
      <c r="B30"/>
      <c r="C30"/>
      <c r="D30"/>
      <c r="E30"/>
      <c r="F30"/>
      <c r="G30"/>
      <c r="H30"/>
      <c r="I30"/>
      <c r="J30"/>
      <c r="K30"/>
      <c r="L30"/>
      <c r="M30"/>
      <c r="N30"/>
      <c r="O30"/>
      <c r="P30"/>
      <c r="Q30"/>
      <c r="R30"/>
      <c r="S30"/>
      <c r="T30"/>
      <c r="U30"/>
      <c r="V30"/>
      <c r="W30"/>
      <c r="X30"/>
      <c r="Y30"/>
    </row>
    <row r="31" spans="1:25" ht="14.5">
      <c r="B31"/>
      <c r="C31"/>
      <c r="D31"/>
      <c r="E31"/>
      <c r="F31"/>
      <c r="G31"/>
      <c r="H31"/>
      <c r="I31"/>
      <c r="J31"/>
      <c r="K31"/>
      <c r="L31"/>
      <c r="M31"/>
      <c r="N31"/>
      <c r="O31"/>
      <c r="P31"/>
      <c r="Q31"/>
      <c r="R31"/>
      <c r="S31"/>
      <c r="T31"/>
      <c r="U31"/>
      <c r="V31"/>
      <c r="W31"/>
      <c r="X31"/>
      <c r="Y31"/>
    </row>
    <row r="32" spans="1:25" ht="14.5">
      <c r="B32"/>
      <c r="C32"/>
      <c r="D32"/>
      <c r="E32"/>
      <c r="F32"/>
      <c r="G32"/>
      <c r="H32"/>
      <c r="I32"/>
      <c r="J32"/>
      <c r="K32"/>
      <c r="L32"/>
      <c r="M32"/>
      <c r="N32"/>
      <c r="O32"/>
      <c r="P32"/>
      <c r="Q32"/>
      <c r="R32"/>
      <c r="S32"/>
      <c r="T32"/>
      <c r="U32"/>
      <c r="V32"/>
      <c r="W32"/>
      <c r="X32"/>
      <c r="Y32"/>
    </row>
  </sheetData>
  <mergeCells count="9">
    <mergeCell ref="I4:J4"/>
    <mergeCell ref="B14:B17"/>
    <mergeCell ref="B22:B25"/>
    <mergeCell ref="B18:B21"/>
    <mergeCell ref="B4:C4"/>
    <mergeCell ref="D4:F4"/>
    <mergeCell ref="G4:H4"/>
    <mergeCell ref="B6:B9"/>
    <mergeCell ref="B10:B13"/>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J40"/>
  <sheetViews>
    <sheetView showGridLines="0" topLeftCell="A23" zoomScale="60" zoomScaleNormal="70" workbookViewId="0">
      <pane xSplit="2" topLeftCell="C1" activePane="topRight" state="frozen"/>
      <selection activeCell="N35" sqref="N35"/>
      <selection pane="topRight" activeCell="E5" sqref="E5"/>
    </sheetView>
  </sheetViews>
  <sheetFormatPr baseColWidth="10" defaultColWidth="11.453125" defaultRowHeight="14.5"/>
  <cols>
    <col min="2" max="2" width="61.453125" style="10" customWidth="1"/>
    <col min="3" max="3" width="13.7265625" style="10" customWidth="1"/>
    <col min="4" max="4" width="13.7265625" style="10" bestFit="1" customWidth="1"/>
    <col min="5" max="5" width="14.26953125" style="10" bestFit="1" customWidth="1"/>
    <col min="6" max="6" width="11.453125" style="10"/>
    <col min="7" max="7" width="11.453125" style="10" customWidth="1"/>
    <col min="10" max="10" width="12.26953125" bestFit="1" customWidth="1"/>
  </cols>
  <sheetData>
    <row r="1" spans="1:10">
      <c r="A1" s="97" t="s">
        <v>22</v>
      </c>
    </row>
    <row r="2" spans="1:10" ht="15" thickBot="1"/>
    <row r="3" spans="1:10">
      <c r="B3" s="611" t="s">
        <v>246</v>
      </c>
      <c r="C3" s="2120" t="s">
        <v>26</v>
      </c>
      <c r="D3" s="2121"/>
      <c r="E3" s="2122"/>
      <c r="F3" s="2120" t="s">
        <v>27</v>
      </c>
      <c r="G3" s="2122"/>
      <c r="H3" s="2199" t="s">
        <v>44</v>
      </c>
      <c r="I3" s="2200"/>
      <c r="J3" s="1974" t="s">
        <v>27</v>
      </c>
    </row>
    <row r="4" spans="1:10" ht="15" thickBot="1">
      <c r="B4" s="21" t="s">
        <v>125</v>
      </c>
      <c r="C4" s="1020" t="s">
        <v>791</v>
      </c>
      <c r="D4" s="612" t="s">
        <v>770</v>
      </c>
      <c r="E4" s="613" t="s">
        <v>792</v>
      </c>
      <c r="F4" s="614" t="s">
        <v>29</v>
      </c>
      <c r="G4" s="615" t="s">
        <v>30</v>
      </c>
      <c r="H4" s="1979" t="s">
        <v>845</v>
      </c>
      <c r="I4" s="1980" t="s">
        <v>846</v>
      </c>
      <c r="J4" s="1975" t="str">
        <f>+I4&amp;" / "&amp;H4</f>
        <v>Jun 26 / Jun 25</v>
      </c>
    </row>
    <row r="5" spans="1:10">
      <c r="B5" s="22" t="s">
        <v>247</v>
      </c>
      <c r="C5" s="963">
        <v>1304466</v>
      </c>
      <c r="D5" s="964">
        <v>1459421</v>
      </c>
      <c r="E5" s="964">
        <v>1475704</v>
      </c>
      <c r="F5" s="309">
        <v>1.1157164382313178E-2</v>
      </c>
      <c r="G5" s="310">
        <v>0.13127057355270288</v>
      </c>
      <c r="H5" s="960">
        <v>2666156</v>
      </c>
      <c r="I5" s="960">
        <v>2935125</v>
      </c>
      <c r="J5" s="1976">
        <v>0.10088269403590777</v>
      </c>
    </row>
    <row r="6" spans="1:10">
      <c r="B6" s="22" t="s">
        <v>465</v>
      </c>
      <c r="C6" s="963">
        <v>965994</v>
      </c>
      <c r="D6" s="964">
        <v>1061666</v>
      </c>
      <c r="E6" s="964">
        <v>1114932</v>
      </c>
      <c r="F6" s="309">
        <v>5.0172088020149497E-2</v>
      </c>
      <c r="G6" s="310">
        <v>0.15418108187007373</v>
      </c>
      <c r="H6" s="963">
        <v>1835828</v>
      </c>
      <c r="I6" s="964">
        <v>2176598</v>
      </c>
      <c r="J6" s="1977">
        <v>0.18562196458491753</v>
      </c>
    </row>
    <row r="7" spans="1:10">
      <c r="B7" s="22" t="s">
        <v>248</v>
      </c>
      <c r="C7" s="963">
        <v>212662</v>
      </c>
      <c r="D7" s="964">
        <v>241368</v>
      </c>
      <c r="E7" s="964">
        <v>235204</v>
      </c>
      <c r="F7" s="309">
        <v>-2.5537768055417409E-2</v>
      </c>
      <c r="G7" s="310">
        <v>0.1059991912048226</v>
      </c>
      <c r="H7" s="963">
        <v>416428</v>
      </c>
      <c r="I7" s="964">
        <v>476572</v>
      </c>
      <c r="J7" s="1977">
        <v>0.14442832854659149</v>
      </c>
    </row>
    <row r="8" spans="1:10" ht="15" thickBot="1">
      <c r="B8" s="22" t="s">
        <v>249</v>
      </c>
      <c r="C8" s="963">
        <v>371</v>
      </c>
      <c r="D8" s="964">
        <v>173</v>
      </c>
      <c r="E8" s="964">
        <v>155</v>
      </c>
      <c r="F8" s="309">
        <v>-0.10404624277456642</v>
      </c>
      <c r="G8" s="310">
        <v>-0.58221024258760101</v>
      </c>
      <c r="H8" s="963">
        <v>7170</v>
      </c>
      <c r="I8" s="964">
        <v>328</v>
      </c>
      <c r="J8" s="1977">
        <v>-0.95425383542538356</v>
      </c>
    </row>
    <row r="9" spans="1:10" ht="15.5" thickBot="1">
      <c r="B9" s="485" t="s">
        <v>753</v>
      </c>
      <c r="C9" s="967">
        <v>2483493</v>
      </c>
      <c r="D9" s="968">
        <v>2762628</v>
      </c>
      <c r="E9" s="968">
        <v>2825995</v>
      </c>
      <c r="F9" s="977">
        <v>2.293721775063462E-2</v>
      </c>
      <c r="G9" s="755">
        <v>0.13791140140117175</v>
      </c>
      <c r="H9" s="967">
        <v>4925582</v>
      </c>
      <c r="I9" s="968">
        <v>5588623</v>
      </c>
      <c r="J9" s="1978">
        <v>0.13461170679931844</v>
      </c>
    </row>
    <row r="10" spans="1:10">
      <c r="B10" s="2205"/>
      <c r="C10" s="2206"/>
      <c r="D10" s="2206"/>
      <c r="E10" s="2206"/>
      <c r="F10" s="2205"/>
      <c r="G10" s="2205"/>
    </row>
    <row r="11" spans="1:10">
      <c r="B11" s="1399" t="s">
        <v>754</v>
      </c>
      <c r="C11" s="16"/>
      <c r="D11" s="16"/>
      <c r="E11" s="16"/>
      <c r="F11" s="16"/>
      <c r="G11" s="16"/>
    </row>
    <row r="12" spans="1:10" ht="15" thickBot="1">
      <c r="B12" s="16"/>
      <c r="C12" s="16"/>
      <c r="D12" s="16"/>
      <c r="E12" s="16"/>
      <c r="F12" s="16"/>
      <c r="G12" s="16"/>
    </row>
    <row r="13" spans="1:10">
      <c r="B13" s="486" t="s">
        <v>465</v>
      </c>
      <c r="C13" s="2207" t="s">
        <v>26</v>
      </c>
      <c r="D13" s="2208"/>
      <c r="E13" s="2208"/>
      <c r="F13" s="2207" t="s">
        <v>27</v>
      </c>
      <c r="G13" s="2209"/>
    </row>
    <row r="14" spans="1:10" ht="15" thickBot="1">
      <c r="B14" s="616" t="s">
        <v>125</v>
      </c>
      <c r="C14" s="82" t="str">
        <f>C4</f>
        <v>1T25</v>
      </c>
      <c r="D14" s="83" t="str">
        <f>D4</f>
        <v>4T25</v>
      </c>
      <c r="E14" s="1681" t="str">
        <f>E4</f>
        <v>1T26</v>
      </c>
      <c r="F14" s="617" t="s">
        <v>29</v>
      </c>
      <c r="G14" s="618" t="s">
        <v>30</v>
      </c>
    </row>
    <row r="15" spans="1:10">
      <c r="B15" s="487" t="s">
        <v>250</v>
      </c>
      <c r="C15" s="978">
        <v>324083</v>
      </c>
      <c r="D15" s="488">
        <v>392131</v>
      </c>
      <c r="E15" s="488">
        <v>433286</v>
      </c>
      <c r="F15" s="979">
        <v>0.10495217159571668</v>
      </c>
      <c r="G15" s="980">
        <v>0.33695997630236696</v>
      </c>
    </row>
    <row r="16" spans="1:10">
      <c r="B16" s="23" t="s">
        <v>251</v>
      </c>
      <c r="C16" s="981">
        <v>112027</v>
      </c>
      <c r="D16" s="286">
        <v>122989</v>
      </c>
      <c r="E16" s="286">
        <v>130559</v>
      </c>
      <c r="F16" s="982">
        <v>6.15502199383684E-2</v>
      </c>
      <c r="G16" s="983">
        <v>0.16542440661626223</v>
      </c>
    </row>
    <row r="17" spans="2:7">
      <c r="B17" s="23" t="s">
        <v>252</v>
      </c>
      <c r="C17" s="981">
        <v>86321</v>
      </c>
      <c r="D17" s="286">
        <v>110168</v>
      </c>
      <c r="E17" s="286">
        <v>103586</v>
      </c>
      <c r="F17" s="982">
        <v>-5.9745116549270172E-2</v>
      </c>
      <c r="G17" s="983">
        <v>0.20000926773322836</v>
      </c>
    </row>
    <row r="18" spans="2:7">
      <c r="B18" s="23" t="s">
        <v>253</v>
      </c>
      <c r="C18" s="981">
        <v>92086</v>
      </c>
      <c r="D18" s="286">
        <v>87825</v>
      </c>
      <c r="E18" s="286">
        <v>89752</v>
      </c>
      <c r="F18" s="982">
        <v>2.1941360660404197E-2</v>
      </c>
      <c r="G18" s="983">
        <v>-2.5345872336728692E-2</v>
      </c>
    </row>
    <row r="19" spans="2:7">
      <c r="B19" s="23" t="s">
        <v>254</v>
      </c>
      <c r="C19" s="981">
        <v>58391</v>
      </c>
      <c r="D19" s="286">
        <v>48515</v>
      </c>
      <c r="E19" s="286">
        <v>66737</v>
      </c>
      <c r="F19" s="982">
        <v>0.37559517674945897</v>
      </c>
      <c r="G19" s="983">
        <v>0.14293298624788076</v>
      </c>
    </row>
    <row r="20" spans="2:7">
      <c r="B20" s="23" t="s">
        <v>255</v>
      </c>
      <c r="C20" s="981">
        <v>37886</v>
      </c>
      <c r="D20" s="286">
        <v>28381</v>
      </c>
      <c r="E20" s="286">
        <v>36933</v>
      </c>
      <c r="F20" s="982">
        <v>0.30132835347591702</v>
      </c>
      <c r="G20" s="983">
        <v>-2.5154410600221722E-2</v>
      </c>
    </row>
    <row r="21" spans="2:7">
      <c r="B21" s="23" t="s">
        <v>256</v>
      </c>
      <c r="C21" s="981">
        <v>28067</v>
      </c>
      <c r="D21" s="286">
        <v>24074</v>
      </c>
      <c r="E21" s="286">
        <v>24545</v>
      </c>
      <c r="F21" s="982">
        <v>1.9564675583617186E-2</v>
      </c>
      <c r="G21" s="983">
        <v>-0.12548544554102681</v>
      </c>
    </row>
    <row r="22" spans="2:7">
      <c r="B22" s="23" t="s">
        <v>257</v>
      </c>
      <c r="C22" s="981">
        <v>26634</v>
      </c>
      <c r="D22" s="286">
        <v>23428</v>
      </c>
      <c r="E22" s="286">
        <v>29484</v>
      </c>
      <c r="F22" s="982">
        <v>0.25849410961242958</v>
      </c>
      <c r="G22" s="983">
        <v>0.1070060824510024</v>
      </c>
    </row>
    <row r="23" spans="2:7">
      <c r="B23" s="23" t="s">
        <v>258</v>
      </c>
      <c r="C23" s="981">
        <v>34937</v>
      </c>
      <c r="D23" s="286">
        <v>41329</v>
      </c>
      <c r="E23" s="286">
        <v>46250</v>
      </c>
      <c r="F23" s="982">
        <v>0.11906893464637425</v>
      </c>
      <c r="G23" s="983">
        <v>0.32381143200618245</v>
      </c>
    </row>
    <row r="24" spans="2:7">
      <c r="B24" s="23" t="s">
        <v>259</v>
      </c>
      <c r="C24" s="981">
        <v>18192</v>
      </c>
      <c r="D24" s="286">
        <v>16772</v>
      </c>
      <c r="E24" s="286">
        <v>18984</v>
      </c>
      <c r="F24" s="982">
        <v>0.13188647746243731</v>
      </c>
      <c r="G24" s="983">
        <v>4.3535620052770341E-2</v>
      </c>
    </row>
    <row r="25" spans="2:7">
      <c r="B25" s="23" t="s">
        <v>260</v>
      </c>
      <c r="C25" s="981">
        <v>16940</v>
      </c>
      <c r="D25" s="286">
        <v>18007</v>
      </c>
      <c r="E25" s="286">
        <v>17586</v>
      </c>
      <c r="F25" s="982">
        <v>-2.3379796745710002E-2</v>
      </c>
      <c r="G25" s="983">
        <v>3.8134592680047152E-2</v>
      </c>
    </row>
    <row r="26" spans="2:7">
      <c r="B26" s="23" t="s">
        <v>261</v>
      </c>
      <c r="C26" s="981">
        <v>19773</v>
      </c>
      <c r="D26" s="286">
        <v>20849</v>
      </c>
      <c r="E26" s="286">
        <v>21542</v>
      </c>
      <c r="F26" s="982">
        <v>3.3239004268789785E-2</v>
      </c>
      <c r="G26" s="983">
        <v>8.9465432660698951E-2</v>
      </c>
    </row>
    <row r="27" spans="2:7">
      <c r="B27" s="23" t="s">
        <v>262</v>
      </c>
      <c r="C27" s="981">
        <v>12513</v>
      </c>
      <c r="D27" s="286">
        <v>10177</v>
      </c>
      <c r="E27" s="286">
        <v>13471</v>
      </c>
      <c r="F27" s="982">
        <v>0.32367102289476279</v>
      </c>
      <c r="G27" s="983">
        <v>7.6560377207703922E-2</v>
      </c>
    </row>
    <row r="28" spans="2:7">
      <c r="B28" s="23" t="s">
        <v>263</v>
      </c>
      <c r="C28" s="981">
        <v>7762</v>
      </c>
      <c r="D28" s="286">
        <v>10067</v>
      </c>
      <c r="E28" s="286">
        <v>10903</v>
      </c>
      <c r="F28" s="982">
        <v>8.3043607827555377E-2</v>
      </c>
      <c r="G28" s="983">
        <v>0.40466374645709879</v>
      </c>
    </row>
    <row r="29" spans="2:7">
      <c r="B29" s="23" t="s">
        <v>231</v>
      </c>
      <c r="C29" s="981">
        <v>16441</v>
      </c>
      <c r="D29" s="286">
        <v>23102</v>
      </c>
      <c r="E29" s="286">
        <v>-3152</v>
      </c>
      <c r="F29" s="982">
        <v>-1.1364384036014199</v>
      </c>
      <c r="G29" s="983">
        <v>-1.1917158323702939</v>
      </c>
    </row>
    <row r="30" spans="2:7">
      <c r="B30" s="23" t="s">
        <v>264</v>
      </c>
      <c r="C30" s="981">
        <v>7014</v>
      </c>
      <c r="D30" s="286">
        <v>7163</v>
      </c>
      <c r="E30" s="286">
        <v>7604</v>
      </c>
      <c r="F30" s="982">
        <v>6.1566382800502639E-2</v>
      </c>
      <c r="G30" s="983">
        <v>8.4117479327060263E-2</v>
      </c>
    </row>
    <row r="31" spans="2:7" ht="15" thickBot="1">
      <c r="B31" s="619" t="s">
        <v>195</v>
      </c>
      <c r="C31" s="984">
        <v>66927</v>
      </c>
      <c r="D31" s="985">
        <v>76689</v>
      </c>
      <c r="E31" s="985">
        <v>66862</v>
      </c>
      <c r="F31" s="986">
        <v>-0.12814093285868899</v>
      </c>
      <c r="G31" s="987">
        <v>-9.7120743496648121E-4</v>
      </c>
    </row>
    <row r="32" spans="2:7" ht="15" thickBot="1">
      <c r="B32" s="24" t="s">
        <v>265</v>
      </c>
      <c r="C32" s="489">
        <v>965994</v>
      </c>
      <c r="D32" s="490">
        <v>1061666</v>
      </c>
      <c r="E32" s="490">
        <v>1114932</v>
      </c>
      <c r="F32" s="988">
        <v>5.0172088020149497E-2</v>
      </c>
      <c r="G32" s="989">
        <v>0.15418108187007373</v>
      </c>
    </row>
    <row r="33" spans="2:7" ht="15" thickBot="1">
      <c r="B33" s="25"/>
      <c r="C33" s="16"/>
      <c r="D33" s="16"/>
      <c r="E33" s="16"/>
      <c r="F33" s="16"/>
      <c r="G33" s="16"/>
    </row>
    <row r="34" spans="2:7">
      <c r="B34" s="1033" t="s">
        <v>645</v>
      </c>
      <c r="C34" s="2202" t="s">
        <v>26</v>
      </c>
      <c r="D34" s="2203"/>
      <c r="E34" s="2204"/>
      <c r="F34" s="2202" t="s">
        <v>266</v>
      </c>
      <c r="G34" s="2204"/>
    </row>
    <row r="35" spans="2:7" ht="15" thickBot="1">
      <c r="B35" s="1034" t="s">
        <v>125</v>
      </c>
      <c r="C35" s="993" t="str">
        <f>C4</f>
        <v>1T25</v>
      </c>
      <c r="D35" s="1677" t="str">
        <f>D4</f>
        <v>4T25</v>
      </c>
      <c r="E35" s="1682" t="str">
        <f>E4</f>
        <v>1T26</v>
      </c>
      <c r="F35" s="1035" t="s">
        <v>29</v>
      </c>
      <c r="G35" s="1036" t="s">
        <v>30</v>
      </c>
    </row>
    <row r="36" spans="2:7">
      <c r="B36" s="1037" t="s">
        <v>647</v>
      </c>
      <c r="C36" s="1038">
        <v>2158668.9219859433</v>
      </c>
      <c r="D36" s="1038">
        <v>2331072.3102147332</v>
      </c>
      <c r="E36" s="1038">
        <v>2366958.9340970218</v>
      </c>
      <c r="F36" s="1039">
        <v>1.5394899473960555E-2</v>
      </c>
      <c r="G36" s="1040">
        <v>9.6490022156549449E-2</v>
      </c>
    </row>
    <row r="37" spans="2:7" ht="15" thickBot="1">
      <c r="B37" s="1041" t="s">
        <v>672</v>
      </c>
      <c r="C37" s="1042">
        <v>324824.07801405661</v>
      </c>
      <c r="D37" s="1042">
        <v>431555.68978526694</v>
      </c>
      <c r="E37" s="1042">
        <v>459036.06590297812</v>
      </c>
      <c r="F37" s="1039">
        <v>6.3677473772585147E-2</v>
      </c>
      <c r="G37" s="1040">
        <v>0.41318361837423145</v>
      </c>
    </row>
    <row r="38" spans="2:7" ht="15" thickBot="1">
      <c r="B38" s="1043" t="s">
        <v>615</v>
      </c>
      <c r="C38" s="1044">
        <v>2483493</v>
      </c>
      <c r="D38" s="1044">
        <v>2762628</v>
      </c>
      <c r="E38" s="1044">
        <v>2825995</v>
      </c>
      <c r="F38" s="1045">
        <v>2.293721775063462E-2</v>
      </c>
      <c r="G38" s="1046">
        <v>0.13791140140117175</v>
      </c>
    </row>
    <row r="40" spans="2:7" ht="30" customHeight="1">
      <c r="B40" s="2201" t="s">
        <v>712</v>
      </c>
      <c r="C40" s="2201"/>
    </row>
  </sheetData>
  <mergeCells count="9">
    <mergeCell ref="H3:I3"/>
    <mergeCell ref="B40:C40"/>
    <mergeCell ref="C34:E34"/>
    <mergeCell ref="F34:G34"/>
    <mergeCell ref="C3:E3"/>
    <mergeCell ref="F3:G3"/>
    <mergeCell ref="B10:G10"/>
    <mergeCell ref="C13:E13"/>
    <mergeCell ref="F13:G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J41"/>
  <sheetViews>
    <sheetView showGridLines="0" topLeftCell="A24" zoomScale="73" zoomScaleNormal="95" workbookViewId="0">
      <selection activeCell="B23" sqref="B23:G25"/>
    </sheetView>
  </sheetViews>
  <sheetFormatPr baseColWidth="10" defaultColWidth="11.453125" defaultRowHeight="12.5"/>
  <cols>
    <col min="1" max="1" width="11.453125" style="34"/>
    <col min="2" max="2" width="29.453125" style="34" customWidth="1"/>
    <col min="3" max="3" width="13.453125" style="34" customWidth="1"/>
    <col min="4" max="5" width="12.26953125" style="34" bestFit="1" customWidth="1"/>
    <col min="6" max="6" width="12.7265625" style="34" customWidth="1"/>
    <col min="7" max="16384" width="11.453125" style="34"/>
  </cols>
  <sheetData>
    <row r="1" spans="1:10" ht="14.5">
      <c r="A1" s="97" t="s">
        <v>22</v>
      </c>
    </row>
    <row r="2" spans="1:10" ht="13" thickBot="1"/>
    <row r="3" spans="1:10" ht="13">
      <c r="B3" s="611" t="s">
        <v>267</v>
      </c>
      <c r="C3" s="2120" t="s">
        <v>26</v>
      </c>
      <c r="D3" s="2121"/>
      <c r="E3" s="2122"/>
      <c r="F3" s="2120" t="s">
        <v>27</v>
      </c>
      <c r="G3" s="2122"/>
      <c r="H3" s="2199" t="s">
        <v>44</v>
      </c>
      <c r="I3" s="2200"/>
      <c r="J3" s="1974" t="s">
        <v>847</v>
      </c>
    </row>
    <row r="4" spans="1:10" ht="13.5" thickBot="1">
      <c r="B4" s="21" t="s">
        <v>45</v>
      </c>
      <c r="C4" s="993" t="s">
        <v>791</v>
      </c>
      <c r="D4" s="1508" t="s">
        <v>770</v>
      </c>
      <c r="E4" s="547" t="s">
        <v>792</v>
      </c>
      <c r="F4" s="620" t="s">
        <v>29</v>
      </c>
      <c r="G4" s="615" t="s">
        <v>30</v>
      </c>
      <c r="H4" s="1979" t="s">
        <v>845</v>
      </c>
      <c r="I4" s="1980" t="s">
        <v>846</v>
      </c>
      <c r="J4" s="1975" t="str">
        <f>+I4&amp;" / "&amp;H4</f>
        <v>Jun 26 / Jun 25</v>
      </c>
    </row>
    <row r="5" spans="1:10" ht="14.5">
      <c r="B5" s="621" t="s">
        <v>268</v>
      </c>
      <c r="C5" s="922">
        <v>2483493</v>
      </c>
      <c r="D5" s="923">
        <v>2762628</v>
      </c>
      <c r="E5" s="923">
        <v>2825995</v>
      </c>
      <c r="F5" s="925">
        <v>2.293721775063462E-2</v>
      </c>
      <c r="G5" s="285">
        <v>0.13791140140117175</v>
      </c>
      <c r="H5" s="978">
        <v>4925582</v>
      </c>
      <c r="I5" s="488">
        <v>5588623</v>
      </c>
      <c r="J5" s="1981">
        <v>0.13461170679931844</v>
      </c>
    </row>
    <row r="6" spans="1:10" ht="14.5">
      <c r="B6" s="491" t="s">
        <v>269</v>
      </c>
      <c r="C6" s="922">
        <v>5529301</v>
      </c>
      <c r="D6" s="923">
        <v>6029112</v>
      </c>
      <c r="E6" s="923">
        <v>6231110</v>
      </c>
      <c r="F6" s="925">
        <v>3.3503773026608341E-2</v>
      </c>
      <c r="G6" s="285">
        <v>0.12692544681506757</v>
      </c>
      <c r="H6" s="981">
        <v>10869500</v>
      </c>
      <c r="I6" s="286">
        <v>12260222</v>
      </c>
      <c r="J6" s="1982">
        <v>0.12794719168315005</v>
      </c>
    </row>
    <row r="7" spans="1:10" ht="15" thickBot="1">
      <c r="B7" s="492" t="s">
        <v>270</v>
      </c>
      <c r="C7" s="622">
        <v>0.44915134842541582</v>
      </c>
      <c r="D7" s="622">
        <v>0.45821474207146923</v>
      </c>
      <c r="E7" s="1051">
        <v>0.45352994891760856</v>
      </c>
      <c r="F7" s="1052" t="str">
        <f>+CONCATENATE(ROUND(((ROUND(E7,4)-ROUND(D7,4))/1%*100),0)," "," pbs")</f>
        <v>-47  pbs</v>
      </c>
      <c r="G7" s="1053" t="str">
        <f>+CONCATENATE(ROUND(((ROUND(E7,4)-ROUND(C7,4))/1%*100),0)," "," pbs")</f>
        <v>43  pbs</v>
      </c>
      <c r="H7" s="1983">
        <v>0.4531562629375776</v>
      </c>
      <c r="I7" s="1984">
        <v>0.455833752439393</v>
      </c>
      <c r="J7" s="1985" t="str">
        <f>+CONCATENATE(ROUND(((ROUND(I7,4)-ROUND(H7,4))/1%*100),0)," "," pbs")</f>
        <v>26  pbs</v>
      </c>
    </row>
    <row r="9" spans="1:10" ht="10.9" customHeight="1">
      <c r="B9" s="2212" t="s">
        <v>271</v>
      </c>
      <c r="C9" s="2212"/>
      <c r="D9" s="2212"/>
      <c r="E9" s="2212"/>
      <c r="F9" s="2212"/>
      <c r="G9" s="2212"/>
    </row>
    <row r="10" spans="1:10" ht="34.15" customHeight="1">
      <c r="B10" s="2212" t="s">
        <v>646</v>
      </c>
      <c r="C10" s="2212"/>
      <c r="D10" s="2212"/>
      <c r="E10" s="2212"/>
      <c r="F10" s="2212"/>
      <c r="G10" s="2212"/>
    </row>
    <row r="11" spans="1:10" ht="10.9" customHeight="1">
      <c r="B11" s="2213" t="s">
        <v>272</v>
      </c>
      <c r="C11" s="2213"/>
      <c r="D11" s="2213"/>
      <c r="E11" s="2213"/>
      <c r="F11" s="2213"/>
      <c r="G11" s="2213"/>
    </row>
    <row r="12" spans="1:10">
      <c r="B12" s="2214"/>
      <c r="C12" s="2214"/>
      <c r="D12" s="2214"/>
      <c r="E12" s="2214"/>
      <c r="F12" s="2214"/>
      <c r="G12" s="2214"/>
    </row>
    <row r="13" spans="1:10" ht="13.5" thickBot="1">
      <c r="B13" s="16"/>
      <c r="C13" s="16"/>
      <c r="D13" s="16"/>
      <c r="E13" s="16"/>
      <c r="F13" s="16"/>
      <c r="G13" s="16"/>
    </row>
    <row r="14" spans="1:10" ht="13">
      <c r="B14" s="623" t="s">
        <v>23</v>
      </c>
      <c r="C14" s="2114" t="s">
        <v>26</v>
      </c>
      <c r="D14" s="2115"/>
      <c r="E14" s="2116"/>
      <c r="F14" s="2114" t="s">
        <v>538</v>
      </c>
      <c r="G14" s="2116"/>
      <c r="H14" s="2199" t="s">
        <v>44</v>
      </c>
      <c r="I14" s="2200"/>
      <c r="J14" s="1974" t="s">
        <v>847</v>
      </c>
    </row>
    <row r="15" spans="1:10" ht="13.5" thickBot="1">
      <c r="B15" s="292"/>
      <c r="C15" s="993" t="str">
        <f>C4</f>
        <v>1T25</v>
      </c>
      <c r="D15" s="1508" t="str">
        <f>D4</f>
        <v>4T25</v>
      </c>
      <c r="E15" s="547" t="str">
        <f>E4</f>
        <v>1T26</v>
      </c>
      <c r="F15" s="624" t="s">
        <v>29</v>
      </c>
      <c r="G15" s="625" t="s">
        <v>30</v>
      </c>
      <c r="H15" s="1979" t="s">
        <v>845</v>
      </c>
      <c r="I15" s="1980" t="s">
        <v>846</v>
      </c>
      <c r="J15" s="1975" t="str">
        <f>+I15&amp;" / "&amp;H15</f>
        <v>Jun 26 / Jun 25</v>
      </c>
    </row>
    <row r="16" spans="1:10" ht="13">
      <c r="B16" s="287" t="s">
        <v>108</v>
      </c>
      <c r="C16" s="288">
        <v>0.38348512598999296</v>
      </c>
      <c r="D16" s="288">
        <v>0.38622550224934288</v>
      </c>
      <c r="E16" s="288">
        <v>0.38547668608943841</v>
      </c>
      <c r="F16" s="495" t="str">
        <f t="shared" ref="F16:F22" si="0">+CONCATENATE((ROUND(E16-D16,4))/1%*100," pbs")</f>
        <v>-7 pbs</v>
      </c>
      <c r="G16" s="496" t="str">
        <f t="shared" ref="G16:G22" si="1">+CONCATENATE((ROUND(E16-C16,4))/1%*100," pbs")</f>
        <v>20 pbs</v>
      </c>
      <c r="H16" s="1986">
        <v>0.38025117057261054</v>
      </c>
      <c r="I16" s="1987">
        <v>0.38584161966300939</v>
      </c>
      <c r="J16" s="1988" t="str">
        <f t="shared" ref="J16:J22" si="2">+CONCATENATE((ROUND(I16-H16,4))/1%*100," pbs")</f>
        <v>56 pbs</v>
      </c>
    </row>
    <row r="17" spans="2:10" ht="13">
      <c r="B17" s="287" t="s">
        <v>224</v>
      </c>
      <c r="C17" s="289">
        <v>0.67295979609075152</v>
      </c>
      <c r="D17" s="289">
        <v>0.65222714760662071</v>
      </c>
      <c r="E17" s="289">
        <v>0.57085087819126745</v>
      </c>
      <c r="F17" s="495" t="str">
        <f t="shared" si="0"/>
        <v>-814 pbs</v>
      </c>
      <c r="G17" s="496" t="str">
        <f t="shared" si="1"/>
        <v>-1021 pbs</v>
      </c>
      <c r="H17" s="1989">
        <v>0.68753805448849237</v>
      </c>
      <c r="I17" s="1990">
        <v>0.60821429890396683</v>
      </c>
      <c r="J17" s="1991" t="str">
        <f t="shared" si="2"/>
        <v>-793 pbs</v>
      </c>
    </row>
    <row r="18" spans="2:10" ht="13">
      <c r="B18" s="287" t="s">
        <v>273</v>
      </c>
      <c r="C18" s="289">
        <v>0.51992787542462082</v>
      </c>
      <c r="D18" s="289">
        <v>0.4921781725265284</v>
      </c>
      <c r="E18" s="289">
        <v>0.46784968657015924</v>
      </c>
      <c r="F18" s="495" t="str">
        <f t="shared" si="0"/>
        <v>-243 pbs</v>
      </c>
      <c r="G18" s="496" t="str">
        <f t="shared" si="1"/>
        <v>-521 pbs</v>
      </c>
      <c r="H18" s="1989">
        <v>0.5242579521606362</v>
      </c>
      <c r="I18" s="1990">
        <v>0.47972128290438509</v>
      </c>
      <c r="J18" s="1991" t="str">
        <f t="shared" si="2"/>
        <v>-445 pbs</v>
      </c>
    </row>
    <row r="19" spans="2:10" ht="13">
      <c r="B19" s="287" t="s">
        <v>117</v>
      </c>
      <c r="C19" s="289">
        <v>0.65487051722927925</v>
      </c>
      <c r="D19" s="289">
        <v>0.64527409709965489</v>
      </c>
      <c r="E19" s="289">
        <v>0.57976334080073522</v>
      </c>
      <c r="F19" s="495" t="str">
        <f t="shared" si="0"/>
        <v>-655 pbs</v>
      </c>
      <c r="G19" s="496" t="str">
        <f t="shared" si="1"/>
        <v>-751 pbs</v>
      </c>
      <c r="H19" s="1989">
        <v>0.67926168816453381</v>
      </c>
      <c r="I19" s="1990">
        <v>0.610283063442292</v>
      </c>
      <c r="J19" s="1991" t="str">
        <f t="shared" si="2"/>
        <v>-690 pbs</v>
      </c>
    </row>
    <row r="20" spans="2:10" ht="13">
      <c r="B20" s="287" t="s">
        <v>274</v>
      </c>
      <c r="C20" s="289">
        <v>0.37506880174646123</v>
      </c>
      <c r="D20" s="289">
        <v>0.39353412188995984</v>
      </c>
      <c r="E20" s="289">
        <v>0.40197267728586816</v>
      </c>
      <c r="F20" s="495" t="str">
        <f t="shared" si="0"/>
        <v>84 pbs</v>
      </c>
      <c r="G20" s="496" t="str">
        <f t="shared" si="1"/>
        <v>269 pbs</v>
      </c>
      <c r="H20" s="1989">
        <v>0.34890126050145553</v>
      </c>
      <c r="I20" s="1990">
        <v>0.39763716034696883</v>
      </c>
      <c r="J20" s="1991" t="str">
        <f t="shared" si="2"/>
        <v>487 pbs</v>
      </c>
    </row>
    <row r="21" spans="2:10" ht="13.5" thickBot="1">
      <c r="B21" s="287" t="s">
        <v>275</v>
      </c>
      <c r="C21" s="289">
        <v>0.51351129531977757</v>
      </c>
      <c r="D21" s="289">
        <v>0.57206689226927754</v>
      </c>
      <c r="E21" s="289">
        <v>0.51162375009200167</v>
      </c>
      <c r="F21" s="495" t="str">
        <f t="shared" si="0"/>
        <v>-604 pbs</v>
      </c>
      <c r="G21" s="496" t="str">
        <f t="shared" si="1"/>
        <v>-19 pbs</v>
      </c>
      <c r="H21" s="1989">
        <v>0.52862714184956228</v>
      </c>
      <c r="I21" s="1990">
        <v>0.54122992414895554</v>
      </c>
      <c r="J21" s="1991" t="str">
        <f t="shared" si="2"/>
        <v>126 pbs</v>
      </c>
    </row>
    <row r="22" spans="2:10" ht="13.5" thickBot="1">
      <c r="B22" s="290" t="s">
        <v>105</v>
      </c>
      <c r="C22" s="291">
        <v>0.44915134842541582</v>
      </c>
      <c r="D22" s="291">
        <v>0.45821474207146923</v>
      </c>
      <c r="E22" s="291">
        <v>0.45352994891760856</v>
      </c>
      <c r="F22" s="497" t="str">
        <f t="shared" si="0"/>
        <v>-47 pbs</v>
      </c>
      <c r="G22" s="498" t="str">
        <f t="shared" si="1"/>
        <v>44 pbs</v>
      </c>
      <c r="H22" s="1992">
        <v>0.45315596248403217</v>
      </c>
      <c r="I22" s="291">
        <v>0.455833752439393</v>
      </c>
      <c r="J22" s="1993" t="str">
        <f t="shared" si="2"/>
        <v>27 pbs</v>
      </c>
    </row>
    <row r="23" spans="2:10">
      <c r="B23" s="2210"/>
      <c r="C23" s="2210"/>
      <c r="D23" s="2210"/>
      <c r="E23" s="2210"/>
      <c r="F23" s="2210"/>
      <c r="G23" s="2210"/>
    </row>
    <row r="24" spans="2:10" ht="12.65" customHeight="1">
      <c r="B24" s="2211"/>
      <c r="C24" s="2211"/>
      <c r="D24" s="2211"/>
      <c r="E24" s="2211"/>
      <c r="F24" s="2211"/>
      <c r="G24" s="2211"/>
    </row>
    <row r="25" spans="2:10" ht="24.4" customHeight="1">
      <c r="B25" s="2211"/>
      <c r="C25" s="2211"/>
      <c r="D25" s="2211"/>
      <c r="E25" s="2211"/>
      <c r="F25" s="2211"/>
      <c r="G25" s="2211"/>
    </row>
    <row r="26" spans="2:10" ht="22.5" customHeight="1">
      <c r="B26"/>
    </row>
    <row r="27" spans="2:10" ht="14.65" customHeight="1">
      <c r="B27"/>
    </row>
    <row r="28" spans="2:10" ht="14.5">
      <c r="B28"/>
    </row>
    <row r="29" spans="2:10" ht="14.5">
      <c r="B29"/>
    </row>
    <row r="30" spans="2:10" ht="14.5">
      <c r="B30"/>
    </row>
    <row r="31" spans="2:10" ht="14.5">
      <c r="B31"/>
      <c r="C31"/>
      <c r="D31"/>
      <c r="E31"/>
      <c r="F31"/>
      <c r="G31"/>
    </row>
    <row r="32" spans="2:10" ht="14.5">
      <c r="B32"/>
      <c r="C32"/>
      <c r="D32"/>
      <c r="E32"/>
      <c r="F32"/>
      <c r="G32"/>
    </row>
    <row r="33" spans="2:7" ht="14.5">
      <c r="B33"/>
      <c r="C33"/>
      <c r="D33"/>
      <c r="E33"/>
      <c r="F33"/>
      <c r="G33"/>
    </row>
    <row r="34" spans="2:7" ht="14.5">
      <c r="B34"/>
      <c r="C34"/>
      <c r="D34"/>
      <c r="E34"/>
      <c r="F34"/>
      <c r="G34"/>
    </row>
    <row r="35" spans="2:7" ht="14.5">
      <c r="B35"/>
      <c r="C35"/>
      <c r="D35"/>
      <c r="E35"/>
      <c r="F35"/>
      <c r="G35"/>
    </row>
    <row r="36" spans="2:7" ht="14.5">
      <c r="B36"/>
      <c r="C36"/>
      <c r="D36"/>
      <c r="E36"/>
      <c r="F36"/>
      <c r="G36"/>
    </row>
    <row r="37" spans="2:7" ht="14.5">
      <c r="B37"/>
      <c r="C37"/>
      <c r="D37"/>
      <c r="E37"/>
      <c r="F37"/>
      <c r="G37"/>
    </row>
    <row r="38" spans="2:7" ht="14.5">
      <c r="B38"/>
      <c r="C38"/>
      <c r="D38"/>
      <c r="E38"/>
      <c r="F38"/>
      <c r="G38"/>
    </row>
    <row r="39" spans="2:7" ht="14.5">
      <c r="B39"/>
      <c r="C39"/>
      <c r="D39"/>
      <c r="E39"/>
      <c r="F39"/>
      <c r="G39"/>
    </row>
    <row r="40" spans="2:7" ht="14.5">
      <c r="B40"/>
      <c r="C40"/>
      <c r="D40"/>
      <c r="E40"/>
      <c r="F40"/>
      <c r="G40"/>
    </row>
    <row r="41" spans="2:7" ht="14.5">
      <c r="B41"/>
      <c r="C41"/>
      <c r="D41"/>
      <c r="E41"/>
      <c r="F41"/>
      <c r="G41"/>
    </row>
  </sheetData>
  <mergeCells count="11">
    <mergeCell ref="H3:I3"/>
    <mergeCell ref="H14:I14"/>
    <mergeCell ref="F3:G3"/>
    <mergeCell ref="C3:E3"/>
    <mergeCell ref="B23:G25"/>
    <mergeCell ref="C14:E14"/>
    <mergeCell ref="F14:G1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H46"/>
  <sheetViews>
    <sheetView showGridLines="0" zoomScale="88" zoomScaleNormal="75" workbookViewId="0">
      <selection activeCell="D13" sqref="D13"/>
    </sheetView>
  </sheetViews>
  <sheetFormatPr baseColWidth="10" defaultColWidth="11.453125" defaultRowHeight="14.5"/>
  <cols>
    <col min="2" max="2" width="50.54296875" customWidth="1"/>
    <col min="3" max="5" width="13.7265625" customWidth="1"/>
  </cols>
  <sheetData>
    <row r="1" spans="1:8">
      <c r="A1" s="97" t="s">
        <v>22</v>
      </c>
    </row>
    <row r="2" spans="1:8">
      <c r="A2" s="97"/>
      <c r="B2" s="16"/>
      <c r="C2" s="16"/>
      <c r="D2" s="16"/>
      <c r="E2" s="16"/>
      <c r="F2" s="16"/>
      <c r="G2" s="16"/>
      <c r="H2" s="16"/>
    </row>
    <row r="3" spans="1:8">
      <c r="A3" s="97"/>
      <c r="B3" s="2215" t="s">
        <v>276</v>
      </c>
      <c r="C3" s="2215"/>
      <c r="D3" s="2215"/>
      <c r="E3" s="2215"/>
      <c r="F3" s="2215"/>
      <c r="G3" s="2215"/>
      <c r="H3" s="16"/>
    </row>
    <row r="4" spans="1:8" ht="15" thickBot="1">
      <c r="B4" s="16"/>
      <c r="C4" s="16"/>
      <c r="D4" s="16"/>
      <c r="E4" s="16"/>
      <c r="F4" s="16"/>
      <c r="G4" s="16"/>
      <c r="H4" s="16"/>
    </row>
    <row r="5" spans="1:8" s="18" customFormat="1">
      <c r="B5" s="626" t="s">
        <v>277</v>
      </c>
      <c r="C5" s="2120" t="s">
        <v>106</v>
      </c>
      <c r="D5" s="2121"/>
      <c r="E5" s="2122"/>
      <c r="F5" s="2218" t="s">
        <v>27</v>
      </c>
      <c r="G5" s="2219"/>
      <c r="H5" s="26"/>
    </row>
    <row r="6" spans="1:8" s="18" customFormat="1" ht="15" thickBot="1">
      <c r="B6" s="337" t="s">
        <v>278</v>
      </c>
      <c r="C6" s="627" t="s">
        <v>845</v>
      </c>
      <c r="D6" s="1006" t="s">
        <v>794</v>
      </c>
      <c r="E6" s="628" t="s">
        <v>846</v>
      </c>
      <c r="F6" s="806" t="s">
        <v>29</v>
      </c>
      <c r="G6" s="547" t="s">
        <v>30</v>
      </c>
      <c r="H6" s="26"/>
    </row>
    <row r="7" spans="1:8" s="18" customFormat="1">
      <c r="B7" s="1149" t="s">
        <v>279</v>
      </c>
      <c r="C7" s="1150">
        <v>1318992.88008</v>
      </c>
      <c r="D7" s="1151">
        <v>1318992.88008</v>
      </c>
      <c r="E7" s="1152">
        <v>1318992.88008</v>
      </c>
      <c r="F7" s="1153" t="s">
        <v>216</v>
      </c>
      <c r="G7" s="1154" t="s">
        <v>216</v>
      </c>
      <c r="H7" s="26"/>
    </row>
    <row r="8" spans="1:8">
      <c r="B8" s="996" t="s">
        <v>280</v>
      </c>
      <c r="C8" s="1155">
        <v>-209845</v>
      </c>
      <c r="D8" s="1156">
        <v>-208702</v>
      </c>
      <c r="E8" s="1157">
        <v>-209106</v>
      </c>
      <c r="F8" s="1158">
        <v>1.935774453527106E-3</v>
      </c>
      <c r="G8" s="1154">
        <v>-3.5216469298767761E-3</v>
      </c>
      <c r="H8" s="16"/>
    </row>
    <row r="9" spans="1:8">
      <c r="B9" s="996" t="s">
        <v>281</v>
      </c>
      <c r="C9" s="1155">
        <v>133387.00000000061</v>
      </c>
      <c r="D9" s="1156">
        <v>112195.00000000006</v>
      </c>
      <c r="E9" s="1157">
        <v>86146.000000000058</v>
      </c>
      <c r="F9" s="1158">
        <v>-0.23217612193056725</v>
      </c>
      <c r="G9" s="1154">
        <v>-0.3541649486081877</v>
      </c>
      <c r="H9" s="16"/>
    </row>
    <row r="10" spans="1:8">
      <c r="B10" s="996" t="s">
        <v>282</v>
      </c>
      <c r="C10" s="1155">
        <v>29602851</v>
      </c>
      <c r="D10" s="1156">
        <v>36483716</v>
      </c>
      <c r="E10" s="1157">
        <v>32540118</v>
      </c>
      <c r="F10" s="1158">
        <v>-0.10809200466312152</v>
      </c>
      <c r="G10" s="1154">
        <v>9.9222436379523105E-2</v>
      </c>
      <c r="H10" s="16"/>
    </row>
    <row r="11" spans="1:8">
      <c r="B11" s="996" t="s">
        <v>283</v>
      </c>
      <c r="C11" s="1155">
        <v>474990</v>
      </c>
      <c r="D11" s="1156">
        <v>475465</v>
      </c>
      <c r="E11" s="1157">
        <v>476717</v>
      </c>
      <c r="F11" s="1158">
        <v>2.6332116980218867E-3</v>
      </c>
      <c r="G11" s="1154">
        <v>3.6358660182320701E-3</v>
      </c>
      <c r="H11" s="16"/>
    </row>
    <row r="12" spans="1:8">
      <c r="B12" s="996" t="s">
        <v>284</v>
      </c>
      <c r="C12" s="1155">
        <v>5123469.4999144953</v>
      </c>
      <c r="D12" s="1156">
        <v>2206248.5054064379</v>
      </c>
      <c r="E12" s="1157">
        <v>4229425.1375752203</v>
      </c>
      <c r="F12" s="1158">
        <v>0.9170211910448729</v>
      </c>
      <c r="G12" s="1154">
        <v>-0.17449979205579258</v>
      </c>
      <c r="H12" s="16"/>
    </row>
    <row r="13" spans="1:8">
      <c r="B13" s="996" t="s">
        <v>285</v>
      </c>
      <c r="C13" s="1155">
        <v>-246715.56920231774</v>
      </c>
      <c r="D13" s="1156">
        <v>-66934.441721089126</v>
      </c>
      <c r="E13" s="1157">
        <v>179201.76017776283</v>
      </c>
      <c r="F13" s="1158">
        <v>-3.677272799622104</v>
      </c>
      <c r="G13" s="1154">
        <v>-1.72634962097106</v>
      </c>
      <c r="H13" s="16"/>
    </row>
    <row r="14" spans="1:8">
      <c r="B14" s="996" t="s">
        <v>286</v>
      </c>
      <c r="C14" s="1155">
        <v>-1692823</v>
      </c>
      <c r="D14" s="1156">
        <v>-1263931</v>
      </c>
      <c r="E14" s="1157">
        <v>-1271630</v>
      </c>
      <c r="F14" s="1158">
        <v>6.0913135289821785E-3</v>
      </c>
      <c r="G14" s="1154">
        <v>-0.24881100977479631</v>
      </c>
      <c r="H14" s="16"/>
    </row>
    <row r="15" spans="1:8">
      <c r="B15" s="996" t="s">
        <v>287</v>
      </c>
      <c r="C15" s="1155">
        <v>-2655439.8671243675</v>
      </c>
      <c r="D15" s="1156">
        <v>-3660944.8653904907</v>
      </c>
      <c r="E15" s="1157">
        <v>-3813804.5948614217</v>
      </c>
      <c r="F15" s="1158">
        <v>4.1754174152149215E-2</v>
      </c>
      <c r="G15" s="1154">
        <v>0.43622329470841015</v>
      </c>
      <c r="H15" s="16"/>
    </row>
    <row r="16" spans="1:8">
      <c r="B16" s="996" t="s">
        <v>288</v>
      </c>
      <c r="C16" s="1155">
        <v>-73487.606727808568</v>
      </c>
      <c r="D16" s="1156">
        <v>-45923.793631322165</v>
      </c>
      <c r="E16" s="1157">
        <v>-59128.445472243468</v>
      </c>
      <c r="F16" s="1158">
        <v>0.28753399483781128</v>
      </c>
      <c r="G16" s="1154">
        <v>-0.19539568499965076</v>
      </c>
      <c r="H16" s="16"/>
    </row>
    <row r="17" spans="2:8" hidden="1">
      <c r="B17" s="996" t="s">
        <v>289</v>
      </c>
      <c r="C17" s="1155">
        <v>0</v>
      </c>
      <c r="D17" s="1156">
        <v>0</v>
      </c>
      <c r="E17" s="1157">
        <v>0</v>
      </c>
      <c r="F17" s="1158" t="s">
        <v>216</v>
      </c>
      <c r="G17" s="1154" t="s">
        <v>216</v>
      </c>
      <c r="H17" s="16"/>
    </row>
    <row r="18" spans="2:8">
      <c r="B18" s="996" t="s">
        <v>290</v>
      </c>
      <c r="C18" s="1155">
        <v>7240644.6495128088</v>
      </c>
      <c r="D18" s="1156">
        <v>9270139.4879666679</v>
      </c>
      <c r="E18" s="1157">
        <v>9911661.8764754105</v>
      </c>
      <c r="F18" s="1158">
        <v>6.9203099839164839E-2</v>
      </c>
      <c r="G18" s="1154">
        <v>0.36889218519269873</v>
      </c>
      <c r="H18" s="16"/>
    </row>
    <row r="19" spans="2:8">
      <c r="B19" s="996" t="s">
        <v>291</v>
      </c>
      <c r="C19" s="1155">
        <v>1972667.4098936915</v>
      </c>
      <c r="D19" s="1156">
        <v>2128082.8641532413</v>
      </c>
      <c r="E19" s="1157">
        <v>2243247.264502285</v>
      </c>
      <c r="F19" s="1158">
        <v>5.4116501894237778E-2</v>
      </c>
      <c r="G19" s="1154">
        <v>0.13716445724785165</v>
      </c>
      <c r="H19" s="16"/>
    </row>
    <row r="20" spans="2:8" ht="15" thickBot="1">
      <c r="B20" s="1159" t="s">
        <v>292</v>
      </c>
      <c r="C20" s="1160">
        <v>-1289380.2698276942</v>
      </c>
      <c r="D20" s="1161">
        <v>-1062616.1233124435</v>
      </c>
      <c r="E20" s="1162">
        <v>-1323616.710229117</v>
      </c>
      <c r="F20" s="1158">
        <v>0.24562076670083699</v>
      </c>
      <c r="G20" s="1154">
        <v>2.6552632456519509E-2</v>
      </c>
      <c r="H20" s="16"/>
    </row>
    <row r="21" spans="2:8" ht="15" thickBot="1">
      <c r="B21" s="1163" t="s">
        <v>293</v>
      </c>
      <c r="C21" s="1164">
        <v>39699311.126518808</v>
      </c>
      <c r="D21" s="1165">
        <v>45685786.513551004</v>
      </c>
      <c r="E21" s="1166">
        <v>44308224.168247901</v>
      </c>
      <c r="F21" s="1167">
        <v>-3.0152974271210109E-2</v>
      </c>
      <c r="G21" s="1168">
        <v>0.11609554198663097</v>
      </c>
      <c r="H21" s="16"/>
    </row>
    <row r="22" spans="2:8" ht="15" thickBot="1">
      <c r="B22" s="1163" t="s">
        <v>294</v>
      </c>
      <c r="C22" s="1164">
        <v>31775379.336940002</v>
      </c>
      <c r="D22" s="1165">
        <v>35350180.28474354</v>
      </c>
      <c r="E22" s="1166">
        <v>33476931.737499319</v>
      </c>
      <c r="F22" s="1167">
        <v>-5.2991202085967304E-2</v>
      </c>
      <c r="G22" s="1168">
        <v>5.3549396925096637E-2</v>
      </c>
      <c r="H22" s="16"/>
    </row>
    <row r="23" spans="2:8" ht="15" thickBot="1">
      <c r="B23" s="1163" t="s">
        <v>295</v>
      </c>
      <c r="C23" s="1164">
        <v>31775379.336940002</v>
      </c>
      <c r="D23" s="1165">
        <v>35350180.28474354</v>
      </c>
      <c r="E23" s="1166">
        <v>33476931.737499319</v>
      </c>
      <c r="F23" s="1167">
        <v>-5.2991202085967304E-2</v>
      </c>
      <c r="G23" s="1168">
        <v>5.3549396925096637E-2</v>
      </c>
      <c r="H23" s="16"/>
    </row>
    <row r="24" spans="2:8" ht="15" thickBot="1">
      <c r="B24" s="1169" t="s">
        <v>296</v>
      </c>
      <c r="C24" s="1170">
        <v>29484939.751083668</v>
      </c>
      <c r="D24" s="1171">
        <v>33801575.568016425</v>
      </c>
      <c r="E24" s="1172">
        <v>35232602.000081629</v>
      </c>
      <c r="F24" s="1167">
        <v>4.2336086647370985E-2</v>
      </c>
      <c r="G24" s="1168">
        <v>0.19493552632362809</v>
      </c>
      <c r="H24" s="16"/>
    </row>
    <row r="25" spans="2:8" ht="15" thickBot="1">
      <c r="B25" s="1169" t="s">
        <v>297</v>
      </c>
      <c r="C25" s="1170">
        <v>15535243.762113325</v>
      </c>
      <c r="D25" s="1171">
        <v>18287421.42735067</v>
      </c>
      <c r="E25" s="1172">
        <v>19163320.674508546</v>
      </c>
      <c r="F25" s="1167">
        <v>4.7896268516450347E-2</v>
      </c>
      <c r="G25" s="1168">
        <v>0.23353846054499749</v>
      </c>
      <c r="H25" s="16"/>
    </row>
    <row r="26" spans="2:8" ht="15" thickBot="1">
      <c r="B26" s="1169" t="s">
        <v>298</v>
      </c>
      <c r="C26" s="1170">
        <v>18788044.388601169</v>
      </c>
      <c r="D26" s="1171">
        <v>21925952.507883377</v>
      </c>
      <c r="E26" s="1172">
        <v>22964371.814851005</v>
      </c>
      <c r="F26" s="1167">
        <v>4.7360282596355496E-2</v>
      </c>
      <c r="G26" s="1168">
        <v>0.22228643598391962</v>
      </c>
      <c r="H26" s="16"/>
    </row>
    <row r="27" spans="2:8" ht="15" thickBot="1">
      <c r="B27" s="1163" t="s">
        <v>299</v>
      </c>
      <c r="C27" s="1173">
        <v>1.3464267338399336</v>
      </c>
      <c r="D27" s="1174">
        <v>1.3515874850750924</v>
      </c>
      <c r="E27" s="1175">
        <v>1.2575915956518127</v>
      </c>
      <c r="F27" s="1176" t="str">
        <f>+CONCATENATE((ROUND(E27-D27,4))/1%*100," pbs")</f>
        <v>-940 pbs</v>
      </c>
      <c r="G27" s="1177" t="str">
        <f>+CONCATENATE((ROUND(E27-C27,4))/1%*100," pbs")</f>
        <v>-888 pbs</v>
      </c>
      <c r="H27" s="1394"/>
    </row>
    <row r="28" spans="2:8" ht="15" thickBot="1">
      <c r="B28" s="1163" t="s">
        <v>300</v>
      </c>
      <c r="C28" s="1173">
        <v>2.0453737207801277</v>
      </c>
      <c r="D28" s="1174">
        <v>1.9330325177432508</v>
      </c>
      <c r="E28" s="1175">
        <v>1.7469274926882083</v>
      </c>
      <c r="F28" s="1176" t="str">
        <f t="shared" ref="F28:F29" si="0">+CONCATENATE((ROUND(E28-D28,4))/1%*100," pbs")</f>
        <v>-1861 pbs</v>
      </c>
      <c r="G28" s="1177" t="str">
        <f t="shared" ref="G28:G29" si="1">+CONCATENATE((ROUND(E28-C28,4))/1%*100," pbs")</f>
        <v>-2984 pbs</v>
      </c>
      <c r="H28" s="16"/>
    </row>
    <row r="29" spans="2:8" ht="15" thickBot="1">
      <c r="B29" s="1163" t="s">
        <v>301</v>
      </c>
      <c r="C29" s="1173">
        <v>1.6912552833981134</v>
      </c>
      <c r="D29" s="1174">
        <v>1.6122528894484078</v>
      </c>
      <c r="E29" s="1175">
        <v>1.4577769427966616</v>
      </c>
      <c r="F29" s="1178" t="str">
        <f t="shared" si="0"/>
        <v>-1545 pbs</v>
      </c>
      <c r="G29" s="1179" t="str">
        <f t="shared" si="1"/>
        <v>-2335 pbs</v>
      </c>
      <c r="H29" s="16"/>
    </row>
    <row r="30" spans="2:8">
      <c r="B30" s="42"/>
      <c r="C30" s="42"/>
      <c r="D30" s="42"/>
      <c r="E30" s="42"/>
      <c r="F30" s="42"/>
      <c r="G30" s="42"/>
    </row>
    <row r="31" spans="2:8">
      <c r="B31" s="1097" t="s">
        <v>302</v>
      </c>
      <c r="C31" s="1097"/>
      <c r="D31" s="340"/>
      <c r="E31" s="340"/>
      <c r="F31" s="340"/>
      <c r="G31" s="340"/>
    </row>
    <row r="32" spans="2:8">
      <c r="B32" s="1097" t="s">
        <v>303</v>
      </c>
      <c r="C32" s="1097"/>
      <c r="D32" s="340"/>
      <c r="E32" s="340"/>
      <c r="F32" s="340"/>
      <c r="G32" s="340"/>
    </row>
    <row r="33" spans="2:7">
      <c r="B33" s="1097" t="s">
        <v>304</v>
      </c>
      <c r="C33" s="1097"/>
      <c r="D33" s="340"/>
      <c r="E33" s="340"/>
      <c r="F33" s="340"/>
      <c r="G33" s="340"/>
    </row>
    <row r="34" spans="2:7" ht="14.25" customHeight="1">
      <c r="B34" s="1097" t="s">
        <v>305</v>
      </c>
      <c r="C34" s="1097"/>
      <c r="D34" s="340"/>
      <c r="E34" s="340"/>
      <c r="F34" s="340"/>
      <c r="G34" s="340"/>
    </row>
    <row r="35" spans="2:7">
      <c r="B35" s="2217" t="s">
        <v>306</v>
      </c>
      <c r="C35" s="2217"/>
      <c r="D35" s="2217"/>
      <c r="E35" s="2217"/>
      <c r="F35" s="2217"/>
      <c r="G35" s="2217"/>
    </row>
    <row r="36" spans="2:7" ht="14.25" customHeight="1">
      <c r="B36" s="1097" t="s">
        <v>307</v>
      </c>
      <c r="C36" s="1097"/>
      <c r="D36" s="340"/>
      <c r="E36" s="340"/>
      <c r="F36" s="340"/>
      <c r="G36" s="340"/>
    </row>
    <row r="37" spans="2:7">
      <c r="B37" s="2131"/>
      <c r="C37" s="2131"/>
      <c r="D37" s="2131"/>
      <c r="E37" s="2131"/>
      <c r="F37" s="2131"/>
      <c r="G37" s="2131"/>
    </row>
    <row r="38" spans="2:7" ht="18.75" customHeight="1">
      <c r="B38" s="2216"/>
      <c r="C38" s="2216"/>
      <c r="D38" s="2216"/>
      <c r="E38" s="2216"/>
      <c r="F38" s="2216"/>
      <c r="G38" s="2216"/>
    </row>
    <row r="39" spans="2:7">
      <c r="B39" s="2216"/>
      <c r="C39" s="2216"/>
      <c r="D39" s="2216"/>
      <c r="E39" s="2216"/>
      <c r="F39" s="2216"/>
      <c r="G39" s="2216"/>
    </row>
    <row r="40" spans="2:7">
      <c r="B40" s="80"/>
      <c r="C40" s="80"/>
      <c r="D40" s="80"/>
      <c r="E40" s="80"/>
      <c r="F40" s="80"/>
      <c r="G40" s="80"/>
    </row>
    <row r="41" spans="2:7">
      <c r="B41" s="80"/>
      <c r="C41" s="80"/>
      <c r="D41" s="80"/>
      <c r="E41" s="80"/>
      <c r="F41" s="80"/>
      <c r="G41" s="80"/>
    </row>
    <row r="42" spans="2:7">
      <c r="B42" s="80"/>
      <c r="C42" s="80"/>
      <c r="D42" s="80"/>
      <c r="E42" s="80"/>
      <c r="F42" s="80"/>
      <c r="G42" s="80"/>
    </row>
    <row r="43" spans="2:7">
      <c r="B43" s="80"/>
      <c r="C43" s="80"/>
      <c r="D43" s="80"/>
      <c r="E43" s="80"/>
      <c r="F43" s="80"/>
      <c r="G43" s="80"/>
    </row>
    <row r="44" spans="2:7">
      <c r="B44" s="80"/>
      <c r="C44" s="16"/>
      <c r="D44" s="16"/>
      <c r="E44" s="16"/>
      <c r="F44" s="16"/>
      <c r="G44" s="13"/>
    </row>
    <row r="45" spans="2:7">
      <c r="B45" s="80"/>
      <c r="C45" s="16"/>
      <c r="D45" s="16"/>
      <c r="E45" s="16"/>
      <c r="F45" s="16"/>
      <c r="G45" s="13"/>
    </row>
    <row r="46" spans="2:7">
      <c r="B46" s="16"/>
      <c r="C46" s="16"/>
      <c r="D46" s="16"/>
      <c r="E46" s="16"/>
      <c r="F46" s="16"/>
      <c r="G46" s="16"/>
    </row>
  </sheetData>
  <mergeCells count="6">
    <mergeCell ref="B3:G3"/>
    <mergeCell ref="B37:G37"/>
    <mergeCell ref="B38:G39"/>
    <mergeCell ref="B35:G35"/>
    <mergeCell ref="F5:G5"/>
    <mergeCell ref="C5:E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topLeftCell="A33" zoomScale="54" zoomScaleNormal="74" workbookViewId="0">
      <selection activeCell="F10" sqref="F10"/>
    </sheetView>
  </sheetViews>
  <sheetFormatPr baseColWidth="10" defaultColWidth="11.453125" defaultRowHeight="14.5"/>
  <cols>
    <col min="2" max="2" width="51.7265625" customWidth="1"/>
    <col min="3" max="5" width="14.7265625" customWidth="1"/>
    <col min="6" max="7" width="11.54296875" customWidth="1"/>
  </cols>
  <sheetData>
    <row r="1" spans="1:9">
      <c r="A1" s="97" t="s">
        <v>22</v>
      </c>
    </row>
    <row r="2" spans="1:9" ht="14.65" customHeight="1">
      <c r="B2" s="2220" t="s">
        <v>308</v>
      </c>
      <c r="C2" s="2220"/>
      <c r="D2" s="2220"/>
      <c r="E2" s="2220"/>
      <c r="F2" s="16"/>
      <c r="G2" s="16"/>
      <c r="H2" s="16"/>
    </row>
    <row r="3" spans="1:9">
      <c r="B3" s="16"/>
      <c r="C3" s="16"/>
      <c r="D3" s="16"/>
      <c r="E3" s="16"/>
      <c r="F3" s="16"/>
      <c r="G3" s="16"/>
      <c r="H3" s="16"/>
    </row>
    <row r="4" spans="1:9" s="18" customFormat="1" ht="15" customHeight="1" thickBot="1">
      <c r="B4" s="26"/>
      <c r="C4" s="26"/>
      <c r="D4" s="26"/>
      <c r="E4" s="26"/>
      <c r="F4" s="26"/>
      <c r="G4" s="26"/>
      <c r="H4" s="26"/>
      <c r="I4" s="26"/>
    </row>
    <row r="5" spans="1:9" s="18" customFormat="1" ht="16.5" customHeight="1">
      <c r="B5" s="631" t="s">
        <v>309</v>
      </c>
      <c r="C5" s="2120" t="s">
        <v>106</v>
      </c>
      <c r="D5" s="2223"/>
      <c r="E5" s="2224"/>
      <c r="F5" s="2225" t="s">
        <v>27</v>
      </c>
      <c r="G5" s="2226"/>
      <c r="H5" s="26"/>
      <c r="I5" s="26"/>
    </row>
    <row r="6" spans="1:9" s="18" customFormat="1" ht="16.399999999999999" customHeight="1" thickBot="1">
      <c r="B6" s="802" t="s">
        <v>310</v>
      </c>
      <c r="C6" s="627" t="s">
        <v>845</v>
      </c>
      <c r="D6" s="1726" t="s">
        <v>794</v>
      </c>
      <c r="E6" s="1727" t="s">
        <v>846</v>
      </c>
      <c r="F6" s="806" t="s">
        <v>29</v>
      </c>
      <c r="G6" s="547" t="s">
        <v>30</v>
      </c>
      <c r="H6" s="26"/>
      <c r="I6" s="26"/>
    </row>
    <row r="7" spans="1:9" ht="16.899999999999999" customHeight="1">
      <c r="B7" s="629" t="s">
        <v>311</v>
      </c>
      <c r="C7" s="494">
        <v>12973174.634020001</v>
      </c>
      <c r="D7" s="780">
        <v>12973174.634000001</v>
      </c>
      <c r="E7" s="781">
        <v>12973174.634000001</v>
      </c>
      <c r="F7" s="782">
        <v>0</v>
      </c>
      <c r="G7" s="783">
        <v>-1.5415446696920299E-12</v>
      </c>
      <c r="H7" s="16"/>
      <c r="I7" s="16"/>
    </row>
    <row r="8" spans="1:9" ht="16.899999999999999" customHeight="1">
      <c r="B8" s="338" t="s">
        <v>312</v>
      </c>
      <c r="C8" s="494">
        <v>6125451.8901500003</v>
      </c>
      <c r="D8" s="780">
        <v>6125451.8901500003</v>
      </c>
      <c r="E8" s="781">
        <v>6126836.0887900004</v>
      </c>
      <c r="F8" s="784">
        <v>2.2597494271825447E-4</v>
      </c>
      <c r="G8" s="783">
        <v>2.2597494271825447E-4</v>
      </c>
      <c r="H8" s="16"/>
      <c r="I8" s="16"/>
    </row>
    <row r="9" spans="1:9" ht="16.899999999999999" customHeight="1">
      <c r="B9" s="338" t="s">
        <v>313</v>
      </c>
      <c r="C9" s="494">
        <v>5129249.5846199999</v>
      </c>
      <c r="D9" s="780">
        <v>4827901.0655199997</v>
      </c>
      <c r="E9" s="781">
        <v>6695102.4297000002</v>
      </c>
      <c r="F9" s="784">
        <v>0.38675220118225218</v>
      </c>
      <c r="G9" s="783">
        <v>0.30527912889542241</v>
      </c>
      <c r="H9" s="16"/>
      <c r="I9" s="16"/>
    </row>
    <row r="10" spans="1:9" ht="16.899999999999999" customHeight="1">
      <c r="B10" s="338" t="s">
        <v>583</v>
      </c>
      <c r="C10" s="494">
        <v>1757305.03256</v>
      </c>
      <c r="D10" s="780">
        <v>1867163.7487699999</v>
      </c>
      <c r="E10" s="781">
        <v>1978395.2093</v>
      </c>
      <c r="F10" s="784">
        <v>5.9572418650091219E-2</v>
      </c>
      <c r="G10" s="783">
        <v>0.12581206600081329</v>
      </c>
      <c r="H10" s="16"/>
      <c r="I10" s="16"/>
    </row>
    <row r="11" spans="1:9" ht="16.899999999999999" customHeight="1">
      <c r="B11" s="338" t="s">
        <v>290</v>
      </c>
      <c r="C11" s="494">
        <v>6552700</v>
      </c>
      <c r="D11" s="780">
        <v>8203850</v>
      </c>
      <c r="E11" s="781">
        <v>8866000</v>
      </c>
      <c r="F11" s="784">
        <v>8.0712104682557628E-2</v>
      </c>
      <c r="G11" s="783">
        <v>0.35303004868222265</v>
      </c>
      <c r="H11" s="16"/>
      <c r="I11" s="16"/>
    </row>
    <row r="12" spans="1:9" ht="16.899999999999999" customHeight="1">
      <c r="B12" s="338" t="s">
        <v>314</v>
      </c>
      <c r="C12" s="494">
        <v>-200968.69505999796</v>
      </c>
      <c r="D12" s="780">
        <v>-241504.8962899996</v>
      </c>
      <c r="E12" s="781">
        <v>6474.8442599987611</v>
      </c>
      <c r="F12" s="784">
        <v>-1.0268104057493881</v>
      </c>
      <c r="G12" s="783">
        <v>-1.0322181733730507</v>
      </c>
      <c r="H12" s="16"/>
      <c r="I12" s="16"/>
    </row>
    <row r="13" spans="1:9" ht="29.65" customHeight="1">
      <c r="B13" s="779" t="s">
        <v>315</v>
      </c>
      <c r="C13" s="494">
        <v>-2380842.3003699998</v>
      </c>
      <c r="D13" s="780">
        <v>-2549701.5200100006</v>
      </c>
      <c r="E13" s="781">
        <v>-2731362.44093</v>
      </c>
      <c r="F13" s="784">
        <v>7.1247916469566519E-2</v>
      </c>
      <c r="G13" s="783">
        <v>0.14722526582526152</v>
      </c>
      <c r="H13" s="16"/>
      <c r="I13" s="16"/>
    </row>
    <row r="14" spans="1:9" ht="16.899999999999999" customHeight="1">
      <c r="B14" s="338" t="s">
        <v>316</v>
      </c>
      <c r="C14" s="494">
        <v>-1549091.3396400001</v>
      </c>
      <c r="D14" s="780">
        <v>-1784514.2928599999</v>
      </c>
      <c r="E14" s="781">
        <v>-1882535.4942999999</v>
      </c>
      <c r="F14" s="784">
        <v>5.4928784729935565E-2</v>
      </c>
      <c r="G14" s="783">
        <v>0.21525144846364586</v>
      </c>
      <c r="H14" s="16"/>
      <c r="I14" s="16"/>
    </row>
    <row r="15" spans="1:9" ht="16.899999999999999" customHeight="1" thickBot="1">
      <c r="B15" s="338" t="s">
        <v>286</v>
      </c>
      <c r="C15" s="494">
        <v>-122083.18850999999</v>
      </c>
      <c r="D15" s="780">
        <v>-122083.18850999999</v>
      </c>
      <c r="E15" s="781">
        <v>-122083.18850999999</v>
      </c>
      <c r="F15" s="784">
        <v>0</v>
      </c>
      <c r="G15" s="783">
        <v>0</v>
      </c>
      <c r="H15" s="16"/>
      <c r="I15" s="16"/>
    </row>
    <row r="16" spans="1:9" ht="18.399999999999999" customHeight="1" thickBot="1">
      <c r="B16" s="140" t="s">
        <v>317</v>
      </c>
      <c r="C16" s="785">
        <v>28284895.617770001</v>
      </c>
      <c r="D16" s="786">
        <v>29299737.44077</v>
      </c>
      <c r="E16" s="787">
        <v>31910002.082309999</v>
      </c>
      <c r="F16" s="788">
        <v>8.9088328754368451E-2</v>
      </c>
      <c r="G16" s="789">
        <v>0.12816403898137496</v>
      </c>
      <c r="H16" s="16"/>
      <c r="I16" s="16"/>
    </row>
    <row r="17" spans="2:9" ht="18.399999999999999" customHeight="1" thickBot="1">
      <c r="B17" s="630" t="s">
        <v>584</v>
      </c>
      <c r="C17" s="790">
        <v>19974890.585210003</v>
      </c>
      <c r="D17" s="791">
        <v>19228723.691999998</v>
      </c>
      <c r="E17" s="792">
        <v>21065606.873010002</v>
      </c>
      <c r="F17" s="788">
        <v>9.5528086545558333E-2</v>
      </c>
      <c r="G17" s="789">
        <v>5.4604368576997242E-2</v>
      </c>
      <c r="H17" s="16"/>
      <c r="I17" s="16"/>
    </row>
    <row r="18" spans="2:9" ht="18.399999999999999" customHeight="1" thickBot="1">
      <c r="B18" s="630" t="s">
        <v>585</v>
      </c>
      <c r="C18" s="790">
        <v>19974890.585210003</v>
      </c>
      <c r="D18" s="791">
        <v>19228723.691999998</v>
      </c>
      <c r="E18" s="792">
        <v>21065606.873010002</v>
      </c>
      <c r="F18" s="788">
        <v>9.5528086545558333E-2</v>
      </c>
      <c r="G18" s="789">
        <v>5.4604368576997242E-2</v>
      </c>
      <c r="H18" s="16"/>
      <c r="I18" s="16"/>
    </row>
    <row r="19" spans="2:9" ht="18.399999999999999" customHeight="1" thickBot="1">
      <c r="B19" s="630" t="s">
        <v>586</v>
      </c>
      <c r="C19" s="793">
        <v>8310005.0325600002</v>
      </c>
      <c r="D19" s="794">
        <v>10071013.74877</v>
      </c>
      <c r="E19" s="795">
        <v>10844395.2093</v>
      </c>
      <c r="F19" s="788">
        <v>7.6792811510604464E-2</v>
      </c>
      <c r="G19" s="789">
        <v>0.30498058266027894</v>
      </c>
      <c r="H19" s="16"/>
      <c r="I19" s="16"/>
    </row>
    <row r="20" spans="2:9" ht="15" thickBot="1">
      <c r="B20" s="141"/>
      <c r="C20" s="810"/>
      <c r="D20" s="810"/>
      <c r="E20" s="811"/>
      <c r="F20" s="16"/>
      <c r="G20" s="16"/>
      <c r="H20" s="16"/>
      <c r="I20" s="16"/>
    </row>
    <row r="21" spans="2:9" ht="15" customHeight="1">
      <c r="B21" s="631" t="s">
        <v>318</v>
      </c>
      <c r="C21" s="2120" t="s">
        <v>106</v>
      </c>
      <c r="D21" s="2223"/>
      <c r="E21" s="2224"/>
      <c r="F21" s="2225" t="s">
        <v>27</v>
      </c>
      <c r="G21" s="2226"/>
      <c r="H21" s="16"/>
      <c r="I21" s="16"/>
    </row>
    <row r="22" spans="2:9" ht="15" thickBot="1">
      <c r="B22" s="142" t="s">
        <v>310</v>
      </c>
      <c r="C22" s="807" t="str">
        <f>+C6</f>
        <v>Jun 25</v>
      </c>
      <c r="D22" s="808" t="str">
        <f>+D6</f>
        <v>Mar 26</v>
      </c>
      <c r="E22" s="809" t="str">
        <f>+E6</f>
        <v>Jun 26</v>
      </c>
      <c r="F22" s="806" t="s">
        <v>29</v>
      </c>
      <c r="G22" s="547" t="s">
        <v>30</v>
      </c>
      <c r="H22" s="16"/>
      <c r="I22" s="16"/>
    </row>
    <row r="23" spans="2:9" ht="16.5" customHeight="1">
      <c r="B23" s="338" t="s">
        <v>319</v>
      </c>
      <c r="C23" s="796">
        <v>4400225.6930314647</v>
      </c>
      <c r="D23" s="797">
        <v>6640052.7778683295</v>
      </c>
      <c r="E23" s="798">
        <v>6454270.0618936932</v>
      </c>
      <c r="F23" s="782">
        <v>-2.7979102303804071E-2</v>
      </c>
      <c r="G23" s="783">
        <v>0.46680432144995909</v>
      </c>
      <c r="H23" s="16"/>
      <c r="I23" s="16"/>
    </row>
    <row r="24" spans="2:9" ht="16.5" customHeight="1">
      <c r="B24" s="779" t="s">
        <v>320</v>
      </c>
      <c r="C24" s="796">
        <v>139386096.27308998</v>
      </c>
      <c r="D24" s="797">
        <v>148234222.63415003</v>
      </c>
      <c r="E24" s="798">
        <v>157205076.01510003</v>
      </c>
      <c r="F24" s="784">
        <v>6.0518099137542247E-2</v>
      </c>
      <c r="G24" s="783">
        <v>0.12783900416508187</v>
      </c>
      <c r="H24" s="16" t="s">
        <v>321</v>
      </c>
      <c r="I24" s="16"/>
    </row>
    <row r="25" spans="2:9" ht="16.5" customHeight="1" thickBot="1">
      <c r="B25" s="338" t="s">
        <v>322</v>
      </c>
      <c r="C25" s="796">
        <v>19384020.728240002</v>
      </c>
      <c r="D25" s="797">
        <v>20574067.446369998</v>
      </c>
      <c r="E25" s="798">
        <v>21104548.165380001</v>
      </c>
      <c r="F25" s="784">
        <v>2.5783949644026194E-2</v>
      </c>
      <c r="G25" s="783">
        <v>8.8760090657219237E-2</v>
      </c>
      <c r="H25" s="16"/>
      <c r="I25" s="16"/>
    </row>
    <row r="26" spans="2:9" ht="16.5" customHeight="1" thickBot="1">
      <c r="B26" s="140" t="s">
        <v>121</v>
      </c>
      <c r="C26" s="790">
        <v>163170342.69436145</v>
      </c>
      <c r="D26" s="791">
        <v>175448342.85838836</v>
      </c>
      <c r="E26" s="792">
        <v>184763894.24237373</v>
      </c>
      <c r="F26" s="788">
        <v>5.3095693195029714E-2</v>
      </c>
      <c r="G26" s="789">
        <v>0.13233747745728364</v>
      </c>
      <c r="H26" s="16"/>
      <c r="I26" s="16"/>
    </row>
    <row r="27" spans="2:9" ht="15" thickBot="1">
      <c r="B27" s="141"/>
      <c r="C27" s="810"/>
      <c r="D27" s="810"/>
      <c r="E27" s="811"/>
      <c r="F27" s="16"/>
      <c r="G27" s="16"/>
      <c r="H27" s="16"/>
      <c r="I27" s="16"/>
    </row>
    <row r="28" spans="2:9" ht="15" customHeight="1">
      <c r="B28" s="631" t="s">
        <v>323</v>
      </c>
      <c r="C28" s="2120" t="s">
        <v>106</v>
      </c>
      <c r="D28" s="2223"/>
      <c r="E28" s="2224"/>
      <c r="F28" s="2225" t="str">
        <f>+F21</f>
        <v>Variación %</v>
      </c>
      <c r="G28" s="2226"/>
      <c r="H28" s="16"/>
      <c r="I28" s="16"/>
    </row>
    <row r="29" spans="2:9" ht="15" thickBot="1">
      <c r="B29" s="632" t="s">
        <v>310</v>
      </c>
      <c r="C29" s="807" t="str">
        <f>+C22</f>
        <v>Jun 25</v>
      </c>
      <c r="D29" s="808" t="str">
        <f>+D22</f>
        <v>Mar 26</v>
      </c>
      <c r="E29" s="809" t="str">
        <f>+E22</f>
        <v>Jun 26</v>
      </c>
      <c r="F29" s="806" t="s">
        <v>29</v>
      </c>
      <c r="G29" s="547" t="s">
        <v>30</v>
      </c>
      <c r="H29" s="16"/>
      <c r="I29" s="16"/>
    </row>
    <row r="30" spans="2:9" ht="16.5" customHeight="1">
      <c r="B30" s="779" t="s">
        <v>324</v>
      </c>
      <c r="C30" s="796">
        <v>440022.56930314651</v>
      </c>
      <c r="D30" s="797">
        <v>664005.277786833</v>
      </c>
      <c r="E30" s="798">
        <v>645427.00618936936</v>
      </c>
      <c r="F30" s="782">
        <v>-2.7979102303804071E-2</v>
      </c>
      <c r="G30" s="783">
        <v>0.46680432144995909</v>
      </c>
      <c r="H30" s="16"/>
      <c r="I30" s="16"/>
    </row>
    <row r="31" spans="2:9" ht="16.5" customHeight="1">
      <c r="B31" s="338" t="s">
        <v>325</v>
      </c>
      <c r="C31" s="796">
        <v>13938609.62731</v>
      </c>
      <c r="D31" s="797">
        <v>14823422.263420001</v>
      </c>
      <c r="E31" s="798">
        <v>15720507.601509999</v>
      </c>
      <c r="F31" s="784">
        <v>6.0518099137184533E-2</v>
      </c>
      <c r="G31" s="783">
        <v>0.1278390041650006</v>
      </c>
      <c r="H31" s="16"/>
      <c r="I31" s="16"/>
    </row>
    <row r="32" spans="2:9" ht="16.5" customHeight="1">
      <c r="B32" s="779" t="s">
        <v>326</v>
      </c>
      <c r="C32" s="796">
        <v>1938402.0728237501</v>
      </c>
      <c r="D32" s="797">
        <v>2057406.7446367473</v>
      </c>
      <c r="E32" s="798">
        <v>2110454.8165379972</v>
      </c>
      <c r="F32" s="784">
        <v>2.5783949644150761E-2</v>
      </c>
      <c r="G32" s="783">
        <v>8.8760090657358237E-2</v>
      </c>
      <c r="H32" s="16"/>
      <c r="I32" s="16"/>
    </row>
    <row r="33" spans="2:9" ht="16.5" customHeight="1" thickBot="1">
      <c r="B33" s="338" t="s">
        <v>327</v>
      </c>
      <c r="C33" s="796">
        <v>7142932.6083716657</v>
      </c>
      <c r="D33" s="797">
        <v>8765691.4201183822</v>
      </c>
      <c r="E33" s="798">
        <v>9075930.7785160523</v>
      </c>
      <c r="F33" s="784">
        <v>3.5392457198029081E-2</v>
      </c>
      <c r="G33" s="783">
        <v>0.27061688470627221</v>
      </c>
      <c r="H33" s="16"/>
      <c r="I33" s="16"/>
    </row>
    <row r="34" spans="2:9" ht="16.5" customHeight="1" thickBot="1">
      <c r="B34" s="140" t="s">
        <v>121</v>
      </c>
      <c r="C34" s="799">
        <v>23459966.877808563</v>
      </c>
      <c r="D34" s="800">
        <v>26310525.705961965</v>
      </c>
      <c r="E34" s="801">
        <v>27552320.202753417</v>
      </c>
      <c r="F34" s="788">
        <v>4.7197631498106629E-2</v>
      </c>
      <c r="G34" s="789">
        <v>0.17443985945333651</v>
      </c>
      <c r="H34" s="16"/>
      <c r="I34" s="16"/>
    </row>
    <row r="35" spans="2:9">
      <c r="B35" s="143"/>
      <c r="C35" s="144"/>
      <c r="D35" s="144"/>
      <c r="E35" s="144"/>
      <c r="F35" s="16"/>
      <c r="G35" s="16"/>
      <c r="H35" s="16"/>
      <c r="I35" s="16"/>
    </row>
    <row r="36" spans="2:9">
      <c r="B36" s="1404" t="s">
        <v>713</v>
      </c>
      <c r="C36" s="144"/>
      <c r="D36" s="144"/>
      <c r="E36" s="144"/>
      <c r="F36" s="16"/>
      <c r="G36" s="16"/>
      <c r="H36" s="16"/>
      <c r="I36" s="16"/>
    </row>
    <row r="37" spans="2:9">
      <c r="B37" s="1404" t="s">
        <v>714</v>
      </c>
      <c r="C37" s="144"/>
      <c r="D37" s="144"/>
      <c r="E37" s="144"/>
      <c r="F37" s="16"/>
      <c r="G37" s="16"/>
      <c r="H37" s="16"/>
      <c r="I37" s="16"/>
    </row>
    <row r="38" spans="2:9">
      <c r="B38" s="1404" t="s">
        <v>715</v>
      </c>
      <c r="C38" s="144"/>
      <c r="D38" s="144"/>
      <c r="E38" s="144"/>
      <c r="F38" s="16"/>
      <c r="G38" s="16"/>
      <c r="H38" s="16"/>
      <c r="I38" s="16"/>
    </row>
    <row r="39" spans="2:9">
      <c r="B39" s="1404" t="s">
        <v>716</v>
      </c>
      <c r="C39" s="144"/>
      <c r="D39" s="144"/>
      <c r="E39" s="144"/>
      <c r="F39" s="16"/>
      <c r="G39" s="16"/>
      <c r="H39" s="16"/>
      <c r="I39" s="16"/>
    </row>
    <row r="40" spans="2:9" ht="15" thickBot="1">
      <c r="B40" s="145"/>
      <c r="C40" s="144"/>
      <c r="D40" s="144"/>
      <c r="E40" s="144"/>
      <c r="F40" s="16"/>
      <c r="G40" s="16"/>
      <c r="H40" s="16"/>
      <c r="I40" s="16"/>
    </row>
    <row r="41" spans="2:9" ht="18.399999999999999" customHeight="1">
      <c r="B41" s="830" t="s">
        <v>587</v>
      </c>
      <c r="C41" s="2120" t="s">
        <v>106</v>
      </c>
      <c r="D41" s="2223"/>
      <c r="E41" s="2224"/>
      <c r="F41" s="2227" t="s">
        <v>27</v>
      </c>
      <c r="G41" s="2228"/>
      <c r="H41" s="16"/>
      <c r="I41" s="16"/>
    </row>
    <row r="42" spans="2:9" ht="15" thickBot="1">
      <c r="B42" s="632"/>
      <c r="C42" s="807" t="str">
        <f>+C29</f>
        <v>Jun 25</v>
      </c>
      <c r="D42" s="808" t="str">
        <f>+D29</f>
        <v>Mar 26</v>
      </c>
      <c r="E42" s="809" t="str">
        <f>+E29</f>
        <v>Jun 26</v>
      </c>
      <c r="F42" s="806" t="s">
        <v>29</v>
      </c>
      <c r="G42" s="547" t="s">
        <v>30</v>
      </c>
      <c r="H42" s="16"/>
      <c r="I42" s="16"/>
    </row>
    <row r="43" spans="2:9" ht="18.399999999999999" customHeight="1">
      <c r="B43" s="827" t="s">
        <v>328</v>
      </c>
      <c r="C43" s="812">
        <v>0.12241740904243538</v>
      </c>
      <c r="D43" s="813">
        <v>0.10959763642521433</v>
      </c>
      <c r="E43" s="814">
        <v>0.11401365488311307</v>
      </c>
      <c r="F43" s="815" t="str">
        <f>+CONCATENATE((ROUND(E43-D43,4))/1%*100," pbs")</f>
        <v>44 pbs</v>
      </c>
      <c r="G43" s="816" t="str">
        <f>+CONCATENATE((ROUND(E43-C43,4))/1%*100," pbs")</f>
        <v>-84 pbs</v>
      </c>
      <c r="H43" s="16"/>
      <c r="I43" s="16"/>
    </row>
    <row r="44" spans="2:9" ht="18.399999999999999" customHeight="1">
      <c r="B44" s="828" t="s">
        <v>329</v>
      </c>
      <c r="C44" s="817">
        <v>0.12241740904243538</v>
      </c>
      <c r="D44" s="818">
        <v>0.10959763642521433</v>
      </c>
      <c r="E44" s="819">
        <v>0.11401365488311307</v>
      </c>
      <c r="F44" s="820" t="str">
        <f t="shared" ref="F44:F45" si="0">+CONCATENATE((ROUND(E44-D44,4))/1%*100," pbs")</f>
        <v>44 pbs</v>
      </c>
      <c r="G44" s="821" t="str">
        <f t="shared" ref="G44:G45" si="1">+CONCATENATE((ROUND(E44-C44,4))/1%*100," pbs")</f>
        <v>-84 pbs</v>
      </c>
      <c r="H44" s="16"/>
      <c r="I44" s="16"/>
    </row>
    <row r="45" spans="2:9" ht="18.399999999999999" customHeight="1" thickBot="1">
      <c r="B45" s="829" t="s">
        <v>588</v>
      </c>
      <c r="C45" s="822">
        <v>0.17334581242346941</v>
      </c>
      <c r="D45" s="823">
        <v>0.16699922588849433</v>
      </c>
      <c r="E45" s="824">
        <v>0.17270691448216813</v>
      </c>
      <c r="F45" s="825" t="str">
        <f t="shared" si="0"/>
        <v>57 pbs</v>
      </c>
      <c r="G45" s="826" t="str">
        <f t="shared" si="1"/>
        <v>-6 pbs</v>
      </c>
      <c r="H45" s="16"/>
      <c r="I45" s="16"/>
    </row>
    <row r="46" spans="2:9">
      <c r="B46" s="147"/>
      <c r="C46" s="144"/>
      <c r="D46" s="144"/>
      <c r="E46" s="144"/>
      <c r="F46" s="144"/>
      <c r="G46" s="144"/>
      <c r="H46" s="16"/>
      <c r="I46" s="16"/>
    </row>
    <row r="47" spans="2:9" ht="15" thickBot="1">
      <c r="B47" s="143"/>
      <c r="C47" s="1395"/>
      <c r="D47" s="1395"/>
      <c r="E47" s="1396"/>
      <c r="F47" s="1396"/>
      <c r="G47" s="1396"/>
      <c r="H47" s="16"/>
      <c r="I47" s="16"/>
    </row>
    <row r="48" spans="2:9" ht="18.399999999999999" customHeight="1">
      <c r="B48" s="631" t="s">
        <v>330</v>
      </c>
      <c r="C48" s="2120" t="s">
        <v>106</v>
      </c>
      <c r="D48" s="2121"/>
      <c r="E48" s="2224"/>
      <c r="F48" s="2221" t="s">
        <v>27</v>
      </c>
      <c r="G48" s="2222"/>
      <c r="H48" s="16"/>
      <c r="I48" s="16"/>
    </row>
    <row r="49" spans="2:9" ht="18.399999999999999" customHeight="1" thickBot="1">
      <c r="B49" s="632" t="s">
        <v>331</v>
      </c>
      <c r="C49" s="836" t="str">
        <f>+C42</f>
        <v>Jun 25</v>
      </c>
      <c r="D49" s="837" t="str">
        <f>+D42</f>
        <v>Mar 26</v>
      </c>
      <c r="E49" s="837" t="str">
        <f>+E42</f>
        <v>Jun 26</v>
      </c>
      <c r="F49" s="851" t="s">
        <v>29</v>
      </c>
      <c r="G49" s="852" t="s">
        <v>30</v>
      </c>
      <c r="H49" s="16"/>
      <c r="I49" s="16"/>
    </row>
    <row r="50" spans="2:9" ht="18.399999999999999" customHeight="1">
      <c r="B50" s="779" t="s">
        <v>332</v>
      </c>
      <c r="C50" s="796">
        <v>18586384.135389999</v>
      </c>
      <c r="D50" s="797">
        <v>18586384.135370001</v>
      </c>
      <c r="E50" s="798">
        <v>18587768.334010001</v>
      </c>
      <c r="F50" s="784">
        <v>7.4473799202607498E-5</v>
      </c>
      <c r="G50" s="783">
        <v>7.447379812661298E-5</v>
      </c>
      <c r="H50" s="16"/>
      <c r="I50" s="16"/>
    </row>
    <row r="51" spans="2:9" ht="18.399999999999999" customHeight="1">
      <c r="B51" s="338" t="s">
        <v>333</v>
      </c>
      <c r="C51" s="796">
        <v>5926515.9830999998</v>
      </c>
      <c r="D51" s="797">
        <v>5586465.5170900002</v>
      </c>
      <c r="E51" s="798">
        <v>7399220.8025000002</v>
      </c>
      <c r="F51" s="784">
        <v>0.32449055308127411</v>
      </c>
      <c r="G51" s="783">
        <v>0.24849419517294011</v>
      </c>
      <c r="H51" s="16"/>
      <c r="I51" s="16"/>
    </row>
    <row r="52" spans="2:9" ht="18.399999999999999" customHeight="1">
      <c r="B52" s="779" t="s">
        <v>334</v>
      </c>
      <c r="C52" s="796">
        <v>282927.04463000002</v>
      </c>
      <c r="D52" s="797">
        <v>196962.12081000002</v>
      </c>
      <c r="E52" s="798">
        <v>435897.58412999997</v>
      </c>
      <c r="F52" s="784">
        <v>1.2131036279330563</v>
      </c>
      <c r="G52" s="783">
        <v>0.54067132288483888</v>
      </c>
      <c r="H52" s="16"/>
      <c r="I52" s="16"/>
    </row>
    <row r="53" spans="2:9" ht="18.399999999999999" customHeight="1">
      <c r="B53" s="338" t="s">
        <v>335</v>
      </c>
      <c r="C53" s="796">
        <v>-1739624.9316012501</v>
      </c>
      <c r="D53" s="797">
        <v>-1948580.1804079106</v>
      </c>
      <c r="E53" s="798">
        <v>-2045408.44653151</v>
      </c>
      <c r="F53" s="784">
        <v>4.9691702244107606E-2</v>
      </c>
      <c r="G53" s="783">
        <v>0.17577554182831773</v>
      </c>
      <c r="H53" s="16"/>
      <c r="I53" s="16"/>
    </row>
    <row r="54" spans="2:9" ht="18.399999999999999" customHeight="1" thickBot="1">
      <c r="B54" s="779" t="s">
        <v>336</v>
      </c>
      <c r="C54" s="796">
        <v>-2463279.0615300001</v>
      </c>
      <c r="D54" s="797">
        <v>-2549601.1307700002</v>
      </c>
      <c r="E54" s="798">
        <v>-2699950.1436899998</v>
      </c>
      <c r="F54" s="784">
        <v>5.8969621210747204E-2</v>
      </c>
      <c r="G54" s="783">
        <v>9.6079687379390072E-2</v>
      </c>
      <c r="H54" s="16"/>
      <c r="I54" s="16"/>
    </row>
    <row r="55" spans="2:9" ht="18.399999999999999" customHeight="1" thickBot="1">
      <c r="B55" s="140" t="s">
        <v>121</v>
      </c>
      <c r="C55" s="799">
        <v>20592923.169988748</v>
      </c>
      <c r="D55" s="800">
        <v>19871630.462092087</v>
      </c>
      <c r="E55" s="801">
        <v>21677528.130418502</v>
      </c>
      <c r="F55" s="788">
        <v>9.0878182933776738E-2</v>
      </c>
      <c r="G55" s="789">
        <v>5.2668819840517411E-2</v>
      </c>
      <c r="H55" s="16"/>
      <c r="I55" s="16"/>
    </row>
    <row r="56" spans="2:9" ht="18.399999999999999" customHeight="1" thickBot="1">
      <c r="B56" s="853"/>
      <c r="C56" s="854"/>
      <c r="D56" s="854"/>
      <c r="E56" s="854"/>
      <c r="F56" s="855"/>
      <c r="G56" s="855"/>
      <c r="H56" s="16"/>
      <c r="I56" s="16"/>
    </row>
    <row r="57" spans="2:9" ht="18.399999999999999" customHeight="1" thickBot="1">
      <c r="B57" s="140" t="s">
        <v>337</v>
      </c>
      <c r="C57" s="799">
        <v>163938887.69409749</v>
      </c>
      <c r="D57" s="800">
        <v>175966881.84106433</v>
      </c>
      <c r="E57" s="801">
        <v>185328095.63258371</v>
      </c>
      <c r="F57" s="840">
        <v>5.319872520088495E-2</v>
      </c>
      <c r="G57" s="841">
        <v>0.13047061767551765</v>
      </c>
      <c r="H57" s="16"/>
      <c r="I57" s="16"/>
    </row>
    <row r="58" spans="2:9" ht="18.399999999999999" customHeight="1">
      <c r="B58" s="779" t="s">
        <v>338</v>
      </c>
      <c r="C58" s="796">
        <v>140154641.27282599</v>
      </c>
      <c r="D58" s="797">
        <v>148752761.616826</v>
      </c>
      <c r="E58" s="798">
        <v>157769277.40531</v>
      </c>
      <c r="F58" s="784">
        <v>6.0614106860817529E-2</v>
      </c>
      <c r="G58" s="783">
        <v>0.12568000583152467</v>
      </c>
      <c r="H58" s="16"/>
      <c r="I58" s="16"/>
    </row>
    <row r="59" spans="2:9" ht="18.399999999999999" customHeight="1" thickBot="1">
      <c r="B59" s="339" t="s">
        <v>339</v>
      </c>
      <c r="C59" s="848">
        <v>23784246.421271499</v>
      </c>
      <c r="D59" s="849">
        <v>27214120.224238329</v>
      </c>
      <c r="E59" s="850">
        <v>27558818.227273699</v>
      </c>
      <c r="F59" s="842">
        <v>1.2666145375824571E-2</v>
      </c>
      <c r="G59" s="843">
        <v>0.15870050028687904</v>
      </c>
      <c r="H59" s="16"/>
      <c r="I59" s="16"/>
    </row>
    <row r="60" spans="2:9" ht="18.399999999999999" customHeight="1" thickBot="1">
      <c r="B60" s="853"/>
      <c r="C60" s="856"/>
      <c r="D60" s="856"/>
      <c r="E60" s="856"/>
      <c r="F60" s="856"/>
      <c r="G60" s="856"/>
      <c r="H60" s="16"/>
      <c r="I60" s="16"/>
    </row>
    <row r="61" spans="2:9" ht="18.399999999999999" customHeight="1" thickBot="1">
      <c r="B61" s="140" t="s">
        <v>340</v>
      </c>
      <c r="C61" s="844">
        <v>0.12561341277619381</v>
      </c>
      <c r="D61" s="845">
        <v>0.11292824112232898</v>
      </c>
      <c r="E61" s="845">
        <v>0.11696838548103679</v>
      </c>
      <c r="F61" s="846" t="str">
        <f>+ROUND((E61-D61)*10^4,0)&amp;" pbs"</f>
        <v>40 pbs</v>
      </c>
      <c r="G61" s="847" t="str">
        <f>+ROUND((E61-C61)*10^4,0)&amp;" pbs"</f>
        <v>-86 pbs</v>
      </c>
      <c r="H61" s="16"/>
      <c r="I61" s="16"/>
    </row>
    <row r="62" spans="2:9">
      <c r="B62" s="147"/>
      <c r="C62" s="149"/>
      <c r="D62" s="144"/>
      <c r="E62" s="144"/>
      <c r="F62" s="144"/>
      <c r="G62" s="144"/>
      <c r="H62" s="16"/>
      <c r="I62" s="16"/>
    </row>
    <row r="63" spans="2:9">
      <c r="B63" s="147"/>
      <c r="C63" s="149"/>
      <c r="D63" s="144"/>
      <c r="E63" s="144"/>
      <c r="F63" s="144"/>
      <c r="G63" s="144"/>
      <c r="H63" s="16"/>
      <c r="I63" s="16"/>
    </row>
    <row r="64" spans="2:9">
      <c r="B64" s="147"/>
      <c r="C64" s="149"/>
      <c r="D64" s="144"/>
      <c r="E64" s="144"/>
      <c r="F64" s="144"/>
      <c r="G64" s="144"/>
      <c r="H64" s="16"/>
      <c r="I64" s="16"/>
    </row>
    <row r="65" spans="2:9">
      <c r="B65" s="144"/>
      <c r="C65" s="16"/>
      <c r="D65" s="16"/>
      <c r="E65" s="16"/>
      <c r="F65" s="16"/>
      <c r="G65" s="16"/>
      <c r="H65" s="16"/>
      <c r="I65" s="16"/>
    </row>
    <row r="66" spans="2:9">
      <c r="B66" s="146"/>
      <c r="C66" s="16"/>
      <c r="D66" s="16"/>
      <c r="E66" s="16"/>
      <c r="F66" s="16"/>
      <c r="G66" s="16"/>
      <c r="H66" s="16"/>
      <c r="I66" s="16"/>
    </row>
    <row r="67" spans="2:9">
      <c r="B67" s="146"/>
      <c r="C67" s="16"/>
      <c r="D67" s="16"/>
      <c r="E67" s="16"/>
      <c r="F67" s="16"/>
      <c r="G67" s="16"/>
      <c r="H67" s="16"/>
      <c r="I67" s="16"/>
    </row>
    <row r="68" spans="2:9">
      <c r="B68" s="148"/>
      <c r="C68" s="16"/>
      <c r="D68" s="16"/>
      <c r="E68" s="16"/>
      <c r="F68" s="16"/>
      <c r="G68" s="16"/>
      <c r="H68" s="16"/>
      <c r="I68" s="16"/>
    </row>
    <row r="69" spans="2:9">
      <c r="B69" s="59"/>
    </row>
    <row r="70" spans="2:9">
      <c r="B70" s="59"/>
    </row>
    <row r="71" spans="2:9">
      <c r="B71" s="60"/>
    </row>
  </sheetData>
  <mergeCells count="11">
    <mergeCell ref="B2:E2"/>
    <mergeCell ref="F48:G48"/>
    <mergeCell ref="C5:E5"/>
    <mergeCell ref="F5:G5"/>
    <mergeCell ref="C21:E21"/>
    <mergeCell ref="F21:G21"/>
    <mergeCell ref="C28:E28"/>
    <mergeCell ref="F28:G28"/>
    <mergeCell ref="C41:E41"/>
    <mergeCell ref="F41:G41"/>
    <mergeCell ref="C48:E48"/>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97"/>
  <sheetViews>
    <sheetView showGridLines="0" tabSelected="1" topLeftCell="A69" zoomScale="64" zoomScaleNormal="84" workbookViewId="0">
      <selection activeCell="H16" sqref="H16"/>
    </sheetView>
  </sheetViews>
  <sheetFormatPr baseColWidth="10" defaultColWidth="11.453125" defaultRowHeight="13"/>
  <cols>
    <col min="1" max="1" width="11.453125" style="16"/>
    <col min="2" max="2" width="49.81640625" style="16" customWidth="1"/>
    <col min="3" max="5" width="6.81640625" style="16" bestFit="1" customWidth="1"/>
    <col min="6" max="7" width="9.26953125" style="16" customWidth="1"/>
    <col min="8" max="9" width="8.7265625" style="16" customWidth="1"/>
    <col min="10" max="10" width="16.26953125" style="16" customWidth="1"/>
    <col min="11" max="16384" width="11.453125" style="16"/>
  </cols>
  <sheetData>
    <row r="1" spans="1:7">
      <c r="A1" s="2369" t="s">
        <v>22</v>
      </c>
      <c r="F1" s="831"/>
      <c r="G1" s="831"/>
    </row>
    <row r="2" spans="1:7">
      <c r="F2" s="831"/>
      <c r="G2" s="831"/>
    </row>
    <row r="3" spans="1:7" ht="13.5" thickBot="1">
      <c r="B3" s="118" t="s">
        <v>862</v>
      </c>
      <c r="F3" s="831"/>
      <c r="G3" s="831"/>
    </row>
    <row r="4" spans="1:7">
      <c r="B4" s="2123" t="s">
        <v>719</v>
      </c>
      <c r="C4" s="2114" t="s">
        <v>26</v>
      </c>
      <c r="D4" s="2115"/>
      <c r="E4" s="2116"/>
      <c r="F4" s="2117" t="s">
        <v>44</v>
      </c>
      <c r="G4" s="2116"/>
    </row>
    <row r="5" spans="1:7" ht="13.5" thickBot="1">
      <c r="B5" s="2124"/>
      <c r="C5" s="1477" t="s">
        <v>848</v>
      </c>
      <c r="D5" s="1478" t="s">
        <v>792</v>
      </c>
      <c r="E5" s="1479" t="s">
        <v>849</v>
      </c>
      <c r="F5" s="2060" t="s">
        <v>845</v>
      </c>
      <c r="G5" s="2061" t="s">
        <v>846</v>
      </c>
    </row>
    <row r="6" spans="1:7">
      <c r="B6" s="1578" t="s">
        <v>105</v>
      </c>
      <c r="C6" s="1333"/>
      <c r="D6" s="1333"/>
      <c r="E6" s="1334"/>
      <c r="F6" s="1333"/>
      <c r="G6" s="1334"/>
    </row>
    <row r="7" spans="1:7" ht="27.5">
      <c r="B7" s="1581" t="s">
        <v>612</v>
      </c>
      <c r="C7" s="1077">
        <v>6.2E-2</v>
      </c>
      <c r="D7" s="1077">
        <v>0.09</v>
      </c>
      <c r="E7" s="1049">
        <v>9.9000000000000005E-2</v>
      </c>
      <c r="F7" s="1077">
        <v>5.798173229938075E-2</v>
      </c>
      <c r="G7" s="1049">
        <v>9.4500000000000001E-2</v>
      </c>
    </row>
    <row r="8" spans="1:7" ht="14.5">
      <c r="B8" s="1581" t="s">
        <v>804</v>
      </c>
      <c r="C8" s="1321">
        <v>6.1</v>
      </c>
      <c r="D8" s="1333">
        <v>6.8</v>
      </c>
      <c r="E8" s="1322">
        <v>7</v>
      </c>
      <c r="F8" s="1321">
        <v>6.1</v>
      </c>
      <c r="G8" s="1322">
        <v>7</v>
      </c>
    </row>
    <row r="9" spans="1:7" ht="26">
      <c r="B9" s="1581" t="s">
        <v>805</v>
      </c>
      <c r="C9" s="1586">
        <v>7757</v>
      </c>
      <c r="D9" s="1586">
        <v>4591</v>
      </c>
      <c r="E9" s="1587">
        <v>9418.8700000000008</v>
      </c>
      <c r="F9" s="1586">
        <v>11659</v>
      </c>
      <c r="G9" s="1587">
        <v>14009.87</v>
      </c>
    </row>
    <row r="10" spans="1:7" ht="13.5" thickBot="1">
      <c r="B10" s="1032" t="s">
        <v>806</v>
      </c>
      <c r="C10" s="1715">
        <v>1517</v>
      </c>
      <c r="D10" s="1715">
        <v>733.61981600000001</v>
      </c>
      <c r="E10" s="1716">
        <v>1861.1529303039199</v>
      </c>
      <c r="F10" s="1586">
        <v>1947</v>
      </c>
      <c r="G10" s="1587">
        <v>2594.77274630392</v>
      </c>
    </row>
    <row r="11" spans="1:7">
      <c r="B11" s="1578" t="s">
        <v>108</v>
      </c>
      <c r="C11" s="1077"/>
      <c r="D11" s="1077"/>
      <c r="E11" s="1049"/>
      <c r="F11" s="2062"/>
      <c r="G11" s="2063"/>
    </row>
    <row r="12" spans="1:7" ht="14.5">
      <c r="B12" s="1579" t="s">
        <v>807</v>
      </c>
      <c r="C12" s="1333">
        <v>2.6</v>
      </c>
      <c r="D12" s="1321">
        <v>3.7530000000000001</v>
      </c>
      <c r="E12" s="1322">
        <v>4.1909999999999998</v>
      </c>
      <c r="F12" s="1321">
        <v>2.6</v>
      </c>
      <c r="G12" s="1322">
        <v>4.1909999999999998</v>
      </c>
    </row>
    <row r="13" spans="1:7">
      <c r="B13" s="1579" t="s">
        <v>808</v>
      </c>
      <c r="C13" s="1333">
        <v>53</v>
      </c>
      <c r="D13" s="1333">
        <v>53</v>
      </c>
      <c r="E13" s="1334">
        <v>55</v>
      </c>
      <c r="F13" s="1329">
        <v>53</v>
      </c>
      <c r="G13" s="1330">
        <v>55</v>
      </c>
    </row>
    <row r="14" spans="1:7" ht="15" thickBot="1">
      <c r="B14" s="1579" t="s">
        <v>613</v>
      </c>
      <c r="C14" s="1078">
        <v>0.64683266939905648</v>
      </c>
      <c r="D14" s="1078">
        <v>0.68040772047772813</v>
      </c>
      <c r="E14" s="1050">
        <v>0.68721933228327747</v>
      </c>
      <c r="F14" s="2064">
        <v>0.64357741405637503</v>
      </c>
      <c r="G14" s="1050">
        <v>0.68381352638050275</v>
      </c>
    </row>
    <row r="15" spans="1:7">
      <c r="B15" s="1712" t="s">
        <v>25</v>
      </c>
      <c r="C15" s="1717"/>
      <c r="D15" s="1717"/>
      <c r="E15" s="1718"/>
      <c r="F15" s="2065"/>
      <c r="G15" s="1718"/>
    </row>
    <row r="16" spans="1:7" ht="14.5">
      <c r="B16" s="1579" t="s">
        <v>824</v>
      </c>
      <c r="C16" s="1077">
        <v>5.3620853052289447E-2</v>
      </c>
      <c r="D16" s="1077">
        <v>6.492113998438713E-2</v>
      </c>
      <c r="E16" s="1049">
        <v>6.2885058013073078E-2</v>
      </c>
      <c r="F16" s="2066">
        <v>5.3620853052289447E-2</v>
      </c>
      <c r="G16" s="1049">
        <v>6.2885058013073078E-2</v>
      </c>
    </row>
    <row r="17" spans="2:7" ht="13.5" thickBot="1">
      <c r="B17" s="1713" t="s">
        <v>827</v>
      </c>
      <c r="C17" s="1719">
        <v>6.8251887482648446E-2</v>
      </c>
      <c r="D17" s="1719">
        <v>7.2587217375047877E-2</v>
      </c>
      <c r="E17" s="1720">
        <v>8.1837810677812164E-2</v>
      </c>
      <c r="F17" s="2067">
        <v>6.8120785171666962E-2</v>
      </c>
      <c r="G17" s="2068">
        <v>8.1837810677812164E-2</v>
      </c>
    </row>
    <row r="18" spans="2:7">
      <c r="B18" s="1578" t="s">
        <v>274</v>
      </c>
      <c r="C18" s="1078"/>
      <c r="D18" s="1078"/>
      <c r="E18" s="1050"/>
      <c r="F18" s="2065"/>
      <c r="G18" s="1718"/>
    </row>
    <row r="19" spans="2:7" ht="19.899999999999999" customHeight="1">
      <c r="B19" s="1714" t="s">
        <v>825</v>
      </c>
      <c r="C19" s="1333" t="s">
        <v>863</v>
      </c>
      <c r="D19" s="1333">
        <v>7.2</v>
      </c>
      <c r="E19" s="1334">
        <v>7.3</v>
      </c>
      <c r="F19" s="2069" t="s">
        <v>863</v>
      </c>
      <c r="G19" s="1322">
        <v>7.3</v>
      </c>
    </row>
    <row r="20" spans="2:7" ht="15" thickBot="1">
      <c r="B20" s="1580" t="s">
        <v>828</v>
      </c>
      <c r="C20" s="1576">
        <v>579.60090000000002</v>
      </c>
      <c r="D20" s="1576">
        <v>733</v>
      </c>
      <c r="E20" s="1577">
        <v>575.09699999999998</v>
      </c>
      <c r="F20" s="2070">
        <v>1301.7037999999998</v>
      </c>
      <c r="G20" s="2071">
        <v>1308.097</v>
      </c>
    </row>
    <row r="21" spans="2:7">
      <c r="B21" s="1482"/>
      <c r="C21" s="1321"/>
      <c r="D21" s="1321"/>
      <c r="E21" s="1321"/>
      <c r="F21" s="1721"/>
      <c r="G21" s="1721"/>
    </row>
    <row r="22" spans="2:7" ht="14.65" customHeight="1">
      <c r="B22" s="425" t="s">
        <v>864</v>
      </c>
      <c r="F22" s="831"/>
      <c r="G22" s="831"/>
    </row>
    <row r="23" spans="2:7" ht="14.65" customHeight="1">
      <c r="B23" s="425" t="s">
        <v>720</v>
      </c>
      <c r="F23" s="831"/>
      <c r="G23" s="831"/>
    </row>
    <row r="24" spans="2:7" ht="14.65" customHeight="1">
      <c r="B24" s="425" t="s">
        <v>809</v>
      </c>
      <c r="F24" s="831"/>
      <c r="G24" s="831"/>
    </row>
    <row r="25" spans="2:7" ht="14.65" customHeight="1">
      <c r="B25" s="425" t="s">
        <v>810</v>
      </c>
      <c r="F25" s="831"/>
      <c r="G25" s="831"/>
    </row>
    <row r="26" spans="2:7" ht="14.65" customHeight="1">
      <c r="B26" s="425" t="s">
        <v>614</v>
      </c>
      <c r="F26" s="831"/>
      <c r="G26" s="831"/>
    </row>
    <row r="27" spans="2:7" ht="14.65" customHeight="1">
      <c r="B27" s="425" t="s">
        <v>829</v>
      </c>
      <c r="F27" s="831"/>
      <c r="G27" s="831"/>
    </row>
    <row r="28" spans="2:7" ht="14.65" customHeight="1">
      <c r="B28" s="425" t="s">
        <v>826</v>
      </c>
      <c r="F28" s="831"/>
      <c r="G28" s="831"/>
    </row>
    <row r="29" spans="2:7" ht="14.65" customHeight="1">
      <c r="B29" s="425" t="s">
        <v>830</v>
      </c>
    </row>
    <row r="30" spans="2:7">
      <c r="B30" s="425"/>
      <c r="C30" s="1482"/>
      <c r="D30" s="1482"/>
      <c r="E30" s="1482"/>
      <c r="F30" s="1482"/>
      <c r="G30" s="425"/>
    </row>
    <row r="31" spans="2:7">
      <c r="B31" s="207"/>
    </row>
    <row r="32" spans="2:7">
      <c r="B32" s="207"/>
    </row>
    <row r="33" spans="2:10" ht="13.5" thickBot="1">
      <c r="B33" s="523" t="s">
        <v>865</v>
      </c>
    </row>
    <row r="34" spans="2:10" ht="15" customHeight="1">
      <c r="B34" s="2118" t="s">
        <v>703</v>
      </c>
      <c r="C34" s="2120" t="s">
        <v>26</v>
      </c>
      <c r="D34" s="2121"/>
      <c r="E34" s="2122"/>
      <c r="F34" s="2120" t="s">
        <v>27</v>
      </c>
      <c r="G34" s="2122"/>
      <c r="H34" s="2111" t="s">
        <v>44</v>
      </c>
      <c r="I34" s="2112"/>
      <c r="J34" s="1243" t="s">
        <v>27</v>
      </c>
    </row>
    <row r="35" spans="2:10" ht="13.5" thickBot="1">
      <c r="B35" s="2119"/>
      <c r="C35" s="1477" t="s">
        <v>848</v>
      </c>
      <c r="D35" s="1478" t="s">
        <v>792</v>
      </c>
      <c r="E35" s="1479" t="s">
        <v>849</v>
      </c>
      <c r="F35" s="806" t="s">
        <v>29</v>
      </c>
      <c r="G35" s="547" t="s">
        <v>30</v>
      </c>
      <c r="H35" s="1480" t="s">
        <v>845</v>
      </c>
      <c r="I35" s="1481" t="s">
        <v>846</v>
      </c>
      <c r="J35" s="1119" t="str">
        <f>_xlfn.CONCAT(I35," / ",H35)</f>
        <v>Jun 26 / Jun 25</v>
      </c>
    </row>
    <row r="36" spans="2:10">
      <c r="B36" s="1484" t="s">
        <v>31</v>
      </c>
      <c r="C36" s="1319"/>
      <c r="D36" s="1319"/>
      <c r="E36" s="1320"/>
      <c r="F36" s="1319"/>
      <c r="G36" s="1320"/>
      <c r="J36" s="513"/>
    </row>
    <row r="37" spans="2:10">
      <c r="B37" s="1483" t="s">
        <v>32</v>
      </c>
      <c r="C37" s="1321">
        <v>18.615642000000001</v>
      </c>
      <c r="D37" s="1321">
        <v>19.421837</v>
      </c>
      <c r="E37" s="1322">
        <v>19.811055</v>
      </c>
      <c r="F37" s="1077">
        <v>2.0040225855051608E-2</v>
      </c>
      <c r="G37" s="1049">
        <v>6.4215512954105991E-2</v>
      </c>
      <c r="H37" s="1321">
        <v>18.615642000000001</v>
      </c>
      <c r="I37" s="1322">
        <v>19.811055</v>
      </c>
      <c r="J37" s="1324">
        <v>6.4215512954105991E-2</v>
      </c>
    </row>
    <row r="38" spans="2:10" ht="14.5">
      <c r="B38" s="1483" t="s">
        <v>722</v>
      </c>
      <c r="C38" s="1321">
        <v>14.946175999999999</v>
      </c>
      <c r="D38" s="1321">
        <v>16.364446000000001</v>
      </c>
      <c r="E38" s="1322">
        <v>16.652987</v>
      </c>
      <c r="F38" s="1077">
        <v>1.7632188709596264E-2</v>
      </c>
      <c r="G38" s="1049">
        <v>0.11419716989817319</v>
      </c>
      <c r="H38" s="1321">
        <v>14.946175999999999</v>
      </c>
      <c r="I38" s="1322">
        <v>16.652987</v>
      </c>
      <c r="J38" s="1324">
        <v>0.11419716989817319</v>
      </c>
    </row>
    <row r="39" spans="2:10" ht="13.5" thickBot="1">
      <c r="B39" s="1485" t="s">
        <v>721</v>
      </c>
      <c r="C39" s="1321">
        <v>12.56156</v>
      </c>
      <c r="D39" s="1321">
        <v>14.323971999999999</v>
      </c>
      <c r="E39" s="1322">
        <v>14.609545000000001</v>
      </c>
      <c r="F39" s="1323">
        <v>1.9936718669933295E-2</v>
      </c>
      <c r="G39" s="1324">
        <v>0.16303588089377441</v>
      </c>
      <c r="H39" s="1321">
        <v>12.56156</v>
      </c>
      <c r="I39" s="1322">
        <v>14.609545000000001</v>
      </c>
      <c r="J39" s="1324">
        <v>0.16303588089377441</v>
      </c>
    </row>
    <row r="40" spans="2:10">
      <c r="B40" s="1484" t="s">
        <v>616</v>
      </c>
      <c r="C40" s="1331"/>
      <c r="D40" s="1331"/>
      <c r="E40" s="1332"/>
      <c r="F40" s="1325"/>
      <c r="G40" s="1326"/>
      <c r="H40" s="1319"/>
      <c r="I40" s="1320"/>
      <c r="J40" s="1326"/>
    </row>
    <row r="41" spans="2:10">
      <c r="B41" s="1483" t="s">
        <v>33</v>
      </c>
      <c r="C41" s="1586">
        <v>2384.912347</v>
      </c>
      <c r="D41" s="1586">
        <v>3005.4048189999999</v>
      </c>
      <c r="E41" s="1587">
        <v>3381.3540349999998</v>
      </c>
      <c r="F41" s="1323">
        <v>0.12509104052248476</v>
      </c>
      <c r="G41" s="1324">
        <v>0.41781061230758931</v>
      </c>
      <c r="H41" s="1327">
        <v>4410.2837449999997</v>
      </c>
      <c r="I41" s="1328">
        <v>6386.7588539999997</v>
      </c>
      <c r="J41" s="1324">
        <v>0.44815146219123814</v>
      </c>
    </row>
    <row r="42" spans="2:10">
      <c r="B42" s="1483" t="s">
        <v>771</v>
      </c>
      <c r="C42" s="1586">
        <v>256.63851799999998</v>
      </c>
      <c r="D42" s="1586">
        <v>337.11975100000001</v>
      </c>
      <c r="E42" s="1587">
        <v>364.37210199999998</v>
      </c>
      <c r="F42" s="1323">
        <v>8.0838784791342544E-2</v>
      </c>
      <c r="G42" s="1324">
        <v>0.41978727448854736</v>
      </c>
      <c r="H42" s="1327">
        <v>485.81042100000002</v>
      </c>
      <c r="I42" s="1328">
        <v>701.49185299999999</v>
      </c>
      <c r="J42" s="1324">
        <v>0.44396213559198228</v>
      </c>
    </row>
    <row r="43" spans="2:10">
      <c r="B43" s="1483" t="s">
        <v>723</v>
      </c>
      <c r="C43" s="1586">
        <v>54.473966451351835</v>
      </c>
      <c r="D43" s="1586">
        <v>66.505554052975583</v>
      </c>
      <c r="E43" s="1587">
        <v>68.5</v>
      </c>
      <c r="F43" s="1323">
        <v>2.998916369354232E-2</v>
      </c>
      <c r="G43" s="1324">
        <v>0.25748140740172021</v>
      </c>
      <c r="H43" s="1321">
        <v>54.473966451351835</v>
      </c>
      <c r="I43" s="1322">
        <v>68.5</v>
      </c>
      <c r="J43" s="1324">
        <v>0.25748140740172021</v>
      </c>
    </row>
    <row r="44" spans="2:10" ht="13.5" thickBot="1">
      <c r="B44" s="1485" t="s">
        <v>724</v>
      </c>
      <c r="C44" s="1321">
        <v>2.66</v>
      </c>
      <c r="D44" s="1321">
        <v>2.86</v>
      </c>
      <c r="E44" s="1322">
        <v>2.9</v>
      </c>
      <c r="F44" s="1323">
        <v>1.3986013986013957E-2</v>
      </c>
      <c r="G44" s="1324">
        <v>9.0225563909774431E-2</v>
      </c>
      <c r="H44" s="1321">
        <v>2.66</v>
      </c>
      <c r="I44" s="1322">
        <v>2.9</v>
      </c>
      <c r="J44" s="1324">
        <v>9.0225563909774431E-2</v>
      </c>
    </row>
    <row r="45" spans="2:10">
      <c r="B45" s="1486" t="s">
        <v>34</v>
      </c>
      <c r="C45" s="1331"/>
      <c r="D45" s="1331"/>
      <c r="E45" s="1332"/>
      <c r="F45" s="1325"/>
      <c r="G45" s="1326"/>
      <c r="H45" s="1582"/>
      <c r="I45" s="1583"/>
      <c r="J45" s="1326"/>
    </row>
    <row r="46" spans="2:10" ht="15" thickBot="1">
      <c r="B46" s="1485" t="s">
        <v>725</v>
      </c>
      <c r="C46" s="1586">
        <v>77</v>
      </c>
      <c r="D46" s="1586">
        <v>77</v>
      </c>
      <c r="E46" s="1587">
        <v>78</v>
      </c>
      <c r="F46" s="1652" t="s">
        <v>871</v>
      </c>
      <c r="G46" s="1324" t="s">
        <v>871</v>
      </c>
      <c r="H46" s="1327">
        <v>77</v>
      </c>
      <c r="I46" s="1328">
        <v>78</v>
      </c>
      <c r="J46" s="1324" t="s">
        <v>871</v>
      </c>
    </row>
    <row r="47" spans="2:10">
      <c r="B47" s="1486" t="s">
        <v>618</v>
      </c>
      <c r="C47" s="1331"/>
      <c r="D47" s="1331"/>
      <c r="E47" s="1332"/>
      <c r="F47" s="1325"/>
      <c r="G47" s="1326"/>
      <c r="H47" s="1582"/>
      <c r="I47" s="1583"/>
      <c r="J47" s="1326"/>
    </row>
    <row r="48" spans="2:10" ht="15">
      <c r="B48" s="1484" t="s">
        <v>726</v>
      </c>
      <c r="C48" s="1321"/>
      <c r="D48" s="1321"/>
      <c r="E48" s="1322"/>
      <c r="F48" s="1323"/>
      <c r="G48" s="1324"/>
      <c r="H48" s="1327"/>
      <c r="I48" s="1328"/>
      <c r="J48" s="1324"/>
    </row>
    <row r="49" spans="2:10">
      <c r="B49" s="1483" t="s">
        <v>619</v>
      </c>
      <c r="C49" s="1321">
        <v>6.4532490221355623</v>
      </c>
      <c r="D49" s="1321">
        <v>10.251088230657412</v>
      </c>
      <c r="E49" s="1322">
        <v>11.125355238856541</v>
      </c>
      <c r="F49" s="1323">
        <v>8.5285287622879125E-2</v>
      </c>
      <c r="G49" s="1324">
        <v>0.72399286013835651</v>
      </c>
      <c r="H49" s="1327">
        <v>6.4532490221355623</v>
      </c>
      <c r="I49" s="1328">
        <v>11.125355238856541</v>
      </c>
      <c r="J49" s="1324">
        <v>0.72399286013835651</v>
      </c>
    </row>
    <row r="50" spans="2:10">
      <c r="B50" s="1483" t="s">
        <v>617</v>
      </c>
      <c r="C50" s="1321">
        <v>-4.3707552556014351</v>
      </c>
      <c r="D50" s="1321">
        <v>-5.8590231828742692</v>
      </c>
      <c r="E50" s="1322">
        <v>-6.0072793304211665</v>
      </c>
      <c r="F50" s="1323">
        <v>2.5303901848390931E-2</v>
      </c>
      <c r="G50" s="1324">
        <v>0.37442592392296703</v>
      </c>
      <c r="H50" s="1327">
        <v>-4.3707552556014351</v>
      </c>
      <c r="I50" s="1322">
        <v>-6.0072793304211665</v>
      </c>
      <c r="J50" s="1324">
        <v>0.37442592392296703</v>
      </c>
    </row>
    <row r="51" spans="2:10" ht="15">
      <c r="B51" s="1484" t="s">
        <v>727</v>
      </c>
      <c r="C51" s="1321"/>
      <c r="D51" s="1321"/>
      <c r="E51" s="1322"/>
      <c r="F51" s="1323"/>
      <c r="G51" s="1584"/>
      <c r="H51" s="1327"/>
      <c r="I51" s="1328"/>
      <c r="J51" s="1324"/>
    </row>
    <row r="52" spans="2:10">
      <c r="B52" s="1483" t="s">
        <v>619</v>
      </c>
      <c r="C52" s="1321">
        <v>6.4271515745378593</v>
      </c>
      <c r="D52" s="1321">
        <v>9.7012</v>
      </c>
      <c r="E52" s="1322">
        <v>10.736739999999999</v>
      </c>
      <c r="F52" s="1323">
        <v>0.10674349565002261</v>
      </c>
      <c r="G52" s="1324">
        <v>0.67052851881309783</v>
      </c>
      <c r="H52" s="1327">
        <v>5.9972365922956499</v>
      </c>
      <c r="I52" s="1322">
        <v>10.218969999999999</v>
      </c>
      <c r="J52" s="1324">
        <v>0.70394644979119203</v>
      </c>
    </row>
    <row r="53" spans="2:10" ht="13.5" thickBot="1">
      <c r="B53" s="1483" t="s">
        <v>617</v>
      </c>
      <c r="C53" s="1321">
        <v>-4.4958316669709442</v>
      </c>
      <c r="D53" s="1321">
        <v>-5.4329000000000001</v>
      </c>
      <c r="E53" s="1322">
        <v>-5.86111</v>
      </c>
      <c r="F53" s="1323">
        <v>7.8817942535294172E-2</v>
      </c>
      <c r="G53" s="1324">
        <v>0.30367647949526289</v>
      </c>
      <c r="H53" s="1327">
        <v>-4.3873994707878499</v>
      </c>
      <c r="I53" s="1322">
        <v>-5.6470050000000001</v>
      </c>
      <c r="J53" s="1324">
        <v>0.28709615743878492</v>
      </c>
    </row>
    <row r="54" spans="2:10">
      <c r="B54" s="1486" t="s">
        <v>35</v>
      </c>
      <c r="C54" s="1331"/>
      <c r="D54" s="1331"/>
      <c r="E54" s="1332"/>
      <c r="F54" s="1325"/>
      <c r="G54" s="1585"/>
      <c r="H54" s="1582"/>
      <c r="I54" s="1583"/>
      <c r="J54" s="1326"/>
    </row>
    <row r="55" spans="2:10" ht="14.5">
      <c r="B55" s="1483" t="s">
        <v>728</v>
      </c>
      <c r="C55" s="1321">
        <v>103.3680752851199</v>
      </c>
      <c r="D55" s="1321">
        <v>129.79645304080285</v>
      </c>
      <c r="E55" s="1322">
        <v>139.68946126500001</v>
      </c>
      <c r="F55" s="1323">
        <v>7.6219403476974756E-2</v>
      </c>
      <c r="G55" s="1324">
        <v>0.35137914563751838</v>
      </c>
      <c r="H55" s="1321">
        <v>194.93298725216798</v>
      </c>
      <c r="I55" s="1322">
        <v>269.48591430580285</v>
      </c>
      <c r="J55" s="1324">
        <v>0.38245413515975213</v>
      </c>
    </row>
    <row r="56" spans="2:10" ht="14.5">
      <c r="B56" s="1483" t="s">
        <v>811</v>
      </c>
      <c r="C56" s="1321">
        <v>10.910247232</v>
      </c>
      <c r="D56" s="1321">
        <v>16.534428766000001</v>
      </c>
      <c r="E56" s="1322">
        <v>18.076841503000001</v>
      </c>
      <c r="F56" s="1323">
        <v>9.328491227780944E-2</v>
      </c>
      <c r="G56" s="1324">
        <v>0.6568681825999525</v>
      </c>
      <c r="H56" s="1321">
        <v>20.300744766000001</v>
      </c>
      <c r="I56" s="1322">
        <v>34.611270269000002</v>
      </c>
      <c r="J56" s="1324">
        <v>0.70492613290560091</v>
      </c>
    </row>
    <row r="57" spans="2:10">
      <c r="B57" s="1484" t="s">
        <v>36</v>
      </c>
      <c r="C57" s="1321"/>
      <c r="D57" s="1321"/>
      <c r="E57" s="1322"/>
      <c r="F57" s="1323"/>
      <c r="G57" s="1324"/>
      <c r="H57" s="1321"/>
      <c r="I57" s="1322"/>
      <c r="J57" s="1324"/>
    </row>
    <row r="58" spans="2:10">
      <c r="B58" s="1483" t="s">
        <v>37</v>
      </c>
      <c r="C58" s="1329">
        <v>50.142870000000002</v>
      </c>
      <c r="D58" s="1329">
        <v>67.122347000000005</v>
      </c>
      <c r="E58" s="1330">
        <v>72.170651000000007</v>
      </c>
      <c r="F58" s="1323">
        <v>7.5210480944595037E-2</v>
      </c>
      <c r="G58" s="1324">
        <v>0.4393003631423571</v>
      </c>
      <c r="H58" s="1586">
        <v>95.151782999999995</v>
      </c>
      <c r="I58" s="1587">
        <v>139.29299800000001</v>
      </c>
      <c r="J58" s="1324">
        <v>0.46390318298081734</v>
      </c>
    </row>
    <row r="59" spans="2:10">
      <c r="B59" s="1484" t="s">
        <v>38</v>
      </c>
      <c r="C59" s="1329"/>
      <c r="D59" s="1329"/>
      <c r="E59" s="1330"/>
      <c r="F59" s="1323"/>
      <c r="G59" s="1324"/>
      <c r="H59" s="1586"/>
      <c r="I59" s="1587"/>
      <c r="J59" s="1324"/>
    </row>
    <row r="60" spans="2:10">
      <c r="B60" s="1483" t="s">
        <v>39</v>
      </c>
      <c r="C60" s="1586">
        <v>3855.1480000000001</v>
      </c>
      <c r="D60" s="1586">
        <v>5733.884</v>
      </c>
      <c r="E60" s="1587">
        <v>6376.1930000000002</v>
      </c>
      <c r="F60" s="1323">
        <v>0.11201988041613675</v>
      </c>
      <c r="G60" s="1324">
        <v>0.65394246861599092</v>
      </c>
      <c r="H60" s="1586">
        <v>6955.5879999999997</v>
      </c>
      <c r="I60" s="1587">
        <v>12110.076999999999</v>
      </c>
      <c r="J60" s="1324">
        <v>0.74105726216101342</v>
      </c>
    </row>
    <row r="61" spans="2:10">
      <c r="B61" s="1484" t="s">
        <v>620</v>
      </c>
      <c r="C61" s="1321"/>
      <c r="D61" s="1321"/>
      <c r="E61" s="1322"/>
      <c r="F61" s="1323"/>
      <c r="G61" s="1324"/>
      <c r="H61" s="1327"/>
      <c r="I61" s="1328"/>
      <c r="J61" s="1324"/>
    </row>
    <row r="62" spans="2:10" ht="15" thickBot="1">
      <c r="B62" s="1485" t="s">
        <v>773</v>
      </c>
      <c r="C62" s="1588">
        <v>127.89781940886716</v>
      </c>
      <c r="D62" s="1588">
        <v>175.651523</v>
      </c>
      <c r="E62" s="1589">
        <v>167.23689999999999</v>
      </c>
      <c r="F62" s="1335">
        <v>-4.7905209452695718E-2</v>
      </c>
      <c r="G62" s="1336">
        <v>0.30758210556641785</v>
      </c>
      <c r="H62" s="1588">
        <v>251.97750371019526</v>
      </c>
      <c r="I62" s="1589">
        <v>342.88842299999999</v>
      </c>
      <c r="J62" s="1336">
        <v>0.36078982429464546</v>
      </c>
    </row>
    <row r="63" spans="2:10" ht="10.9" customHeight="1">
      <c r="B63" s="2370" t="s">
        <v>42</v>
      </c>
      <c r="C63" s="1327"/>
      <c r="D63" s="1327"/>
      <c r="E63" s="1327"/>
      <c r="F63" s="1323"/>
      <c r="G63" s="1323"/>
    </row>
    <row r="64" spans="2:10" ht="10.9" customHeight="1">
      <c r="B64" s="2371" t="s">
        <v>621</v>
      </c>
      <c r="C64" s="2371"/>
      <c r="D64" s="2371"/>
      <c r="E64" s="2371"/>
      <c r="F64" s="2371"/>
      <c r="G64" s="2371"/>
    </row>
    <row r="65" spans="2:10" ht="10.9" customHeight="1">
      <c r="B65" s="2370" t="s">
        <v>813</v>
      </c>
      <c r="C65" s="1482"/>
      <c r="D65" s="1482"/>
      <c r="E65" s="1482"/>
    </row>
    <row r="66" spans="2:10" ht="10.9" customHeight="1">
      <c r="B66" s="2372" t="s">
        <v>831</v>
      </c>
      <c r="C66" s="2371"/>
      <c r="D66" s="2371"/>
      <c r="E66" s="2371"/>
      <c r="F66" s="2371"/>
      <c r="G66" s="2371"/>
    </row>
    <row r="67" spans="2:10" ht="10.9" customHeight="1">
      <c r="B67" s="2372" t="s">
        <v>730</v>
      </c>
      <c r="C67" s="2372"/>
      <c r="D67" s="2372"/>
      <c r="E67" s="2372"/>
      <c r="F67" s="2372"/>
      <c r="G67" s="2372"/>
    </row>
    <row r="68" spans="2:10">
      <c r="B68" s="2370" t="s">
        <v>731</v>
      </c>
      <c r="C68" s="2373"/>
      <c r="D68" s="2373"/>
      <c r="E68" s="2373"/>
    </row>
    <row r="69" spans="2:10">
      <c r="B69" s="207" t="s">
        <v>772</v>
      </c>
      <c r="C69" s="2373"/>
      <c r="D69" s="2373"/>
      <c r="E69" s="2373"/>
    </row>
    <row r="70" spans="2:10" ht="15.65" customHeight="1"/>
    <row r="71" spans="2:10" ht="14.65" customHeight="1" thickBot="1">
      <c r="B71" s="523" t="s">
        <v>930</v>
      </c>
    </row>
    <row r="72" spans="2:10" ht="14.65" customHeight="1">
      <c r="B72" s="2104" t="s">
        <v>933</v>
      </c>
      <c r="C72" s="2106" t="s">
        <v>26</v>
      </c>
      <c r="D72" s="2107"/>
      <c r="E72" s="2107"/>
      <c r="F72" s="2106" t="s">
        <v>623</v>
      </c>
      <c r="G72" s="2108"/>
      <c r="H72" s="2374" t="s">
        <v>28</v>
      </c>
      <c r="I72" s="2375"/>
      <c r="J72" s="2072" t="s">
        <v>27</v>
      </c>
    </row>
    <row r="73" spans="2:10" ht="13.5" thickBot="1">
      <c r="B73" s="2105"/>
      <c r="C73" s="1477" t="s">
        <v>848</v>
      </c>
      <c r="D73" s="1478" t="s">
        <v>792</v>
      </c>
      <c r="E73" s="1479" t="s">
        <v>849</v>
      </c>
      <c r="F73" s="806" t="s">
        <v>29</v>
      </c>
      <c r="G73" s="547" t="s">
        <v>30</v>
      </c>
      <c r="H73" s="2102" t="s">
        <v>845</v>
      </c>
      <c r="I73" s="2103" t="s">
        <v>846</v>
      </c>
      <c r="J73" s="1119" t="str">
        <f>_xlfn.CONCAT(I73," / ",H73)</f>
        <v>Jun 26 / Jun 25</v>
      </c>
    </row>
    <row r="74" spans="2:10" ht="13.5" thickBot="1">
      <c r="B74" s="2351" t="s">
        <v>929</v>
      </c>
      <c r="C74" s="2352">
        <v>444.54372616000006</v>
      </c>
      <c r="D74" s="2352">
        <v>1142.8449403200007</v>
      </c>
      <c r="E74" s="2353">
        <v>1817.0359947900004</v>
      </c>
      <c r="F74" s="2354">
        <v>0.58992347140393675</v>
      </c>
      <c r="G74" s="2355">
        <v>3.0874179250839617</v>
      </c>
      <c r="H74" s="2356">
        <v>444.54372616000006</v>
      </c>
      <c r="I74" s="2353">
        <v>1817.0359947900004</v>
      </c>
      <c r="J74" s="2357">
        <v>3.0874179250839617</v>
      </c>
    </row>
    <row r="75" spans="2:10" ht="14.5">
      <c r="B75" s="1483" t="s">
        <v>931</v>
      </c>
      <c r="C75" s="1487">
        <v>123.92478623221119</v>
      </c>
      <c r="D75" s="1488">
        <v>235.73634713962602</v>
      </c>
      <c r="E75" s="1489">
        <v>276.08302000000003</v>
      </c>
      <c r="F75" s="1490">
        <v>0.17115168428599081</v>
      </c>
      <c r="G75" s="1491">
        <v>1.2278272845488201</v>
      </c>
      <c r="H75" s="1492">
        <v>123.92478623221119</v>
      </c>
      <c r="I75" s="1493">
        <v>276.08302000000003</v>
      </c>
      <c r="J75" s="1494">
        <v>1.2278272845488201</v>
      </c>
    </row>
    <row r="76" spans="2:10" ht="15" thickBot="1">
      <c r="B76" s="1483" t="s">
        <v>729</v>
      </c>
      <c r="C76" s="1495">
        <v>158.97211940902957</v>
      </c>
      <c r="D76" s="1496">
        <v>235.55328052280495</v>
      </c>
      <c r="E76" s="1497">
        <v>256.90734999999995</v>
      </c>
      <c r="F76" s="1490">
        <v>9.0654944095026613E-2</v>
      </c>
      <c r="G76" s="1491">
        <v>0.61605287112632956</v>
      </c>
      <c r="H76" s="1492">
        <v>158.97211940902957</v>
      </c>
      <c r="I76" s="1493">
        <v>256.90734999999995</v>
      </c>
      <c r="J76" s="1494">
        <v>0.61605287112632956</v>
      </c>
    </row>
    <row r="77" spans="2:10" ht="13.5" thickBot="1">
      <c r="B77" s="1486" t="s">
        <v>932</v>
      </c>
      <c r="C77" s="2358">
        <v>282.89690564124078</v>
      </c>
      <c r="D77" s="2352">
        <v>471.28962766243097</v>
      </c>
      <c r="E77" s="2353">
        <v>532.99036999999998</v>
      </c>
      <c r="F77" s="2359">
        <v>0.13091894817121497</v>
      </c>
      <c r="G77" s="2360">
        <v>0.88404453838713359</v>
      </c>
      <c r="H77" s="2361">
        <v>282.89690564124078</v>
      </c>
      <c r="I77" s="2362">
        <v>532.99036999999998</v>
      </c>
      <c r="J77" s="2357">
        <v>0.88404453838713359</v>
      </c>
    </row>
    <row r="78" spans="2:10" ht="13.5" thickBot="1">
      <c r="B78" s="2351" t="s">
        <v>622</v>
      </c>
      <c r="C78" s="2363">
        <v>-197.06006444229493</v>
      </c>
      <c r="D78" s="2364">
        <v>-266.09393671799512</v>
      </c>
      <c r="E78" s="2364">
        <v>-290.88938999999999</v>
      </c>
      <c r="F78" s="2365">
        <v>9.318308259042718E-2</v>
      </c>
      <c r="G78" s="2355">
        <v>0.47614581789189003</v>
      </c>
      <c r="H78" s="2366">
        <v>-197.06006444229493</v>
      </c>
      <c r="I78" s="2367">
        <v>-290.88938999999999</v>
      </c>
      <c r="J78" s="2368">
        <v>0.47614581789189003</v>
      </c>
    </row>
    <row r="79" spans="2:10">
      <c r="B79" s="2348" t="s">
        <v>812</v>
      </c>
      <c r="C79" s="2348"/>
      <c r="D79" s="2348"/>
      <c r="E79" s="2348"/>
      <c r="F79" s="2348"/>
      <c r="G79" s="2348"/>
    </row>
    <row r="80" spans="2:10" ht="26">
      <c r="B80" s="2370" t="s">
        <v>832</v>
      </c>
      <c r="C80" s="1482"/>
      <c r="D80" s="1482"/>
      <c r="E80" s="1482"/>
    </row>
    <row r="81" spans="2:10">
      <c r="B81" s="2371" t="s">
        <v>661</v>
      </c>
      <c r="C81" s="2371"/>
      <c r="D81" s="2371"/>
      <c r="E81" s="2371"/>
      <c r="F81" s="2371"/>
      <c r="G81" s="2371"/>
    </row>
    <row r="84" spans="2:10" ht="13.5" thickBot="1">
      <c r="B84" s="523" t="s">
        <v>870</v>
      </c>
    </row>
    <row r="85" spans="2:10">
      <c r="B85" s="2104" t="s">
        <v>866</v>
      </c>
      <c r="C85" s="2106" t="s">
        <v>26</v>
      </c>
      <c r="D85" s="2107"/>
      <c r="E85" s="2107"/>
      <c r="F85" s="2106" t="s">
        <v>623</v>
      </c>
      <c r="G85" s="2108"/>
      <c r="H85" s="2109" t="s">
        <v>28</v>
      </c>
      <c r="I85" s="2110"/>
      <c r="J85" s="2072" t="s">
        <v>27</v>
      </c>
    </row>
    <row r="86" spans="2:10" ht="13.5" thickBot="1">
      <c r="B86" s="2105"/>
      <c r="C86" s="1477" t="s">
        <v>848</v>
      </c>
      <c r="D86" s="1478" t="s">
        <v>792</v>
      </c>
      <c r="E86" s="1479" t="s">
        <v>849</v>
      </c>
      <c r="F86" s="2073" t="s">
        <v>29</v>
      </c>
      <c r="G86" s="2074" t="s">
        <v>30</v>
      </c>
      <c r="H86" s="2102" t="s">
        <v>845</v>
      </c>
      <c r="I86" s="2103" t="s">
        <v>846</v>
      </c>
      <c r="J86" s="2074" t="s">
        <v>854</v>
      </c>
    </row>
    <row r="87" spans="2:10">
      <c r="B87" s="1484" t="s">
        <v>31</v>
      </c>
      <c r="C87" s="2075"/>
      <c r="D87" s="2076"/>
      <c r="E87" s="2077"/>
      <c r="F87" s="2075"/>
      <c r="G87" s="2077"/>
      <c r="H87" s="2075"/>
      <c r="I87" s="2077"/>
      <c r="J87" s="2078"/>
    </row>
    <row r="88" spans="2:10">
      <c r="B88" s="1483" t="s">
        <v>32</v>
      </c>
      <c r="C88" s="2079">
        <v>3.1899169999999999</v>
      </c>
      <c r="D88" s="2080">
        <v>4.1900050000000002</v>
      </c>
      <c r="E88" s="2081">
        <v>4.5076890000000001</v>
      </c>
      <c r="F88" s="1490">
        <v>7.5819479929021494E-2</v>
      </c>
      <c r="G88" s="1491">
        <v>0.41310541935730627</v>
      </c>
      <c r="H88" s="2079">
        <v>3.1899169999999999</v>
      </c>
      <c r="I88" s="2081">
        <v>4.5076890000000001</v>
      </c>
      <c r="J88" s="2082">
        <v>0.41310541935730627</v>
      </c>
    </row>
    <row r="89" spans="2:10" ht="15" thickBot="1">
      <c r="B89" s="1483" t="s">
        <v>722</v>
      </c>
      <c r="C89" s="2079">
        <v>1.5131679999999998</v>
      </c>
      <c r="D89" s="2080">
        <v>2.123821</v>
      </c>
      <c r="E89" s="2081">
        <v>2.3066949999999999</v>
      </c>
      <c r="F89" s="1490">
        <v>8.6106126646266379E-2</v>
      </c>
      <c r="G89" s="1491">
        <v>0.52441434130248599</v>
      </c>
      <c r="H89" s="2079">
        <v>1.5131679999999998</v>
      </c>
      <c r="I89" s="2081">
        <v>2.3066949999999999</v>
      </c>
      <c r="J89" s="2082">
        <v>0.52441434130248599</v>
      </c>
    </row>
    <row r="90" spans="2:10">
      <c r="B90" s="1486" t="s">
        <v>616</v>
      </c>
      <c r="C90" s="2083"/>
      <c r="D90" s="2084"/>
      <c r="E90" s="2085"/>
      <c r="F90" s="1498"/>
      <c r="G90" s="1499"/>
      <c r="H90" s="2083"/>
      <c r="I90" s="2085"/>
      <c r="J90" s="2086"/>
    </row>
    <row r="91" spans="2:10">
      <c r="B91" s="1483" t="s">
        <v>33</v>
      </c>
      <c r="C91" s="2079">
        <v>155.12260099999997</v>
      </c>
      <c r="D91" s="2080">
        <v>272.72771499999999</v>
      </c>
      <c r="E91" s="2081">
        <v>337.65943999999996</v>
      </c>
      <c r="F91" s="1490">
        <v>0.23808260557604122</v>
      </c>
      <c r="G91" s="1491">
        <v>1.1767262656974147</v>
      </c>
      <c r="H91" s="2079">
        <v>284.70398699999998</v>
      </c>
      <c r="I91" s="2081">
        <v>610.38715499999989</v>
      </c>
      <c r="J91" s="2082">
        <v>1.1439360980919453</v>
      </c>
    </row>
    <row r="92" spans="2:10" ht="13.5" thickBot="1">
      <c r="B92" s="1485" t="s">
        <v>723</v>
      </c>
      <c r="C92" s="2087">
        <v>35.590914710807141</v>
      </c>
      <c r="D92" s="2088">
        <v>44.125087236210426</v>
      </c>
      <c r="E92" s="2089">
        <v>50.266959806304023</v>
      </c>
      <c r="F92" s="2090">
        <v>0.13919230430559648</v>
      </c>
      <c r="G92" s="2091">
        <v>0.4123536923607225</v>
      </c>
      <c r="H92" s="2087">
        <v>33.799399076131067</v>
      </c>
      <c r="I92" s="2089">
        <v>47.196023521257224</v>
      </c>
      <c r="J92" s="2092">
        <v>0.39635688240939082</v>
      </c>
    </row>
    <row r="93" spans="2:10">
      <c r="B93" s="1484" t="s">
        <v>34</v>
      </c>
      <c r="C93" s="2093"/>
      <c r="D93" s="2094"/>
      <c r="E93" s="2095"/>
      <c r="F93" s="1490"/>
      <c r="G93" s="1491"/>
      <c r="H93" s="2093"/>
      <c r="I93" s="2095"/>
      <c r="J93" s="2082"/>
    </row>
    <row r="94" spans="2:10" ht="15" thickBot="1">
      <c r="B94" s="1485" t="s">
        <v>725</v>
      </c>
      <c r="C94" s="2096">
        <v>54</v>
      </c>
      <c r="D94" s="2097">
        <v>63.666666666666664</v>
      </c>
      <c r="E94" s="2098">
        <v>67</v>
      </c>
      <c r="F94" s="2099" t="s">
        <v>867</v>
      </c>
      <c r="G94" s="2100" t="s">
        <v>868</v>
      </c>
      <c r="H94" s="2096">
        <v>55.5</v>
      </c>
      <c r="I94" s="2098">
        <v>65.333333333333329</v>
      </c>
      <c r="J94" s="2101" t="s">
        <v>869</v>
      </c>
    </row>
    <row r="95" spans="2:10" ht="10.9" customHeight="1">
      <c r="B95" s="2370" t="s">
        <v>42</v>
      </c>
      <c r="C95" s="1327"/>
      <c r="D95" s="1327"/>
      <c r="E95" s="1327"/>
      <c r="F95" s="2376"/>
      <c r="G95" s="2376"/>
    </row>
    <row r="96" spans="2:10" ht="10.9" customHeight="1">
      <c r="B96" s="2371" t="s">
        <v>621</v>
      </c>
      <c r="C96" s="2371"/>
      <c r="D96" s="2371"/>
      <c r="E96" s="2371"/>
      <c r="F96" s="2371"/>
      <c r="G96" s="2371"/>
    </row>
    <row r="97" spans="2:5" ht="10.9" customHeight="1">
      <c r="B97" s="2370" t="s">
        <v>813</v>
      </c>
      <c r="C97" s="1482"/>
      <c r="D97" s="1482"/>
      <c r="E97" s="1482"/>
    </row>
  </sheetData>
  <mergeCells count="21">
    <mergeCell ref="C4:E4"/>
    <mergeCell ref="F4:G4"/>
    <mergeCell ref="B64:G64"/>
    <mergeCell ref="B66:G66"/>
    <mergeCell ref="B34:B35"/>
    <mergeCell ref="C34:E34"/>
    <mergeCell ref="F34:G34"/>
    <mergeCell ref="B4:B5"/>
    <mergeCell ref="H34:I34"/>
    <mergeCell ref="H72:I72"/>
    <mergeCell ref="B81:G81"/>
    <mergeCell ref="B67:G67"/>
    <mergeCell ref="B79:G79"/>
    <mergeCell ref="B72:B73"/>
    <mergeCell ref="C72:E72"/>
    <mergeCell ref="F72:G72"/>
    <mergeCell ref="B85:B86"/>
    <mergeCell ref="C85:E85"/>
    <mergeCell ref="F85:G85"/>
    <mergeCell ref="H85:I85"/>
    <mergeCell ref="B96:G96"/>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6"/>
  <sheetViews>
    <sheetView showGridLines="0" topLeftCell="A42" zoomScale="59" zoomScaleNormal="69" workbookViewId="0">
      <selection activeCell="B48" sqref="B48:G61"/>
    </sheetView>
  </sheetViews>
  <sheetFormatPr baseColWidth="10" defaultColWidth="11.453125" defaultRowHeight="14.5"/>
  <cols>
    <col min="2" max="2" width="51.7265625" customWidth="1"/>
    <col min="3" max="5" width="14.26953125" customWidth="1"/>
    <col min="6" max="7" width="11.7265625" customWidth="1"/>
  </cols>
  <sheetData>
    <row r="1" spans="1:8">
      <c r="A1" s="97" t="s">
        <v>22</v>
      </c>
    </row>
    <row r="2" spans="1:8">
      <c r="B2" s="2215" t="s">
        <v>341</v>
      </c>
      <c r="C2" s="2215"/>
      <c r="D2" s="2215"/>
      <c r="E2" s="2215"/>
      <c r="F2" s="16"/>
      <c r="G2" s="16"/>
      <c r="H2" s="16"/>
    </row>
    <row r="3" spans="1:8" ht="15" thickBot="1">
      <c r="B3" s="16"/>
      <c r="C3" s="150"/>
      <c r="D3" s="16"/>
      <c r="E3" s="16"/>
      <c r="F3" s="16"/>
      <c r="G3" s="16"/>
      <c r="H3" s="16"/>
    </row>
    <row r="4" spans="1:8">
      <c r="B4" s="631" t="s">
        <v>309</v>
      </c>
      <c r="C4" s="2120" t="s">
        <v>106</v>
      </c>
      <c r="D4" s="2121"/>
      <c r="E4" s="2224"/>
      <c r="F4" s="2225" t="s">
        <v>27</v>
      </c>
      <c r="G4" s="2226"/>
      <c r="H4" s="16"/>
    </row>
    <row r="5" spans="1:8" ht="15" thickBot="1">
      <c r="B5" s="632" t="s">
        <v>310</v>
      </c>
      <c r="C5" s="627" t="s">
        <v>845</v>
      </c>
      <c r="D5" s="1726" t="s">
        <v>794</v>
      </c>
      <c r="E5" s="1727" t="s">
        <v>846</v>
      </c>
      <c r="F5" s="806" t="s">
        <v>29</v>
      </c>
      <c r="G5" s="547" t="s">
        <v>30</v>
      </c>
      <c r="H5" s="16"/>
    </row>
    <row r="6" spans="1:8" ht="16.899999999999999" customHeight="1">
      <c r="B6" s="629" t="s">
        <v>311</v>
      </c>
      <c r="C6" s="494">
        <v>1840606.3130000001</v>
      </c>
      <c r="D6" s="780">
        <v>1840606.3130000001</v>
      </c>
      <c r="E6" s="781">
        <v>1840606.3130000001</v>
      </c>
      <c r="F6" s="782">
        <v>0</v>
      </c>
      <c r="G6" s="783">
        <v>0</v>
      </c>
      <c r="H6" s="16"/>
    </row>
    <row r="7" spans="1:8" ht="16.899999999999999" customHeight="1">
      <c r="B7" s="338" t="s">
        <v>312</v>
      </c>
      <c r="C7" s="494">
        <v>365846.95094000001</v>
      </c>
      <c r="D7" s="780">
        <v>420856.00756999996</v>
      </c>
      <c r="E7" s="781">
        <v>420856.00757000002</v>
      </c>
      <c r="F7" s="784">
        <v>1.3830778191703934E-16</v>
      </c>
      <c r="G7" s="783">
        <v>0.15036084485236467</v>
      </c>
      <c r="H7" s="16"/>
    </row>
    <row r="8" spans="1:8" ht="16.899999999999999" customHeight="1">
      <c r="B8" s="338" t="s">
        <v>313</v>
      </c>
      <c r="C8" s="494">
        <v>238272.25605</v>
      </c>
      <c r="D8" s="780">
        <v>357054.51936999999</v>
      </c>
      <c r="E8" s="781">
        <v>544582.72522999998</v>
      </c>
      <c r="F8" s="784">
        <v>0.52520888460082116</v>
      </c>
      <c r="G8" s="783">
        <v>1.2855481970830989</v>
      </c>
      <c r="H8" s="16"/>
    </row>
    <row r="9" spans="1:8" ht="16.899999999999999" customHeight="1">
      <c r="B9" s="338" t="s">
        <v>589</v>
      </c>
      <c r="C9" s="494">
        <v>153732.14608000001</v>
      </c>
      <c r="D9" s="780">
        <v>173250.20591999998</v>
      </c>
      <c r="E9" s="781">
        <v>181633.77259000001</v>
      </c>
      <c r="F9" s="784">
        <v>4.8389937694338012E-2</v>
      </c>
      <c r="G9" s="783">
        <v>0.18149506932323964</v>
      </c>
      <c r="H9" s="16"/>
    </row>
    <row r="10" spans="1:8" ht="16.899999999999999" customHeight="1">
      <c r="B10" s="338" t="s">
        <v>289</v>
      </c>
      <c r="C10" s="494">
        <v>0</v>
      </c>
      <c r="D10" s="780">
        <v>0</v>
      </c>
      <c r="E10" s="781">
        <v>0</v>
      </c>
      <c r="F10" s="784" t="s">
        <v>878</v>
      </c>
      <c r="G10" s="783" t="s">
        <v>863</v>
      </c>
      <c r="H10" s="16"/>
    </row>
    <row r="11" spans="1:8" ht="16.899999999999999" customHeight="1">
      <c r="B11" s="338" t="s">
        <v>290</v>
      </c>
      <c r="C11" s="494">
        <v>261000</v>
      </c>
      <c r="D11" s="780">
        <v>483217</v>
      </c>
      <c r="E11" s="781">
        <v>483217</v>
      </c>
      <c r="F11" s="784">
        <v>0</v>
      </c>
      <c r="G11" s="783">
        <v>0.85140613026819922</v>
      </c>
      <c r="H11" s="16"/>
    </row>
    <row r="12" spans="1:8" ht="16.899999999999999" customHeight="1">
      <c r="B12" s="779" t="s">
        <v>314</v>
      </c>
      <c r="C12" s="494">
        <v>3034.9003099999995</v>
      </c>
      <c r="D12" s="780">
        <v>-1130.3305200000004</v>
      </c>
      <c r="E12" s="781">
        <v>3870.0128700000005</v>
      </c>
      <c r="F12" s="784">
        <v>-4.4237887073950715</v>
      </c>
      <c r="G12" s="783">
        <v>0.27516968423915084</v>
      </c>
      <c r="H12" s="16"/>
    </row>
    <row r="13" spans="1:8" ht="28.5" customHeight="1">
      <c r="B13" s="779" t="s">
        <v>315</v>
      </c>
      <c r="C13" s="494">
        <v>-148.32701999999998</v>
      </c>
      <c r="D13" s="780">
        <v>-214.27858000000001</v>
      </c>
      <c r="E13" s="781">
        <v>-207.97476</v>
      </c>
      <c r="F13" s="784">
        <v>-2.941880611678499E-2</v>
      </c>
      <c r="G13" s="783">
        <v>0.4021367111669879</v>
      </c>
      <c r="H13" s="16"/>
    </row>
    <row r="14" spans="1:8" ht="16.899999999999999" customHeight="1">
      <c r="B14" s="338" t="s">
        <v>316</v>
      </c>
      <c r="C14" s="494">
        <v>-124514.86806000001</v>
      </c>
      <c r="D14" s="780">
        <v>-133121.06666895002</v>
      </c>
      <c r="E14" s="781">
        <v>-143742.08497999999</v>
      </c>
      <c r="F14" s="784">
        <v>7.9784654501474747E-2</v>
      </c>
      <c r="G14" s="783">
        <v>0.15441703645170274</v>
      </c>
      <c r="H14" s="16"/>
    </row>
    <row r="15" spans="1:8" ht="16.899999999999999" customHeight="1" thickBot="1">
      <c r="B15" s="338" t="s">
        <v>286</v>
      </c>
      <c r="C15" s="494">
        <v>-139180.33347000001</v>
      </c>
      <c r="D15" s="780">
        <v>-139180.33346999998</v>
      </c>
      <c r="E15" s="781">
        <v>-139180.33346999998</v>
      </c>
      <c r="F15" s="784">
        <v>0</v>
      </c>
      <c r="G15" s="783">
        <v>-2.0910878520783946E-16</v>
      </c>
      <c r="H15" s="16"/>
    </row>
    <row r="16" spans="1:8" ht="17.649999999999999" customHeight="1" thickBot="1">
      <c r="B16" s="140" t="s">
        <v>317</v>
      </c>
      <c r="C16" s="785">
        <v>2598649.0378299998</v>
      </c>
      <c r="D16" s="786">
        <v>3001338.03662105</v>
      </c>
      <c r="E16" s="787">
        <v>3191635.4380500005</v>
      </c>
      <c r="F16" s="788">
        <v>6.3404188101114423E-2</v>
      </c>
      <c r="G16" s="789">
        <v>0.2281902602419808</v>
      </c>
      <c r="H16" s="16"/>
    </row>
    <row r="17" spans="2:8" ht="17.649999999999999" customHeight="1" thickBot="1">
      <c r="B17" s="630" t="s">
        <v>590</v>
      </c>
      <c r="C17" s="790">
        <v>2183916.8917499995</v>
      </c>
      <c r="D17" s="791">
        <v>2344870.8307010499</v>
      </c>
      <c r="E17" s="792">
        <v>2526784.6654600003</v>
      </c>
      <c r="F17" s="788">
        <v>7.7579469358047035E-2</v>
      </c>
      <c r="G17" s="789">
        <v>0.15699671310992822</v>
      </c>
      <c r="H17" s="16"/>
    </row>
    <row r="18" spans="2:8" ht="17.649999999999999" customHeight="1" thickBot="1">
      <c r="B18" s="630" t="s">
        <v>585</v>
      </c>
      <c r="C18" s="790">
        <v>2183916.8917499995</v>
      </c>
      <c r="D18" s="791">
        <v>2344870.8307010499</v>
      </c>
      <c r="E18" s="792">
        <v>2526784.6654600003</v>
      </c>
      <c r="F18" s="788">
        <v>7.7579469358047035E-2</v>
      </c>
      <c r="G18" s="789">
        <v>0.15699671310992822</v>
      </c>
      <c r="H18" s="16"/>
    </row>
    <row r="19" spans="2:8" ht="17.649999999999999" customHeight="1" thickBot="1">
      <c r="B19" s="630" t="s">
        <v>586</v>
      </c>
      <c r="C19" s="793">
        <v>414732.14607999998</v>
      </c>
      <c r="D19" s="794">
        <v>656467.20591999998</v>
      </c>
      <c r="E19" s="795">
        <v>664850.77258999995</v>
      </c>
      <c r="F19" s="788">
        <v>1.2770731872662091E-2</v>
      </c>
      <c r="G19" s="789">
        <v>0.60308473522993611</v>
      </c>
      <c r="H19" s="16"/>
    </row>
    <row r="20" spans="2:8" ht="15" thickBot="1">
      <c r="B20" s="141"/>
      <c r="C20" s="831"/>
      <c r="D20" s="831"/>
      <c r="E20" s="831"/>
      <c r="F20" s="831"/>
      <c r="G20" s="831"/>
      <c r="H20" s="16"/>
    </row>
    <row r="21" spans="2:8">
      <c r="B21" s="631" t="s">
        <v>318</v>
      </c>
      <c r="C21" s="2120" t="s">
        <v>106</v>
      </c>
      <c r="D21" s="2121"/>
      <c r="E21" s="2224"/>
      <c r="F21" s="2225" t="s">
        <v>27</v>
      </c>
      <c r="G21" s="2226"/>
      <c r="H21" s="16"/>
    </row>
    <row r="22" spans="2:8" ht="15" thickBot="1">
      <c r="B22" s="142" t="s">
        <v>310</v>
      </c>
      <c r="C22" s="803" t="str">
        <f>+C5</f>
        <v>Jun 25</v>
      </c>
      <c r="D22" s="804" t="str">
        <f t="shared" ref="D22:E22" si="0">+D5</f>
        <v>Mar 26</v>
      </c>
      <c r="E22" s="805" t="str">
        <f t="shared" si="0"/>
        <v>Jun 26</v>
      </c>
      <c r="F22" s="806" t="s">
        <v>29</v>
      </c>
      <c r="G22" s="547" t="s">
        <v>30</v>
      </c>
      <c r="H22" s="16"/>
    </row>
    <row r="23" spans="2:8" ht="16.5" customHeight="1">
      <c r="B23" s="779" t="s">
        <v>319</v>
      </c>
      <c r="C23" s="796">
        <v>193276.38430000001</v>
      </c>
      <c r="D23" s="797">
        <v>161513.29730000001</v>
      </c>
      <c r="E23" s="798">
        <v>183255.35109999997</v>
      </c>
      <c r="F23" s="782">
        <v>0.13461463646312399</v>
      </c>
      <c r="G23" s="783">
        <v>-5.1848202957095746E-2</v>
      </c>
      <c r="H23" s="16"/>
    </row>
    <row r="24" spans="2:8" ht="16.5" customHeight="1">
      <c r="B24" s="338" t="s">
        <v>320</v>
      </c>
      <c r="C24" s="796">
        <v>12139569.74839</v>
      </c>
      <c r="D24" s="797">
        <v>13674755.469020002</v>
      </c>
      <c r="E24" s="798">
        <v>14341675.39759</v>
      </c>
      <c r="F24" s="784">
        <v>4.8770153885449571E-2</v>
      </c>
      <c r="G24" s="783">
        <v>0.18139898652438255</v>
      </c>
      <c r="H24" s="16"/>
    </row>
    <row r="25" spans="2:8" ht="16.5" customHeight="1" thickBot="1">
      <c r="B25" s="779" t="s">
        <v>322</v>
      </c>
      <c r="C25" s="796">
        <v>920354.07170000009</v>
      </c>
      <c r="D25" s="797">
        <v>940159.94129999995</v>
      </c>
      <c r="E25" s="798">
        <v>958926.26139999996</v>
      </c>
      <c r="F25" s="784">
        <v>1.9960773987084589E-2</v>
      </c>
      <c r="G25" s="783">
        <v>4.191016358383963E-2</v>
      </c>
      <c r="H25" s="16"/>
    </row>
    <row r="26" spans="2:8" ht="16.5" customHeight="1" thickBot="1">
      <c r="B26" s="140" t="s">
        <v>121</v>
      </c>
      <c r="C26" s="790">
        <v>13253200.204389999</v>
      </c>
      <c r="D26" s="791">
        <v>14776428.70762</v>
      </c>
      <c r="E26" s="792">
        <v>15483857.010089999</v>
      </c>
      <c r="F26" s="788">
        <v>4.7875458709802296E-2</v>
      </c>
      <c r="G26" s="789">
        <v>0.16831080579022084</v>
      </c>
      <c r="H26" s="16"/>
    </row>
    <row r="27" spans="2:8" ht="15" thickBot="1">
      <c r="B27" s="141"/>
      <c r="C27" s="831"/>
      <c r="D27" s="831"/>
      <c r="E27" s="831"/>
      <c r="F27" s="831"/>
      <c r="G27" s="831"/>
      <c r="H27" s="16"/>
    </row>
    <row r="28" spans="2:8">
      <c r="B28" s="631" t="s">
        <v>323</v>
      </c>
      <c r="C28" s="2120" t="s">
        <v>106</v>
      </c>
      <c r="D28" s="2121"/>
      <c r="E28" s="2224"/>
      <c r="F28" s="2225" t="s">
        <v>27</v>
      </c>
      <c r="G28" s="2226"/>
      <c r="H28" s="16"/>
    </row>
    <row r="29" spans="2:8" ht="15" thickBot="1">
      <c r="B29" s="632" t="s">
        <v>310</v>
      </c>
      <c r="C29" s="803" t="str">
        <f>+C22</f>
        <v>Jun 25</v>
      </c>
      <c r="D29" s="804" t="str">
        <f t="shared" ref="D29:E29" si="1">+D22</f>
        <v>Mar 26</v>
      </c>
      <c r="E29" s="805" t="str">
        <f t="shared" si="1"/>
        <v>Jun 26</v>
      </c>
      <c r="F29" s="806" t="s">
        <v>29</v>
      </c>
      <c r="G29" s="547" t="s">
        <v>30</v>
      </c>
      <c r="H29" s="16"/>
    </row>
    <row r="30" spans="2:8" ht="15.4" customHeight="1">
      <c r="B30" s="779" t="s">
        <v>324</v>
      </c>
      <c r="C30" s="796">
        <v>19327.638429999999</v>
      </c>
      <c r="D30" s="797">
        <v>16151.329730000001</v>
      </c>
      <c r="E30" s="798">
        <v>18325.535110000001</v>
      </c>
      <c r="F30" s="782">
        <v>0.13461463646312416</v>
      </c>
      <c r="G30" s="783">
        <v>-5.1848202957095489E-2</v>
      </c>
      <c r="H30" s="16"/>
    </row>
    <row r="31" spans="2:8" ht="15.4" customHeight="1">
      <c r="B31" s="338" t="s">
        <v>325</v>
      </c>
      <c r="C31" s="796">
        <v>1213956.9748399998</v>
      </c>
      <c r="D31" s="797">
        <v>1367475.5469000002</v>
      </c>
      <c r="E31" s="798">
        <v>1434167.5397600001</v>
      </c>
      <c r="F31" s="784">
        <v>4.8770153887714739E-2</v>
      </c>
      <c r="G31" s="783">
        <v>0.18139898652423339</v>
      </c>
      <c r="H31" s="16"/>
    </row>
    <row r="32" spans="2:8" ht="15.4" customHeight="1">
      <c r="B32" s="779" t="s">
        <v>326</v>
      </c>
      <c r="C32" s="796">
        <v>92035.407170000006</v>
      </c>
      <c r="D32" s="797">
        <v>94015.994129999992</v>
      </c>
      <c r="E32" s="798">
        <v>95892.626140000008</v>
      </c>
      <c r="F32" s="784">
        <v>1.9960773987084741E-2</v>
      </c>
      <c r="G32" s="783">
        <v>4.1910163583839789E-2</v>
      </c>
      <c r="H32" s="16"/>
    </row>
    <row r="33" spans="2:8" ht="15.4" customHeight="1" thickBot="1">
      <c r="B33" s="338" t="s">
        <v>327</v>
      </c>
      <c r="C33" s="796">
        <v>182093.54622999998</v>
      </c>
      <c r="D33" s="797">
        <v>205121.33203999998</v>
      </c>
      <c r="E33" s="798">
        <v>215125.13096000001</v>
      </c>
      <c r="F33" s="784">
        <v>4.8770153842649704E-2</v>
      </c>
      <c r="G33" s="783">
        <v>0.18139898647631514</v>
      </c>
      <c r="H33" s="16"/>
    </row>
    <row r="34" spans="2:8" ht="15.4" customHeight="1" thickBot="1">
      <c r="B34" s="140" t="s">
        <v>121</v>
      </c>
      <c r="C34" s="799">
        <v>1507413.5666699999</v>
      </c>
      <c r="D34" s="800">
        <v>1682764.2028000003</v>
      </c>
      <c r="E34" s="801">
        <v>1763510.8319700002</v>
      </c>
      <c r="F34" s="788">
        <v>4.7984517994644281E-2</v>
      </c>
      <c r="G34" s="789">
        <v>0.16989184054230067</v>
      </c>
      <c r="H34" s="16"/>
    </row>
    <row r="35" spans="2:8">
      <c r="B35" s="16"/>
      <c r="C35" s="832"/>
      <c r="D35" s="832"/>
      <c r="E35" s="831"/>
      <c r="F35" s="831"/>
      <c r="G35" s="831"/>
      <c r="H35" s="16"/>
    </row>
    <row r="36" spans="2:8">
      <c r="B36" s="1403" t="s">
        <v>343</v>
      </c>
      <c r="C36" s="832"/>
      <c r="D36" s="832"/>
      <c r="E36" s="831"/>
      <c r="F36" s="831"/>
      <c r="G36" s="831"/>
      <c r="H36" s="16"/>
    </row>
    <row r="37" spans="2:8" ht="42">
      <c r="B37" s="1403" t="s">
        <v>344</v>
      </c>
      <c r="C37" s="832"/>
      <c r="D37" s="832"/>
      <c r="E37" s="831"/>
      <c r="F37" s="831"/>
      <c r="G37" s="831"/>
      <c r="H37" s="16"/>
    </row>
    <row r="38" spans="2:8" ht="21">
      <c r="B38" s="1403" t="s">
        <v>345</v>
      </c>
      <c r="C38" s="832"/>
      <c r="D38" s="832"/>
      <c r="E38" s="831"/>
      <c r="F38" s="831"/>
      <c r="G38" s="831"/>
      <c r="H38" s="16"/>
    </row>
    <row r="39" spans="2:8">
      <c r="B39" s="1403" t="s">
        <v>346</v>
      </c>
      <c r="C39" s="832"/>
      <c r="D39" s="832"/>
      <c r="E39" s="831"/>
      <c r="F39" s="831"/>
      <c r="G39" s="831"/>
      <c r="H39" s="16"/>
    </row>
    <row r="40" spans="2:8" ht="15" thickBot="1">
      <c r="B40" s="235"/>
      <c r="C40" s="832"/>
      <c r="D40" s="832"/>
      <c r="E40" s="831"/>
      <c r="F40" s="831"/>
      <c r="G40" s="831"/>
      <c r="H40" s="16"/>
    </row>
    <row r="41" spans="2:8" ht="18" customHeight="1">
      <c r="B41" s="830" t="s">
        <v>587</v>
      </c>
      <c r="C41" s="2120" t="s">
        <v>106</v>
      </c>
      <c r="D41" s="2121"/>
      <c r="E41" s="2224"/>
      <c r="F41" s="2225" t="s">
        <v>27</v>
      </c>
      <c r="G41" s="2226"/>
      <c r="H41" s="16"/>
    </row>
    <row r="42" spans="2:8" ht="16.5" customHeight="1" thickBot="1">
      <c r="B42" s="632"/>
      <c r="C42" s="833" t="str">
        <f>+C29</f>
        <v>Jun 25</v>
      </c>
      <c r="D42" s="834" t="str">
        <f>+D29</f>
        <v>Mar 26</v>
      </c>
      <c r="E42" s="835" t="str">
        <f>+E29</f>
        <v>Jun 26</v>
      </c>
      <c r="F42" s="806" t="s">
        <v>29</v>
      </c>
      <c r="G42" s="547" t="s">
        <v>30</v>
      </c>
      <c r="H42" s="16"/>
    </row>
    <row r="43" spans="2:8" ht="16.149999999999999" customHeight="1">
      <c r="B43" s="633" t="s">
        <v>342</v>
      </c>
      <c r="C43" s="812">
        <v>0.16478411689778877</v>
      </c>
      <c r="D43" s="813">
        <v>0.15868995662611171</v>
      </c>
      <c r="E43" s="814">
        <v>0.16318832341408412</v>
      </c>
      <c r="F43" s="815" t="str">
        <f>+ROUND((E43-D43)*10^4,0)&amp;" pbs"</f>
        <v>45 pbs</v>
      </c>
      <c r="G43" s="816" t="str">
        <f>+ROUND((E43-C43)*10^4,0)&amp;" pbs"</f>
        <v>-16 pbs</v>
      </c>
      <c r="H43" s="16"/>
    </row>
    <row r="44" spans="2:8" ht="16.149999999999999" customHeight="1">
      <c r="B44" s="341" t="s">
        <v>329</v>
      </c>
      <c r="C44" s="817">
        <v>0.16478411689778877</v>
      </c>
      <c r="D44" s="818">
        <v>0.15868995662611171</v>
      </c>
      <c r="E44" s="819">
        <v>0.16318832341408412</v>
      </c>
      <c r="F44" s="820" t="str">
        <f t="shared" ref="F44:F45" si="2">+ROUND((E44-D44)*10^4,0)&amp;" pbs"</f>
        <v>45 pbs</v>
      </c>
      <c r="G44" s="821" t="str">
        <f t="shared" ref="G44:G45" si="3">+ROUND((E44-C44)*10^4,0)&amp;" pbs"</f>
        <v>-16 pbs</v>
      </c>
      <c r="H44" s="16"/>
    </row>
    <row r="45" spans="2:8" ht="16.5" customHeight="1" thickBot="1">
      <c r="B45" s="634" t="s">
        <v>591</v>
      </c>
      <c r="C45" s="822">
        <v>0.19607709819166708</v>
      </c>
      <c r="D45" s="823">
        <v>0.20311660523718436</v>
      </c>
      <c r="E45" s="824">
        <v>0.20612664118314855</v>
      </c>
      <c r="F45" s="825" t="str">
        <f t="shared" si="2"/>
        <v>30 pbs</v>
      </c>
      <c r="G45" s="826" t="str">
        <f t="shared" si="3"/>
        <v>100 pbs</v>
      </c>
      <c r="H45" s="16"/>
    </row>
    <row r="46" spans="2:8">
      <c r="B46" s="147"/>
      <c r="C46" s="16"/>
      <c r="D46" s="16"/>
      <c r="E46" s="16"/>
      <c r="F46" s="831"/>
      <c r="G46" s="144"/>
      <c r="H46" s="16"/>
    </row>
    <row r="47" spans="2:8" ht="15" thickBot="1">
      <c r="B47" s="147"/>
      <c r="C47" s="832"/>
      <c r="D47" s="832"/>
      <c r="E47" s="831"/>
      <c r="F47" s="831"/>
      <c r="G47" s="831"/>
      <c r="H47" s="16"/>
    </row>
    <row r="48" spans="2:8" ht="19.149999999999999" customHeight="1">
      <c r="B48" s="631" t="s">
        <v>330</v>
      </c>
      <c r="C48" s="2120" t="s">
        <v>106</v>
      </c>
      <c r="D48" s="2223"/>
      <c r="E48" s="2224"/>
      <c r="F48" s="2221" t="s">
        <v>27</v>
      </c>
      <c r="G48" s="2222"/>
      <c r="H48" s="16"/>
    </row>
    <row r="49" spans="2:8" ht="18.399999999999999" customHeight="1" thickBot="1">
      <c r="B49" s="632" t="s">
        <v>592</v>
      </c>
      <c r="C49" s="833" t="str">
        <f>+C42</f>
        <v>Jun 25</v>
      </c>
      <c r="D49" s="834" t="str">
        <f>+D42</f>
        <v>Mar 26</v>
      </c>
      <c r="E49" s="834" t="str">
        <f>+E42</f>
        <v>Jun 26</v>
      </c>
      <c r="F49" s="838" t="s">
        <v>29</v>
      </c>
      <c r="G49" s="839" t="s">
        <v>30</v>
      </c>
      <c r="H49" s="16"/>
    </row>
    <row r="50" spans="2:8" ht="18.399999999999999" customHeight="1">
      <c r="B50" s="779" t="s">
        <v>332</v>
      </c>
      <c r="C50" s="857">
        <v>2734582.1681800005</v>
      </c>
      <c r="D50" s="858">
        <v>2789591.2248100005</v>
      </c>
      <c r="E50" s="859">
        <v>2789591.2248100005</v>
      </c>
      <c r="F50" s="784">
        <v>0</v>
      </c>
      <c r="G50" s="783">
        <v>2.0116073771742293E-2</v>
      </c>
      <c r="H50" s="16"/>
    </row>
    <row r="51" spans="2:8" ht="18.399999999999999" customHeight="1">
      <c r="B51" s="338" t="s">
        <v>333</v>
      </c>
      <c r="C51" s="860">
        <v>-202552.06984999994</v>
      </c>
      <c r="D51" s="861">
        <v>-170948.48274000001</v>
      </c>
      <c r="E51" s="862">
        <v>-16166.763830000011</v>
      </c>
      <c r="F51" s="784">
        <v>-0.90542903001608699</v>
      </c>
      <c r="G51" s="783">
        <v>-0.92018465255885895</v>
      </c>
      <c r="H51" s="16"/>
    </row>
    <row r="52" spans="2:8" ht="18.399999999999999" customHeight="1">
      <c r="B52" s="779" t="s">
        <v>334</v>
      </c>
      <c r="C52" s="860">
        <v>2712.16923</v>
      </c>
      <c r="D52" s="861">
        <v>993.04039</v>
      </c>
      <c r="E52" s="862">
        <v>5086.11474</v>
      </c>
      <c r="F52" s="784">
        <v>4.1217601934600063</v>
      </c>
      <c r="G52" s="783">
        <v>0.87529402064634443</v>
      </c>
      <c r="H52" s="16"/>
    </row>
    <row r="53" spans="2:8" ht="18.399999999999999" customHeight="1">
      <c r="B53" s="338" t="s">
        <v>335</v>
      </c>
      <c r="C53" s="860">
        <v>-296719</v>
      </c>
      <c r="D53" s="861">
        <v>-302651.18628219992</v>
      </c>
      <c r="E53" s="862">
        <v>-311454.5104722</v>
      </c>
      <c r="F53" s="784">
        <v>2.9087360595347667E-2</v>
      </c>
      <c r="G53" s="783">
        <v>4.9661499506940876E-2</v>
      </c>
      <c r="H53" s="16"/>
    </row>
    <row r="54" spans="2:8" ht="18.399999999999999" customHeight="1" thickBot="1">
      <c r="B54" s="779" t="s">
        <v>336</v>
      </c>
      <c r="C54" s="860">
        <v>-152</v>
      </c>
      <c r="D54" s="861">
        <v>-212.26510000000002</v>
      </c>
      <c r="E54" s="862">
        <v>-204.50925000000001</v>
      </c>
      <c r="F54" s="784">
        <v>-3.6538507743383186E-2</v>
      </c>
      <c r="G54" s="783">
        <v>0.34545559210526311</v>
      </c>
      <c r="H54" s="16"/>
    </row>
    <row r="55" spans="2:8" ht="18.399999999999999" customHeight="1" thickBot="1">
      <c r="B55" s="140" t="s">
        <v>121</v>
      </c>
      <c r="C55" s="863">
        <v>2237871.2675600005</v>
      </c>
      <c r="D55" s="864">
        <v>2316772.3310778011</v>
      </c>
      <c r="E55" s="865">
        <v>2466851.5559978005</v>
      </c>
      <c r="F55" s="788">
        <v>6.477944462077545E-2</v>
      </c>
      <c r="G55" s="789">
        <v>0.10232058106160058</v>
      </c>
      <c r="H55" s="16"/>
    </row>
    <row r="56" spans="2:8" ht="18.399999999999999" customHeight="1" thickBot="1">
      <c r="B56" s="144"/>
      <c r="C56" s="832"/>
      <c r="D56" s="832"/>
      <c r="E56" s="831"/>
      <c r="F56" s="831"/>
      <c r="G56" s="831"/>
      <c r="H56" s="16"/>
    </row>
    <row r="57" spans="2:8" ht="18.399999999999999" customHeight="1" thickBot="1">
      <c r="B57" s="140" t="s">
        <v>337</v>
      </c>
      <c r="C57" s="866">
        <v>13378615.884408504</v>
      </c>
      <c r="D57" s="867">
        <v>14760089.462135129</v>
      </c>
      <c r="E57" s="868">
        <v>15513018.44111919</v>
      </c>
      <c r="F57" s="840">
        <v>5.1011139256004645E-2</v>
      </c>
      <c r="G57" s="841">
        <v>0.15953836892784468</v>
      </c>
      <c r="H57" s="16"/>
    </row>
    <row r="58" spans="2:8" ht="18.399999999999999" customHeight="1">
      <c r="B58" s="779" t="s">
        <v>338</v>
      </c>
      <c r="C58" s="857">
        <v>12264985.428408504</v>
      </c>
      <c r="D58" s="858">
        <v>13658416.223535128</v>
      </c>
      <c r="E58" s="859">
        <v>14370836.82861919</v>
      </c>
      <c r="F58" s="784">
        <v>5.2159825372466884E-2</v>
      </c>
      <c r="G58" s="783">
        <v>0.17169620074175174</v>
      </c>
      <c r="H58" s="16"/>
    </row>
    <row r="59" spans="2:8" ht="18.399999999999999" customHeight="1" thickBot="1">
      <c r="B59" s="339" t="s">
        <v>339</v>
      </c>
      <c r="C59" s="869">
        <v>1113630.456</v>
      </c>
      <c r="D59" s="870">
        <v>1101673.2385999998</v>
      </c>
      <c r="E59" s="871">
        <v>1142181.6124999998</v>
      </c>
      <c r="F59" s="842">
        <v>3.6769862860132507E-2</v>
      </c>
      <c r="G59" s="843">
        <v>2.5637909188072516E-2</v>
      </c>
      <c r="H59" s="16"/>
    </row>
    <row r="60" spans="2:8" ht="18.399999999999999" customHeight="1" thickBot="1">
      <c r="B60" s="16"/>
      <c r="C60" s="16"/>
      <c r="D60" s="16"/>
      <c r="E60" s="16"/>
      <c r="F60" s="16"/>
      <c r="G60" s="16"/>
    </row>
    <row r="61" spans="2:8" ht="18.399999999999999" customHeight="1" thickBot="1">
      <c r="B61" s="140" t="s">
        <v>340</v>
      </c>
      <c r="C61" s="872">
        <v>0.16727225647968749</v>
      </c>
      <c r="D61" s="873">
        <v>0.15696194369425367</v>
      </c>
      <c r="E61" s="873">
        <v>0.15901815403371808</v>
      </c>
      <c r="F61" s="846" t="str">
        <f>+ROUND((E61-D61)*10^4,0)&amp;" pbs"</f>
        <v>21 pbs</v>
      </c>
      <c r="G61" s="847" t="str">
        <f>+ROUND((E61-C61)*10^4,0)&amp;" pbs"</f>
        <v>-83 pbs</v>
      </c>
      <c r="H61" s="16"/>
    </row>
    <row r="62" spans="2:8" s="58" customFormat="1">
      <c r="B62"/>
      <c r="C62"/>
      <c r="D62"/>
      <c r="E62"/>
      <c r="F62"/>
      <c r="G62"/>
      <c r="H62"/>
    </row>
    <row r="63" spans="2:8">
      <c r="B63" s="235"/>
      <c r="C63" s="16"/>
      <c r="D63" s="16"/>
      <c r="E63" s="16"/>
      <c r="F63" s="16"/>
      <c r="G63" s="16"/>
      <c r="H63" s="16"/>
    </row>
    <row r="64" spans="2:8">
      <c r="B64" s="235"/>
      <c r="C64" s="16"/>
      <c r="D64" s="16"/>
      <c r="E64" s="16"/>
      <c r="F64" s="16"/>
      <c r="G64" s="16"/>
      <c r="H64" s="16"/>
    </row>
    <row r="65" spans="2:2">
      <c r="B65" s="235"/>
    </row>
    <row r="66" spans="2:2">
      <c r="B66" s="235"/>
    </row>
  </sheetData>
  <mergeCells count="11">
    <mergeCell ref="B2:E2"/>
    <mergeCell ref="F48:G48"/>
    <mergeCell ref="C48:E48"/>
    <mergeCell ref="C4:E4"/>
    <mergeCell ref="F4:G4"/>
    <mergeCell ref="C21:E21"/>
    <mergeCell ref="F21:G21"/>
    <mergeCell ref="F28:G28"/>
    <mergeCell ref="F41:G41"/>
    <mergeCell ref="C28:E28"/>
    <mergeCell ref="C41:E41"/>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J33"/>
  <sheetViews>
    <sheetView showGridLines="0" zoomScale="66" zoomScaleNormal="97" workbookViewId="0"/>
  </sheetViews>
  <sheetFormatPr baseColWidth="10" defaultColWidth="11.453125" defaultRowHeight="14"/>
  <cols>
    <col min="1" max="1" width="11.453125" style="9"/>
    <col min="2" max="2" width="45.453125" style="9" customWidth="1"/>
    <col min="3" max="6" width="11.453125" style="9"/>
    <col min="7" max="7" width="12.54296875" style="9" customWidth="1"/>
    <col min="8" max="16384" width="11.453125" style="9"/>
  </cols>
  <sheetData>
    <row r="1" spans="1:10" ht="14.5">
      <c r="A1" s="97" t="s">
        <v>22</v>
      </c>
    </row>
    <row r="3" spans="1:10" customFormat="1" ht="14.65" customHeight="1">
      <c r="B3" s="2049" t="s">
        <v>860</v>
      </c>
      <c r="C3" s="2229">
        <v>2019</v>
      </c>
      <c r="D3" s="2230">
        <v>2020</v>
      </c>
      <c r="E3" s="2230">
        <v>2021</v>
      </c>
      <c r="F3" s="2230">
        <v>2022</v>
      </c>
      <c r="G3" s="2230">
        <v>2023</v>
      </c>
      <c r="H3" s="2230">
        <v>2024</v>
      </c>
      <c r="I3" s="2230">
        <v>2025</v>
      </c>
      <c r="J3" s="2229" t="s">
        <v>859</v>
      </c>
    </row>
    <row r="4" spans="1:10" customFormat="1" ht="15" thickBot="1">
      <c r="B4" s="2050"/>
      <c r="C4" s="2232"/>
      <c r="D4" s="2231"/>
      <c r="E4" s="2231"/>
      <c r="F4" s="2231"/>
      <c r="G4" s="2231"/>
      <c r="H4" s="2231"/>
      <c r="I4" s="2231"/>
      <c r="J4" s="2229"/>
    </row>
    <row r="5" spans="1:10" customFormat="1" ht="14.5">
      <c r="B5" s="2051" t="s">
        <v>835</v>
      </c>
      <c r="C5" s="2024">
        <v>236.51752302146798</v>
      </c>
      <c r="D5" s="2024">
        <v>209.722506702651</v>
      </c>
      <c r="E5" s="2024">
        <v>229.89679246839</v>
      </c>
      <c r="F5" s="2024">
        <v>248.54558814652799</v>
      </c>
      <c r="G5" s="2024">
        <v>272.49552787130602</v>
      </c>
      <c r="H5" s="2024">
        <v>295.76664541805798</v>
      </c>
      <c r="I5" s="2024">
        <v>340.94683817925102</v>
      </c>
      <c r="J5" s="2025">
        <v>390.50918370929196</v>
      </c>
    </row>
    <row r="6" spans="1:10" customFormat="1" ht="14.5">
      <c r="B6" s="2051" t="s">
        <v>836</v>
      </c>
      <c r="C6" s="2026">
        <v>2.24042207557468</v>
      </c>
      <c r="D6" s="2026">
        <v>-10.937624937647699</v>
      </c>
      <c r="E6" s="2026">
        <v>13.4208482231579</v>
      </c>
      <c r="F6" s="2026">
        <v>2.8191559823538102</v>
      </c>
      <c r="G6" s="2026">
        <v>-0.350448690735846</v>
      </c>
      <c r="H6" s="2026">
        <v>3.5139376661246602</v>
      </c>
      <c r="I6" s="2026">
        <v>3.4389627008670498</v>
      </c>
      <c r="J6" s="2027">
        <v>3.2</v>
      </c>
    </row>
    <row r="7" spans="1:10" customFormat="1" ht="14.5">
      <c r="B7" s="2051" t="s">
        <v>347</v>
      </c>
      <c r="C7" s="2024">
        <v>7360.9467070052342</v>
      </c>
      <c r="D7" s="2024">
        <v>6428.0892834945662</v>
      </c>
      <c r="E7" s="2024">
        <v>6959.1244708506401</v>
      </c>
      <c r="F7" s="2024">
        <v>7442.2204298918432</v>
      </c>
      <c r="G7" s="2024">
        <v>8159.1110821861448</v>
      </c>
      <c r="H7" s="2024">
        <v>8672.8300969900065</v>
      </c>
      <c r="I7" s="2024">
        <v>9925.6016399549007</v>
      </c>
      <c r="J7" s="2025">
        <v>11253.866965685645</v>
      </c>
    </row>
    <row r="8" spans="1:10" customFormat="1" ht="14.5">
      <c r="B8" s="2051" t="s">
        <v>837</v>
      </c>
      <c r="C8" s="2026">
        <v>2.8112946204106399</v>
      </c>
      <c r="D8" s="2026">
        <v>-9.2851822342991301</v>
      </c>
      <c r="E8" s="2026">
        <v>13.923063432051601</v>
      </c>
      <c r="F8" s="2026">
        <v>2.3963604085230501</v>
      </c>
      <c r="G8" s="2026">
        <v>-1.0019263451799001</v>
      </c>
      <c r="H8" s="2026">
        <v>4.0154363946044196</v>
      </c>
      <c r="I8" s="2026">
        <v>5.76156601026997</v>
      </c>
      <c r="J8" s="2027">
        <v>5.3</v>
      </c>
    </row>
    <row r="9" spans="1:10" customFormat="1" ht="27.5">
      <c r="B9" s="2052" t="s">
        <v>838</v>
      </c>
      <c r="C9" s="2028">
        <v>6.4</v>
      </c>
      <c r="D9" s="2028">
        <v>-4.3</v>
      </c>
      <c r="E9" s="2028">
        <v>12.6</v>
      </c>
      <c r="F9" s="2028">
        <v>9.6999999999999993</v>
      </c>
      <c r="G9" s="2028">
        <v>2.8</v>
      </c>
      <c r="H9" s="2028">
        <v>1.3</v>
      </c>
      <c r="I9" s="2029">
        <v>4.4000000000000004</v>
      </c>
      <c r="J9" s="2030">
        <v>8.1999999999999993</v>
      </c>
    </row>
    <row r="10" spans="1:10" customFormat="1" ht="27.5">
      <c r="B10" s="2053" t="s">
        <v>839</v>
      </c>
      <c r="C10" s="2026">
        <v>6.7</v>
      </c>
      <c r="D10" s="2026">
        <v>-6.6</v>
      </c>
      <c r="E10" s="2026">
        <v>9.8000000000000007</v>
      </c>
      <c r="F10" s="2026">
        <v>10.9</v>
      </c>
      <c r="G10" s="2026">
        <v>3.6</v>
      </c>
      <c r="H10" s="2026">
        <v>0.9</v>
      </c>
      <c r="I10" s="2031">
        <v>7.3</v>
      </c>
      <c r="J10" s="2027">
        <v>9</v>
      </c>
    </row>
    <row r="11" spans="1:10" customFormat="1" ht="14.5">
      <c r="B11" s="2054" t="s">
        <v>348</v>
      </c>
      <c r="C11" s="2032">
        <v>1.90009157916245</v>
      </c>
      <c r="D11" s="2032">
        <v>1.9732322294607501</v>
      </c>
      <c r="E11" s="2032">
        <v>6.4303871634072296</v>
      </c>
      <c r="F11" s="2032">
        <v>8.4591620000000098</v>
      </c>
      <c r="G11" s="2032">
        <v>3.2373825643240699</v>
      </c>
      <c r="H11" s="2032">
        <v>1.9663027014282299</v>
      </c>
      <c r="I11" s="2032">
        <v>1.5</v>
      </c>
      <c r="J11" s="2033">
        <v>4.2</v>
      </c>
    </row>
    <row r="12" spans="1:10" customFormat="1" ht="14.5">
      <c r="B12" s="2055" t="s">
        <v>349</v>
      </c>
      <c r="C12" s="2034">
        <v>2.25</v>
      </c>
      <c r="D12" s="2034">
        <v>0.25</v>
      </c>
      <c r="E12" s="2034">
        <v>2.5</v>
      </c>
      <c r="F12" s="2034">
        <v>7.5</v>
      </c>
      <c r="G12" s="2034">
        <v>6.75</v>
      </c>
      <c r="H12" s="2034">
        <v>5</v>
      </c>
      <c r="I12" s="2034">
        <v>4.25</v>
      </c>
      <c r="J12" s="2035">
        <v>4.25</v>
      </c>
    </row>
    <row r="13" spans="1:10" customFormat="1" ht="14.5">
      <c r="B13" s="2051" t="s">
        <v>350</v>
      </c>
      <c r="C13" s="2036">
        <v>3.31</v>
      </c>
      <c r="D13" s="2036">
        <v>3.6179999999999999</v>
      </c>
      <c r="E13" s="2036">
        <v>3.9910000000000001</v>
      </c>
      <c r="F13" s="2036">
        <v>3.81</v>
      </c>
      <c r="G13" s="2036">
        <v>3.7069999999999999</v>
      </c>
      <c r="H13" s="2036">
        <v>3.7570000000000001</v>
      </c>
      <c r="I13" s="2036">
        <v>3.36</v>
      </c>
      <c r="J13" s="2037">
        <v>3.25</v>
      </c>
    </row>
    <row r="14" spans="1:10" customFormat="1" ht="14.5">
      <c r="B14" s="2056" t="s">
        <v>840</v>
      </c>
      <c r="C14" s="2038">
        <v>1.7804154302670697E-2</v>
      </c>
      <c r="D14" s="2038">
        <v>-9.3051359516616264E-2</v>
      </c>
      <c r="E14" s="2038">
        <v>-0.10309563294637926</v>
      </c>
      <c r="F14" s="2038">
        <v>4.535204209471317E-2</v>
      </c>
      <c r="G14" s="2038">
        <v>2.7034120734908244E-2</v>
      </c>
      <c r="H14" s="2038">
        <v>-1.3487995683841377E-2</v>
      </c>
      <c r="I14" s="2038">
        <v>0.10566941708810233</v>
      </c>
      <c r="J14" s="2039">
        <v>3.2738095238095184E-2</v>
      </c>
    </row>
    <row r="15" spans="1:10" customFormat="1" ht="14.5">
      <c r="B15" s="2051" t="s">
        <v>841</v>
      </c>
      <c r="C15" s="2026">
        <v>-1.5916948708841101</v>
      </c>
      <c r="D15" s="2026">
        <v>-8.7106530077038204</v>
      </c>
      <c r="E15" s="2026">
        <v>-2.4843391306325699</v>
      </c>
      <c r="F15" s="2026">
        <v>-1.6769374346899499</v>
      </c>
      <c r="G15" s="2026">
        <v>-2.74193861066599</v>
      </c>
      <c r="H15" s="2026">
        <v>-3.4495860150034501</v>
      </c>
      <c r="I15" s="2026">
        <v>-2.1651014444088599</v>
      </c>
      <c r="J15" s="2027">
        <v>-2</v>
      </c>
    </row>
    <row r="16" spans="1:10" customFormat="1" ht="14.5">
      <c r="B16" s="2057" t="s">
        <v>351</v>
      </c>
      <c r="C16" s="2040">
        <v>26.150468398901801</v>
      </c>
      <c r="D16" s="2040">
        <v>33.9501853287248</v>
      </c>
      <c r="E16" s="2040">
        <v>35.2931033120134</v>
      </c>
      <c r="F16" s="2040">
        <v>33.321941373923302</v>
      </c>
      <c r="G16" s="2040">
        <v>32.327135952175198</v>
      </c>
      <c r="H16" s="2040">
        <v>32.032656649146503</v>
      </c>
      <c r="I16" s="2040">
        <v>30.201762251078101</v>
      </c>
      <c r="J16" s="2041">
        <v>30</v>
      </c>
    </row>
    <row r="17" spans="2:10" customFormat="1" ht="14.5">
      <c r="B17" s="2051" t="s">
        <v>842</v>
      </c>
      <c r="C17" s="2024">
        <v>6.8928231520348602</v>
      </c>
      <c r="D17" s="2024">
        <v>8.0975883864346692</v>
      </c>
      <c r="E17" s="2024">
        <v>15.1146996751018</v>
      </c>
      <c r="F17" s="2024">
        <v>10.3305886813699</v>
      </c>
      <c r="G17" s="2024">
        <v>17.1498761940191</v>
      </c>
      <c r="H17" s="2024">
        <v>24.302466218862801</v>
      </c>
      <c r="I17" s="2024">
        <v>34.573220381243601</v>
      </c>
      <c r="J17" s="2025">
        <v>45</v>
      </c>
    </row>
    <row r="18" spans="2:10" customFormat="1" ht="14.5">
      <c r="B18" s="2051" t="s">
        <v>352</v>
      </c>
      <c r="C18" s="2042">
        <v>2.914297031349013E-2</v>
      </c>
      <c r="D18" s="2042">
        <v>3.8610965097397011E-2</v>
      </c>
      <c r="E18" s="2042">
        <v>6.5745587456075616E-2</v>
      </c>
      <c r="F18" s="2042">
        <v>4.1564160355482098E-2</v>
      </c>
      <c r="G18" s="2042">
        <v>6.2936358361516412E-2</v>
      </c>
      <c r="H18" s="2042">
        <v>8.216770415241359E-2</v>
      </c>
      <c r="I18" s="2042">
        <v>0.10140355184366576</v>
      </c>
      <c r="J18" s="2043">
        <v>0.11523416574371653</v>
      </c>
    </row>
    <row r="19" spans="2:10" customFormat="1" ht="14.5">
      <c r="B19" s="2051" t="s">
        <v>353</v>
      </c>
      <c r="C19" s="2024">
        <v>47.995150309630297</v>
      </c>
      <c r="D19" s="2024">
        <v>42.821588343901396</v>
      </c>
      <c r="E19" s="2024">
        <v>63.113901287430799</v>
      </c>
      <c r="F19" s="2024">
        <v>66.339230669420303</v>
      </c>
      <c r="G19" s="2024">
        <v>67.107543530058408</v>
      </c>
      <c r="H19" s="2024">
        <v>76.393819871936699</v>
      </c>
      <c r="I19" s="2024">
        <v>93.078180578412201</v>
      </c>
      <c r="J19" s="2025">
        <v>114</v>
      </c>
    </row>
    <row r="20" spans="2:10" customFormat="1" ht="14.5">
      <c r="B20" s="2051" t="s">
        <v>354</v>
      </c>
      <c r="C20" s="2024">
        <v>41.102327157595397</v>
      </c>
      <c r="D20" s="2024">
        <v>34.723999957466702</v>
      </c>
      <c r="E20" s="2024">
        <v>47.999201612329003</v>
      </c>
      <c r="F20" s="2024">
        <v>56.008641988050407</v>
      </c>
      <c r="G20" s="2024">
        <v>49.9576673360393</v>
      </c>
      <c r="H20" s="2024">
        <v>52.091353653073902</v>
      </c>
      <c r="I20" s="2024">
        <v>58.5049601971686</v>
      </c>
      <c r="J20" s="2025">
        <v>69</v>
      </c>
    </row>
    <row r="21" spans="2:10" customFormat="1" ht="14.5">
      <c r="B21" s="2051" t="s">
        <v>355</v>
      </c>
      <c r="C21" s="2044">
        <v>-7.0000000000000001E-3</v>
      </c>
      <c r="D21" s="2044">
        <v>6.0000000000000001E-3</v>
      </c>
      <c r="E21" s="2044">
        <v>-2.3E-2</v>
      </c>
      <c r="F21" s="2044">
        <v>-4.0099999999999997E-2</v>
      </c>
      <c r="G21" s="2044">
        <v>5.0000000000000001E-3</v>
      </c>
      <c r="H21" s="2044">
        <v>2.4E-2</v>
      </c>
      <c r="I21" s="2044">
        <v>3.5000000000000003E-2</v>
      </c>
      <c r="J21" s="2043">
        <v>0.04</v>
      </c>
    </row>
    <row r="22" spans="2:10" customFormat="1" ht="14.5">
      <c r="B22" s="2051" t="s">
        <v>843</v>
      </c>
      <c r="C22" s="2024">
        <v>68.31589468</v>
      </c>
      <c r="D22" s="2024">
        <v>74.706911239999997</v>
      </c>
      <c r="E22" s="2024">
        <v>78.495490170000011</v>
      </c>
      <c r="F22" s="2024">
        <v>71.883365300000008</v>
      </c>
      <c r="G22" s="2024">
        <v>71.03301046</v>
      </c>
      <c r="H22" s="2024">
        <v>78.986652849999999</v>
      </c>
      <c r="I22" s="2024">
        <v>90.213999999999999</v>
      </c>
      <c r="J22" s="2025">
        <v>110</v>
      </c>
    </row>
    <row r="23" spans="2:10" customFormat="1" ht="14.5">
      <c r="B23" s="2051" t="s">
        <v>352</v>
      </c>
      <c r="C23" s="2045">
        <v>0.28884073284413336</v>
      </c>
      <c r="D23" s="2045">
        <v>0.35621790152413652</v>
      </c>
      <c r="E23" s="2045">
        <v>0.34143795277523442</v>
      </c>
      <c r="F23" s="2045">
        <v>0.28921601801928493</v>
      </c>
      <c r="G23" s="2045">
        <v>0.26067587609565251</v>
      </c>
      <c r="H23" s="2045">
        <v>0.26705733751131588</v>
      </c>
      <c r="I23" s="2045">
        <v>0.26459843558534618</v>
      </c>
      <c r="J23" s="2046">
        <v>0.28168351626241822</v>
      </c>
    </row>
    <row r="24" spans="2:10" customFormat="1" ht="15" thickBot="1">
      <c r="B24" s="2058" t="s">
        <v>356</v>
      </c>
      <c r="C24" s="2047">
        <v>19.945117292671561</v>
      </c>
      <c r="D24" s="2047">
        <v>25.817386705969891</v>
      </c>
      <c r="E24" s="2047">
        <v>19.624198953302034</v>
      </c>
      <c r="F24" s="2047">
        <v>15.401201546433464</v>
      </c>
      <c r="G24" s="2047">
        <v>17.062368420574437</v>
      </c>
      <c r="H24" s="2047">
        <v>18.195722854748048</v>
      </c>
      <c r="I24" s="2047">
        <v>18.503866960196511</v>
      </c>
      <c r="J24" s="2048">
        <v>19.130434782608695</v>
      </c>
    </row>
    <row r="25" spans="2:10" customFormat="1" ht="14.5">
      <c r="B25" s="9"/>
      <c r="C25" s="1339"/>
      <c r="D25" s="1339"/>
      <c r="E25" s="1339"/>
      <c r="F25" s="1339"/>
      <c r="G25" s="2059"/>
      <c r="H25" s="2059"/>
      <c r="I25" s="2059"/>
      <c r="J25" s="2059"/>
    </row>
    <row r="26" spans="2:10">
      <c r="B26" s="1212" t="s">
        <v>357</v>
      </c>
      <c r="C26" s="1212"/>
      <c r="D26" s="16"/>
      <c r="E26" s="16"/>
      <c r="F26" s="16"/>
      <c r="G26" s="16"/>
      <c r="H26" s="16"/>
    </row>
    <row r="27" spans="2:10">
      <c r="B27" s="1067" t="s">
        <v>789</v>
      </c>
      <c r="C27" s="1067"/>
      <c r="D27" s="16"/>
      <c r="E27" s="16"/>
      <c r="F27" s="16"/>
      <c r="G27" s="16"/>
      <c r="H27" s="16"/>
    </row>
    <row r="28" spans="2:10">
      <c r="B28" s="1067" t="s">
        <v>358</v>
      </c>
      <c r="C28" s="1067"/>
      <c r="D28" s="16"/>
      <c r="E28" s="16"/>
      <c r="F28" s="16"/>
      <c r="G28" s="16"/>
      <c r="H28" s="16"/>
    </row>
    <row r="29" spans="2:10">
      <c r="B29" s="1067" t="s">
        <v>790</v>
      </c>
      <c r="C29" s="1067"/>
      <c r="D29" s="16"/>
      <c r="E29" s="16"/>
      <c r="F29" s="16"/>
      <c r="G29" s="16"/>
      <c r="H29" s="16"/>
    </row>
    <row r="30" spans="2:10">
      <c r="B30" s="1067" t="s">
        <v>861</v>
      </c>
      <c r="C30" s="1067"/>
      <c r="D30" s="16"/>
      <c r="E30" s="16"/>
      <c r="F30" s="16"/>
      <c r="G30" s="16"/>
      <c r="H30" s="16"/>
    </row>
    <row r="31" spans="2:10">
      <c r="B31" s="1080"/>
      <c r="C31" s="16"/>
      <c r="D31" s="16"/>
      <c r="E31" s="16"/>
      <c r="F31" s="16"/>
      <c r="G31" s="16"/>
      <c r="H31" s="16"/>
    </row>
    <row r="32" spans="2:10">
      <c r="B32" s="16"/>
      <c r="C32" s="16"/>
      <c r="D32" s="16"/>
      <c r="E32" s="16"/>
      <c r="F32" s="16"/>
      <c r="G32" s="16"/>
      <c r="H32" s="16"/>
    </row>
    <row r="33" spans="2:8">
      <c r="B33" s="16"/>
      <c r="C33" s="16"/>
      <c r="D33" s="16"/>
      <c r="E33" s="16"/>
      <c r="F33" s="16"/>
      <c r="G33" s="16"/>
      <c r="H33" s="16"/>
    </row>
  </sheetData>
  <mergeCells count="8">
    <mergeCell ref="J3:J4"/>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1:E41"/>
  <sheetViews>
    <sheetView showGridLines="0" workbookViewId="0"/>
  </sheetViews>
  <sheetFormatPr baseColWidth="10" defaultColWidth="11.453125" defaultRowHeight="14.5"/>
  <cols>
    <col min="4" max="4" width="12.1796875" customWidth="1"/>
  </cols>
  <sheetData>
    <row r="1" spans="1:5" s="1" customFormat="1">
      <c r="A1" s="3"/>
      <c r="B1" s="3"/>
      <c r="C1" s="3"/>
      <c r="D1" s="3"/>
      <c r="E1" s="3"/>
    </row>
    <row r="2" spans="1:5" s="1" customFormat="1" ht="48.75" customHeight="1">
      <c r="A2" s="3"/>
      <c r="B2" s="3"/>
      <c r="C2" s="3"/>
      <c r="D2" s="3"/>
      <c r="E2" s="3"/>
    </row>
    <row r="3" spans="1:5" s="2" customFormat="1" ht="25.5" thickBot="1">
      <c r="A3" s="1694" t="s">
        <v>776</v>
      </c>
      <c r="B3" s="36"/>
      <c r="C3" s="37"/>
      <c r="D3" s="36"/>
      <c r="E3" s="36"/>
    </row>
    <row r="4" spans="1:5">
      <c r="A4" s="5"/>
      <c r="B4" s="5"/>
      <c r="C4" s="5"/>
      <c r="D4" s="5"/>
      <c r="E4" s="5"/>
    </row>
    <row r="5" spans="1:5">
      <c r="A5" s="5"/>
      <c r="B5" s="6" t="s">
        <v>0</v>
      </c>
      <c r="C5" s="5"/>
      <c r="D5" s="5"/>
      <c r="E5" s="5"/>
    </row>
    <row r="6" spans="1:5">
      <c r="A6" s="5"/>
      <c r="B6" s="19" t="s">
        <v>787</v>
      </c>
      <c r="C6" s="5"/>
      <c r="D6" s="5"/>
      <c r="E6" s="5"/>
    </row>
    <row r="7" spans="1:5">
      <c r="A7" s="5"/>
      <c r="B7" s="19" t="s">
        <v>777</v>
      </c>
      <c r="C7" s="5"/>
      <c r="D7" s="5"/>
      <c r="E7" s="5"/>
    </row>
    <row r="8" spans="1:5">
      <c r="A8" s="5"/>
      <c r="B8" s="19" t="s">
        <v>778</v>
      </c>
      <c r="C8" s="5"/>
      <c r="D8" s="5"/>
      <c r="E8" s="5"/>
    </row>
    <row r="9" spans="1:5">
      <c r="A9" s="5"/>
      <c r="B9" s="19" t="s">
        <v>779</v>
      </c>
      <c r="C9" s="5"/>
      <c r="D9" s="5"/>
      <c r="E9" s="5"/>
    </row>
    <row r="10" spans="1:5">
      <c r="A10" s="5"/>
      <c r="B10" s="19" t="s">
        <v>780</v>
      </c>
      <c r="C10" s="5"/>
      <c r="D10" s="5"/>
      <c r="E10" s="5"/>
    </row>
    <row r="11" spans="1:5">
      <c r="A11" s="5"/>
      <c r="B11" s="19" t="s">
        <v>781</v>
      </c>
      <c r="C11" s="5"/>
      <c r="D11" s="5"/>
      <c r="E11" s="5"/>
    </row>
    <row r="12" spans="1:5">
      <c r="A12" s="5"/>
      <c r="B12" s="19" t="s">
        <v>782</v>
      </c>
      <c r="C12" s="5"/>
      <c r="D12" s="5"/>
      <c r="E12" s="5"/>
    </row>
    <row r="13" spans="1:5">
      <c r="A13" s="5"/>
      <c r="B13" s="19" t="s">
        <v>783</v>
      </c>
      <c r="C13" s="5"/>
      <c r="D13" s="5"/>
      <c r="E13" s="5"/>
    </row>
    <row r="14" spans="1:5">
      <c r="A14" s="5"/>
      <c r="B14" s="19" t="s">
        <v>784</v>
      </c>
      <c r="C14" s="5"/>
      <c r="D14" s="5"/>
      <c r="E14" s="5"/>
    </row>
    <row r="15" spans="1:5">
      <c r="A15" s="5"/>
      <c r="B15" s="19" t="s">
        <v>785</v>
      </c>
      <c r="C15" s="5"/>
      <c r="D15" s="5"/>
      <c r="E15" s="5"/>
    </row>
    <row r="16" spans="1:5">
      <c r="A16" s="5"/>
      <c r="B16" s="19" t="s">
        <v>786</v>
      </c>
      <c r="C16" s="5"/>
      <c r="D16" s="5"/>
      <c r="E16" s="5"/>
    </row>
    <row r="17" spans="1:5">
      <c r="A17" s="5"/>
      <c r="B17" s="19"/>
      <c r="C17" s="5"/>
      <c r="D17" s="5"/>
      <c r="E17" s="5"/>
    </row>
    <row r="18" spans="1:5">
      <c r="A18" s="5"/>
      <c r="B18" s="19"/>
      <c r="C18" s="5"/>
      <c r="D18" s="5"/>
      <c r="E18" s="5"/>
    </row>
    <row r="19" spans="1:5">
      <c r="A19" s="5"/>
      <c r="B19" s="19"/>
      <c r="C19" s="5"/>
      <c r="D19" s="5"/>
      <c r="E19" s="5"/>
    </row>
    <row r="20" spans="1:5">
      <c r="A20" s="5"/>
      <c r="B20" s="19"/>
      <c r="C20" s="5"/>
      <c r="D20" s="5"/>
      <c r="E20" s="5"/>
    </row>
    <row r="21" spans="1:5">
      <c r="A21" s="5"/>
      <c r="B21" s="19"/>
      <c r="C21" s="5"/>
      <c r="D21" s="5"/>
      <c r="E21" s="5"/>
    </row>
    <row r="22" spans="1:5">
      <c r="A22" s="5"/>
      <c r="B22" s="19"/>
      <c r="C22" s="5"/>
      <c r="D22" s="5"/>
      <c r="E22" s="5"/>
    </row>
    <row r="23" spans="1:5">
      <c r="A23" s="5"/>
      <c r="B23" s="19"/>
      <c r="C23" s="5"/>
      <c r="D23" s="5"/>
      <c r="E23" s="5"/>
    </row>
    <row r="24" spans="1:5">
      <c r="A24" s="5"/>
      <c r="B24" s="19"/>
      <c r="C24" s="5"/>
      <c r="D24" s="5"/>
      <c r="E24" s="5"/>
    </row>
    <row r="25" spans="1:5">
      <c r="A25" s="5"/>
      <c r="B25" s="19"/>
      <c r="C25" s="5"/>
      <c r="D25" s="5"/>
      <c r="E25" s="5"/>
    </row>
    <row r="26" spans="1:5">
      <c r="A26" s="5"/>
      <c r="B26" s="19"/>
      <c r="C26" s="5"/>
      <c r="D26" s="5"/>
      <c r="E26" s="5"/>
    </row>
    <row r="27" spans="1:5">
      <c r="A27" s="5"/>
      <c r="B27" s="19"/>
      <c r="C27" s="5"/>
      <c r="D27" s="5"/>
      <c r="E27" s="5"/>
    </row>
    <row r="28" spans="1:5">
      <c r="A28" s="5"/>
      <c r="B28" s="8"/>
      <c r="C28" s="5"/>
      <c r="D28" s="5"/>
      <c r="E28" s="5"/>
    </row>
    <row r="29" spans="1:5">
      <c r="A29" s="5"/>
      <c r="B29" s="8"/>
      <c r="C29" s="5"/>
      <c r="D29" s="5"/>
      <c r="E29" s="5"/>
    </row>
    <row r="30" spans="1:5">
      <c r="A30" s="5"/>
      <c r="B30" s="8"/>
      <c r="C30" s="5"/>
      <c r="D30" s="5"/>
      <c r="E30" s="5"/>
    </row>
    <row r="31" spans="1:5">
      <c r="A31" s="5"/>
      <c r="B31" s="8"/>
      <c r="C31" s="5"/>
      <c r="D31" s="5"/>
      <c r="E31" s="5"/>
    </row>
    <row r="32" spans="1:5">
      <c r="A32" s="5"/>
      <c r="B32" s="8"/>
      <c r="C32" s="5"/>
      <c r="D32" s="5"/>
      <c r="E32" s="5"/>
    </row>
    <row r="33" spans="1:5">
      <c r="A33" s="5"/>
      <c r="B33" s="8"/>
      <c r="C33" s="5"/>
      <c r="D33" s="5"/>
      <c r="E33" s="5"/>
    </row>
    <row r="34" spans="1:5">
      <c r="A34" s="5"/>
      <c r="B34" s="8"/>
      <c r="C34" s="5"/>
      <c r="D34" s="5"/>
      <c r="E34" s="5"/>
    </row>
    <row r="35" spans="1:5">
      <c r="A35" s="5"/>
      <c r="B35" s="5"/>
      <c r="C35" s="5"/>
      <c r="D35" s="5"/>
      <c r="E35" s="5"/>
    </row>
    <row r="36" spans="1:5">
      <c r="A36" s="5"/>
      <c r="B36" s="5"/>
      <c r="C36" s="5"/>
      <c r="D36" s="5"/>
      <c r="E36" s="5"/>
    </row>
    <row r="37" spans="1:5">
      <c r="A37" s="5"/>
      <c r="B37" s="5"/>
      <c r="C37" s="5"/>
      <c r="D37" s="5"/>
      <c r="E37" s="5"/>
    </row>
    <row r="38" spans="1:5">
      <c r="A38" s="5"/>
      <c r="B38" s="5"/>
      <c r="C38" s="5"/>
      <c r="D38" s="5"/>
      <c r="E38" s="5"/>
    </row>
    <row r="39" spans="1:5">
      <c r="A39" s="5"/>
      <c r="B39" s="5"/>
      <c r="C39" s="5"/>
      <c r="D39" s="5"/>
      <c r="E39" s="5"/>
    </row>
    <row r="40" spans="1:5">
      <c r="A40" s="5"/>
      <c r="B40" s="5"/>
      <c r="C40" s="5"/>
      <c r="D40" s="5"/>
      <c r="E40" s="5"/>
    </row>
    <row r="41" spans="1:5">
      <c r="A41" s="5"/>
      <c r="B41" s="5"/>
      <c r="C41" s="5"/>
      <c r="D41" s="5"/>
      <c r="E41" s="5"/>
    </row>
  </sheetData>
  <hyperlinks>
    <hyperlink ref="B7" location="'12.5.Canales Físicos'!A1" display="12.5.Canales Físicos" xr:uid="{51610EE9-3138-4F18-853A-7D796C8433C5}"/>
    <hyperlink ref="B8" location="'12.7.1.Credicorp Consolidado'!A1" display="12.7.1.Credicorp Consolidado" xr:uid="{51E8F1FA-0126-4F22-8E8E-EC62EF1BDCBC}"/>
    <hyperlink ref="B9" location="'12.7.2. Credicorp Individual'!A1" display="12.7.2. Credicorp Individual" xr:uid="{9E2D9D43-0B00-4C7E-BC40-E9FA82B84BFD}"/>
    <hyperlink ref="B10" location="'12.7.3. BCP Consolidado'!A1" display="12.7.3. BCP Consolidado" xr:uid="{4724C942-DE09-49F4-968E-263FC2C8E719}"/>
    <hyperlink ref="B11" location="'12.7.4. BCP Individual'!A1" display="12.7.4. BCP Individual" xr:uid="{59A7F7F6-248D-4B60-A4AA-DD6C078C8D9A}"/>
    <hyperlink ref="B12" location="'12.7.5. BCP Bolivia'!A1" display="12.7.5. BCP Bolivia" xr:uid="{14C67A32-815A-4ECC-AF09-F6EA7BFA11B0}"/>
    <hyperlink ref="B13" location="'12.7.6. Mibanco'!A1" display="12.7.6. Mibanco" xr:uid="{E6B59E35-1F65-4A25-8082-2BADD882B5D7}"/>
    <hyperlink ref="B14" location="'12.7.7. Prima AFP'!A1" display="12.7.7. Prima AFP" xr:uid="{D85783D8-88AA-459C-8118-C0EC9D6E35BE}"/>
    <hyperlink ref="B15" location="'12.7.7 Grupo Pacífico'!A1" display="12.7.7 Grupo Pacífico" xr:uid="{18CD139C-014E-419B-92B7-96D822D306EF}"/>
    <hyperlink ref="B16" location="'12.7.9. IB &amp; WM'!A1" display="12.7.9. IB &amp; WM" xr:uid="{FA1E03E6-3670-476C-81C2-5A34825C7543}"/>
    <hyperlink ref="B6" location="'12.1. Colocaciones en SPD'!A1" display="12.1. Colocaciones en SPD" xr:uid="{26FFEC1C-37BC-49A2-B403-F878CC20963E}"/>
  </hyperlinks>
  <pageMargins left="0.7" right="0.7" top="0.75" bottom="0.75" header="0.3" footer="0.3"/>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9B76-694F-4390-A1DC-C468BFA7703D}">
  <sheetPr>
    <tabColor rgb="FF2AD2C9"/>
  </sheetPr>
  <dimension ref="A1:N28"/>
  <sheetViews>
    <sheetView showGridLines="0" zoomScale="56" zoomScaleNormal="70" workbookViewId="0">
      <selection activeCell="B4" sqref="B4:L21"/>
    </sheetView>
  </sheetViews>
  <sheetFormatPr baseColWidth="10" defaultRowHeight="14.5"/>
  <cols>
    <col min="1" max="1" width="7.26953125" customWidth="1"/>
    <col min="2" max="2" width="27" customWidth="1"/>
  </cols>
  <sheetData>
    <row r="1" spans="1:14">
      <c r="A1" s="97" t="s">
        <v>788</v>
      </c>
    </row>
    <row r="2" spans="1:14">
      <c r="C2" s="2233" t="s">
        <v>679</v>
      </c>
      <c r="D2" s="2233"/>
      <c r="E2" s="2233"/>
      <c r="F2" s="2233"/>
      <c r="G2" s="2233"/>
      <c r="H2" s="2233"/>
      <c r="I2" s="2233"/>
      <c r="J2" s="118"/>
    </row>
    <row r="3" spans="1:14" ht="15" thickBot="1">
      <c r="C3" s="118"/>
      <c r="D3" s="118"/>
      <c r="E3" s="118"/>
      <c r="F3" s="118"/>
      <c r="G3" s="118"/>
      <c r="H3" s="118"/>
      <c r="I3" s="118"/>
      <c r="J3" s="118"/>
    </row>
    <row r="4" spans="1:14">
      <c r="B4" s="2141" t="s">
        <v>803</v>
      </c>
      <c r="C4" s="2144" t="s">
        <v>106</v>
      </c>
      <c r="D4" s="2145"/>
      <c r="E4" s="2146"/>
      <c r="F4" s="2234" t="s">
        <v>107</v>
      </c>
      <c r="G4" s="2235"/>
      <c r="H4" s="2144" t="s">
        <v>27</v>
      </c>
      <c r="I4" s="2146"/>
      <c r="J4" s="2144" t="s">
        <v>680</v>
      </c>
      <c r="K4" s="2145"/>
      <c r="L4" s="2146"/>
      <c r="M4" s="16"/>
      <c r="N4" s="16"/>
    </row>
    <row r="5" spans="1:14">
      <c r="B5" s="2142"/>
      <c r="C5" s="2147"/>
      <c r="D5" s="2148"/>
      <c r="E5" s="2149"/>
      <c r="F5" s="2236"/>
      <c r="G5" s="2237"/>
      <c r="H5" s="2147"/>
      <c r="I5" s="2149"/>
      <c r="J5" s="2147"/>
      <c r="K5" s="2148"/>
      <c r="L5" s="2149"/>
      <c r="M5" s="16"/>
      <c r="N5" s="16"/>
    </row>
    <row r="6" spans="1:14" ht="15" thickBot="1">
      <c r="B6" s="2143"/>
      <c r="C6" s="803" t="s">
        <v>845</v>
      </c>
      <c r="D6" s="804" t="s">
        <v>794</v>
      </c>
      <c r="E6" s="805" t="s">
        <v>846</v>
      </c>
      <c r="F6" s="1252" t="s">
        <v>29</v>
      </c>
      <c r="G6" s="1253" t="s">
        <v>30</v>
      </c>
      <c r="H6" s="1252" t="s">
        <v>29</v>
      </c>
      <c r="I6" s="1253" t="s">
        <v>30</v>
      </c>
      <c r="J6" s="803" t="str">
        <f>+C6</f>
        <v>Jun 25</v>
      </c>
      <c r="K6" s="804" t="str">
        <f>+D6</f>
        <v>Mar 26</v>
      </c>
      <c r="L6" s="805" t="str">
        <f>+E6</f>
        <v>Jun 26</v>
      </c>
      <c r="M6" s="16"/>
      <c r="N6" s="16"/>
    </row>
    <row r="7" spans="1:14">
      <c r="B7" s="1254" t="s">
        <v>108</v>
      </c>
      <c r="C7" s="1255">
        <v>119142.11730121453</v>
      </c>
      <c r="D7" s="1256">
        <v>124029.75063633332</v>
      </c>
      <c r="E7" s="1257">
        <v>131372.78453233335</v>
      </c>
      <c r="F7" s="1695">
        <v>7343.0338960000227</v>
      </c>
      <c r="G7" s="1994">
        <v>12230.667231118816</v>
      </c>
      <c r="H7" s="1258">
        <v>5.9203810846403027E-2</v>
      </c>
      <c r="I7" s="1258">
        <v>0.10265611782101614</v>
      </c>
      <c r="J7" s="1259">
        <v>0.81802058943910627</v>
      </c>
      <c r="K7" s="1258">
        <v>0.82449942874997861</v>
      </c>
      <c r="L7" s="1260">
        <v>0.83212187514805191</v>
      </c>
      <c r="M7" s="16"/>
      <c r="N7" s="16"/>
    </row>
    <row r="8" spans="1:14">
      <c r="B8" s="1261" t="s">
        <v>109</v>
      </c>
      <c r="C8" s="1255">
        <v>54096.336648454577</v>
      </c>
      <c r="D8" s="1256">
        <v>55554.461811333334</v>
      </c>
      <c r="E8" s="1257">
        <v>58831.357712999998</v>
      </c>
      <c r="F8" s="1695">
        <v>3276.8959016666631</v>
      </c>
      <c r="G8" s="1994">
        <v>4735.0210645454208</v>
      </c>
      <c r="H8" s="1258">
        <v>5.8985287496712946E-2</v>
      </c>
      <c r="I8" s="1258">
        <v>8.7529421729903634E-2</v>
      </c>
      <c r="J8" s="1259">
        <v>0.37142127565005123</v>
      </c>
      <c r="K8" s="1258">
        <v>0.36930350817410101</v>
      </c>
      <c r="L8" s="1260">
        <v>0.37264080130385485</v>
      </c>
      <c r="M8" s="16"/>
      <c r="N8" s="16"/>
    </row>
    <row r="9" spans="1:14">
      <c r="B9" s="1262" t="s">
        <v>681</v>
      </c>
      <c r="C9" s="1263">
        <v>32205.697115051826</v>
      </c>
      <c r="D9" s="1264">
        <v>32532.496257666662</v>
      </c>
      <c r="E9" s="1265">
        <v>34980.949199000002</v>
      </c>
      <c r="F9" s="1697">
        <v>2448.4529413333403</v>
      </c>
      <c r="G9" s="1698">
        <v>2775.2520839481767</v>
      </c>
      <c r="H9" s="1266">
        <v>7.5261760485297424E-2</v>
      </c>
      <c r="I9" s="1267">
        <v>8.617270646351316E-2</v>
      </c>
      <c r="J9" s="1268">
        <v>0.22112183276671937</v>
      </c>
      <c r="K9" s="1267">
        <v>0.2162628276090352</v>
      </c>
      <c r="L9" s="1269">
        <v>0.22157110504700075</v>
      </c>
      <c r="M9" s="16"/>
      <c r="N9" s="16"/>
    </row>
    <row r="10" spans="1:14">
      <c r="B10" s="1262" t="s">
        <v>682</v>
      </c>
      <c r="C10" s="1263">
        <v>21890.639533402758</v>
      </c>
      <c r="D10" s="1264">
        <v>23021.965553666665</v>
      </c>
      <c r="E10" s="1265">
        <v>23850.408513999999</v>
      </c>
      <c r="F10" s="1697">
        <v>828.44296033333376</v>
      </c>
      <c r="G10" s="1698">
        <v>1959.7689805972404</v>
      </c>
      <c r="H10" s="1266">
        <v>3.5984892706148131E-2</v>
      </c>
      <c r="I10" s="1267">
        <v>8.952543289595738E-2</v>
      </c>
      <c r="J10" s="1268">
        <v>0.15029944288333194</v>
      </c>
      <c r="K10" s="1267">
        <v>0.15304068056506576</v>
      </c>
      <c r="L10" s="1269">
        <v>0.15106969625685412</v>
      </c>
      <c r="M10" s="16"/>
      <c r="N10" s="16"/>
    </row>
    <row r="11" spans="1:14">
      <c r="B11" s="1261" t="s">
        <v>610</v>
      </c>
      <c r="C11" s="1255">
        <v>65045.780652759939</v>
      </c>
      <c r="D11" s="1256">
        <v>68475.288824999996</v>
      </c>
      <c r="E11" s="1257">
        <v>72541.426819333326</v>
      </c>
      <c r="F11" s="1695">
        <v>4066.1379943333304</v>
      </c>
      <c r="G11" s="1994">
        <v>7495.6461665733877</v>
      </c>
      <c r="H11" s="1258">
        <v>5.9381100307952295E-2</v>
      </c>
      <c r="I11" s="1258">
        <v>0.11523647024221462</v>
      </c>
      <c r="J11" s="1259">
        <v>0.44659931378905499</v>
      </c>
      <c r="K11" s="1258">
        <v>0.4551959205758776</v>
      </c>
      <c r="L11" s="1260">
        <v>0.45948107384419695</v>
      </c>
      <c r="M11" s="16"/>
      <c r="N11" s="16"/>
    </row>
    <row r="12" spans="1:14">
      <c r="B12" s="1262" t="s">
        <v>683</v>
      </c>
      <c r="C12" s="1263">
        <v>7521.1164537273071</v>
      </c>
      <c r="D12" s="1264">
        <v>6968.9981043333328</v>
      </c>
      <c r="E12" s="1265">
        <v>7152.7288856666664</v>
      </c>
      <c r="F12" s="1697">
        <v>183.73078133333365</v>
      </c>
      <c r="G12" s="1698">
        <v>-368.38756806064066</v>
      </c>
      <c r="H12" s="1266">
        <v>2.6364016546236435E-2</v>
      </c>
      <c r="I12" s="1267">
        <v>-4.8980436658187299E-2</v>
      </c>
      <c r="J12" s="1268">
        <v>5.1639405561037945E-2</v>
      </c>
      <c r="K12" s="1267">
        <v>4.6327070130376444E-2</v>
      </c>
      <c r="L12" s="1269">
        <v>4.5305747259255937E-2</v>
      </c>
      <c r="M12" s="16"/>
      <c r="N12" s="16"/>
    </row>
    <row r="13" spans="1:14">
      <c r="B13" s="1262" t="s">
        <v>684</v>
      </c>
      <c r="C13" s="1263">
        <v>15922.007283966086</v>
      </c>
      <c r="D13" s="1264">
        <v>16786.542310000001</v>
      </c>
      <c r="E13" s="1265">
        <v>17719.787542000002</v>
      </c>
      <c r="F13" s="1697">
        <v>933.24523200000112</v>
      </c>
      <c r="G13" s="1995">
        <v>1797.7802580339157</v>
      </c>
      <c r="H13" s="1266">
        <v>5.5594845845296614E-2</v>
      </c>
      <c r="I13" s="1267">
        <v>0.11291165906225475</v>
      </c>
      <c r="J13" s="1268">
        <v>0.10931927414513819</v>
      </c>
      <c r="K13" s="1267">
        <v>0.11159011829237611</v>
      </c>
      <c r="L13" s="1269">
        <v>0.11223803232278373</v>
      </c>
      <c r="M13" s="16"/>
      <c r="N13" s="16"/>
    </row>
    <row r="14" spans="1:14">
      <c r="B14" s="1262" t="s">
        <v>685</v>
      </c>
      <c r="C14" s="1263">
        <v>22439.306895991529</v>
      </c>
      <c r="D14" s="1264">
        <v>24030.196406999999</v>
      </c>
      <c r="E14" s="1265">
        <v>24604.401753333335</v>
      </c>
      <c r="F14" s="1697">
        <v>574.20534633333591</v>
      </c>
      <c r="G14" s="1698">
        <v>2165.0948573418063</v>
      </c>
      <c r="H14" s="1266">
        <v>2.3895158267040584E-2</v>
      </c>
      <c r="I14" s="1267">
        <v>9.6486708229324591E-2</v>
      </c>
      <c r="J14" s="1268">
        <v>0.15406655068297057</v>
      </c>
      <c r="K14" s="1267">
        <v>0.15974298995742151</v>
      </c>
      <c r="L14" s="1269">
        <v>0.15584552764686771</v>
      </c>
      <c r="M14" s="16"/>
      <c r="N14" s="16"/>
    </row>
    <row r="15" spans="1:14">
      <c r="B15" s="1262" t="s">
        <v>686</v>
      </c>
      <c r="C15" s="1263">
        <v>13206.617227939641</v>
      </c>
      <c r="D15" s="1264">
        <v>14343.432491333333</v>
      </c>
      <c r="E15" s="1265">
        <v>16509.515675999999</v>
      </c>
      <c r="F15" s="1996">
        <v>2166.0831846666661</v>
      </c>
      <c r="G15" s="1995">
        <v>3302.8984480603576</v>
      </c>
      <c r="H15" s="1266">
        <v>0.15101567814924843</v>
      </c>
      <c r="I15" s="1267">
        <v>0.25009420588588083</v>
      </c>
      <c r="J15" s="1268">
        <v>9.0675615424753858E-2</v>
      </c>
      <c r="K15" s="1267">
        <v>9.5349316069283929E-2</v>
      </c>
      <c r="L15" s="1269">
        <v>0.1045721089874449</v>
      </c>
      <c r="M15" s="16"/>
      <c r="N15" s="16"/>
    </row>
    <row r="16" spans="1:14">
      <c r="B16" s="1262" t="s">
        <v>687</v>
      </c>
      <c r="C16" s="1263">
        <v>5956.7327911353668</v>
      </c>
      <c r="D16" s="1264">
        <v>6346.1195123333337</v>
      </c>
      <c r="E16" s="1265">
        <v>6554.9929623333337</v>
      </c>
      <c r="F16" s="1697">
        <v>208.87345000000005</v>
      </c>
      <c r="G16" s="1698">
        <v>598.26017119796688</v>
      </c>
      <c r="H16" s="1267">
        <v>3.2913570189478047E-2</v>
      </c>
      <c r="I16" s="1267">
        <v>0.10043428036394042</v>
      </c>
      <c r="J16" s="1268">
        <v>4.0898467975154354E-2</v>
      </c>
      <c r="K16" s="1267">
        <v>4.2186426126419652E-2</v>
      </c>
      <c r="L16" s="1269">
        <v>4.1519657627844736E-2</v>
      </c>
      <c r="M16" s="16"/>
      <c r="N16" s="16"/>
    </row>
    <row r="17" spans="2:14">
      <c r="B17" s="1254" t="s">
        <v>25</v>
      </c>
      <c r="C17" s="1270">
        <v>12513.529845703117</v>
      </c>
      <c r="D17" s="1271">
        <v>13587.797555666666</v>
      </c>
      <c r="E17" s="1272">
        <v>14124.142065333333</v>
      </c>
      <c r="F17" s="1695">
        <v>536.34450966666736</v>
      </c>
      <c r="G17" s="1696">
        <v>1610.6122196302167</v>
      </c>
      <c r="H17" s="1273">
        <v>3.9472512559107775E-2</v>
      </c>
      <c r="I17" s="1273">
        <v>0.12870966381905968</v>
      </c>
      <c r="J17" s="1274">
        <v>8.5916930907535285E-2</v>
      </c>
      <c r="K17" s="1273">
        <v>9.0326161788925441E-2</v>
      </c>
      <c r="L17" s="1275">
        <v>8.9463031647700322E-2</v>
      </c>
      <c r="M17" s="16"/>
      <c r="N17" s="16"/>
    </row>
    <row r="18" spans="2:14">
      <c r="B18" s="1254" t="s">
        <v>117</v>
      </c>
      <c r="C18" s="1270">
        <v>1889.0447890962998</v>
      </c>
      <c r="D18" s="1271">
        <v>2390.2289613949847</v>
      </c>
      <c r="E18" s="1272">
        <v>2680.9505742425099</v>
      </c>
      <c r="F18" s="1997">
        <v>290.72161284752519</v>
      </c>
      <c r="G18" s="1994">
        <v>791.90578514621006</v>
      </c>
      <c r="H18" s="1273">
        <v>0.12162919014999063</v>
      </c>
      <c r="I18" s="1273">
        <v>0.41920963955812285</v>
      </c>
      <c r="J18" s="1274">
        <v>1.2970035843384117E-2</v>
      </c>
      <c r="K18" s="1273">
        <v>1.5889271752470246E-2</v>
      </c>
      <c r="L18" s="1275">
        <v>1.6981276806756443E-2</v>
      </c>
      <c r="M18" s="16"/>
      <c r="N18" s="16"/>
    </row>
    <row r="19" spans="2:14">
      <c r="B19" s="1254" t="s">
        <v>118</v>
      </c>
      <c r="C19" s="1270">
        <v>10542.499931775725</v>
      </c>
      <c r="D19" s="1271">
        <v>9066.6496718407743</v>
      </c>
      <c r="E19" s="1272">
        <v>8344.6410466055513</v>
      </c>
      <c r="F19" s="1998">
        <v>-722.00862523522301</v>
      </c>
      <c r="G19" s="1999">
        <v>-2197.8588851701734</v>
      </c>
      <c r="H19" s="1273">
        <v>-7.9633453521165576E-2</v>
      </c>
      <c r="I19" s="1273">
        <v>-0.20847606349474046</v>
      </c>
      <c r="J19" s="1274">
        <v>7.2383991519554811E-2</v>
      </c>
      <c r="K19" s="1273">
        <v>6.0271406148574798E-2</v>
      </c>
      <c r="L19" s="1275">
        <v>5.2855379292275129E-2</v>
      </c>
      <c r="M19" s="16"/>
      <c r="N19" s="16"/>
    </row>
    <row r="20" spans="2:14" ht="15" thickBot="1">
      <c r="B20" s="1254" t="s">
        <v>639</v>
      </c>
      <c r="C20" s="1276">
        <v>1559.6522818263331</v>
      </c>
      <c r="D20" s="1277">
        <v>1355.9389354470368</v>
      </c>
      <c r="E20" s="1278">
        <v>1354.3366700307399</v>
      </c>
      <c r="F20" s="1699">
        <v>-1.6022654162968593</v>
      </c>
      <c r="G20" s="2000">
        <v>-205.31561179559321</v>
      </c>
      <c r="H20" s="1279">
        <v>-1.181664877680233E-3</v>
      </c>
      <c r="I20" s="1279">
        <v>-0.13164191415484694</v>
      </c>
      <c r="J20" s="1280">
        <v>1.0708452290419539E-2</v>
      </c>
      <c r="K20" s="1279">
        <v>9.013731560050699E-3</v>
      </c>
      <c r="L20" s="1281">
        <v>8.5784371052162502E-3</v>
      </c>
      <c r="M20" s="16"/>
      <c r="N20" s="16"/>
    </row>
    <row r="21" spans="2:14" ht="15" thickBot="1">
      <c r="B21" s="1282" t="s">
        <v>688</v>
      </c>
      <c r="C21" s="1283">
        <v>145646.84414961599</v>
      </c>
      <c r="D21" s="1284">
        <v>150430.36576068282</v>
      </c>
      <c r="E21" s="1285">
        <v>157876.85488854547</v>
      </c>
      <c r="F21" s="1686">
        <v>7446.4891278626455</v>
      </c>
      <c r="G21" s="1687">
        <v>12230.010738929472</v>
      </c>
      <c r="H21" s="1286">
        <v>4.9501236603447074E-2</v>
      </c>
      <c r="I21" s="1286">
        <v>8.3970310584733143E-2</v>
      </c>
      <c r="J21" s="1287">
        <v>1</v>
      </c>
      <c r="K21" s="1286">
        <v>1</v>
      </c>
      <c r="L21" s="1288">
        <v>1</v>
      </c>
      <c r="M21" s="16"/>
      <c r="N21" s="16"/>
    </row>
    <row r="23" spans="2:14" ht="36" customHeight="1">
      <c r="B23" s="2130" t="s">
        <v>689</v>
      </c>
      <c r="C23" s="2130"/>
      <c r="D23" s="2130"/>
      <c r="E23" s="2130"/>
      <c r="F23" s="2130"/>
      <c r="G23" s="2130"/>
      <c r="H23" s="2130"/>
      <c r="I23" s="2130"/>
    </row>
    <row r="24" spans="2:14">
      <c r="B24" s="1339"/>
      <c r="C24" s="1339"/>
      <c r="D24" s="1339"/>
      <c r="E24" s="1339"/>
      <c r="F24" s="1339"/>
      <c r="G24" s="1339"/>
      <c r="H24" s="1339"/>
      <c r="I24" s="1339"/>
    </row>
    <row r="25" spans="2:14">
      <c r="B25" s="1400" t="s">
        <v>119</v>
      </c>
      <c r="C25" s="1401"/>
      <c r="D25" s="1339"/>
      <c r="E25" s="1339"/>
      <c r="F25" s="1339"/>
      <c r="G25" s="1339"/>
      <c r="H25" s="1339"/>
      <c r="I25" s="1339"/>
    </row>
    <row r="26" spans="2:14">
      <c r="B26" s="1400" t="s">
        <v>120</v>
      </c>
      <c r="C26" s="1402"/>
      <c r="D26" s="1339"/>
      <c r="E26" s="1339"/>
      <c r="F26" s="1339"/>
      <c r="G26" s="1339"/>
      <c r="H26" s="1339"/>
      <c r="I26" s="1339"/>
    </row>
    <row r="27" spans="2:14">
      <c r="B27" s="1339"/>
      <c r="C27" s="1339"/>
      <c r="D27" s="1339"/>
      <c r="E27" s="1339"/>
      <c r="F27" s="1339"/>
      <c r="G27" s="1339"/>
      <c r="H27" s="1339"/>
      <c r="I27" s="1339"/>
    </row>
    <row r="28" spans="2:14">
      <c r="B28" s="1339"/>
      <c r="C28" s="1339"/>
      <c r="D28" s="1339"/>
      <c r="E28" s="1339"/>
      <c r="F28" s="1339"/>
      <c r="G28" s="1339"/>
      <c r="H28" s="1339"/>
      <c r="I28" s="1339"/>
    </row>
  </sheetData>
  <mergeCells count="7">
    <mergeCell ref="J4:L5"/>
    <mergeCell ref="B23:I23"/>
    <mergeCell ref="C2:I2"/>
    <mergeCell ref="B4:B6"/>
    <mergeCell ref="C4:E5"/>
    <mergeCell ref="F4:G5"/>
    <mergeCell ref="H4:I5"/>
  </mergeCells>
  <hyperlinks>
    <hyperlink ref="A1" location="'Anexos &gt;&gt;'!A1" display="Volver al índice anexos" xr:uid="{BC4EA0FA-0F55-4E30-8271-9DDDE7C720E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4"/>
  <sheetViews>
    <sheetView showGridLines="0" zoomScale="76" zoomScaleNormal="74" workbookViewId="0">
      <selection activeCell="F24" sqref="F24"/>
    </sheetView>
  </sheetViews>
  <sheetFormatPr baseColWidth="10" defaultColWidth="11.453125" defaultRowHeight="14"/>
  <cols>
    <col min="1" max="1" width="11.453125" style="9"/>
    <col min="2" max="2" width="33.7265625" style="9" customWidth="1"/>
    <col min="3" max="5" width="10.26953125" style="9" customWidth="1"/>
    <col min="6" max="6" width="8.453125" style="9" customWidth="1"/>
    <col min="7" max="7" width="7.453125" style="9" customWidth="1"/>
    <col min="8" max="8" width="12.26953125" style="9" bestFit="1" customWidth="1"/>
    <col min="9" max="9" width="18.453125" style="9" bestFit="1" customWidth="1"/>
    <col min="10" max="10" width="14.453125" style="9" customWidth="1"/>
    <col min="11" max="11" width="11.453125" style="9"/>
    <col min="12" max="12" width="14.26953125" style="9" customWidth="1"/>
    <col min="13" max="13" width="14.453125" style="9" customWidth="1"/>
    <col min="14" max="16384" width="11.453125" style="9"/>
  </cols>
  <sheetData>
    <row r="1" spans="1:8">
      <c r="A1" s="191" t="s">
        <v>788</v>
      </c>
    </row>
    <row r="2" spans="1:8" ht="14.5" thickBot="1"/>
    <row r="3" spans="1:8" ht="15" customHeight="1">
      <c r="B3" s="560" t="s">
        <v>360</v>
      </c>
      <c r="C3" s="2238" t="s">
        <v>106</v>
      </c>
      <c r="D3" s="2239"/>
      <c r="E3" s="2240"/>
      <c r="F3" s="2238" t="s">
        <v>361</v>
      </c>
      <c r="G3" s="2240"/>
      <c r="H3" s="16"/>
    </row>
    <row r="4" spans="1:8" ht="14.5" thickBot="1">
      <c r="B4" s="151"/>
      <c r="C4" s="803" t="s">
        <v>845</v>
      </c>
      <c r="D4" s="804" t="s">
        <v>794</v>
      </c>
      <c r="E4" s="805" t="s">
        <v>846</v>
      </c>
      <c r="F4" s="155" t="s">
        <v>29</v>
      </c>
      <c r="G4" s="156" t="s">
        <v>30</v>
      </c>
      <c r="H4" s="16"/>
    </row>
    <row r="5" spans="1:8">
      <c r="B5" s="1653" t="s">
        <v>362</v>
      </c>
      <c r="C5" s="1654">
        <v>319</v>
      </c>
      <c r="D5" s="1655">
        <v>320</v>
      </c>
      <c r="E5" s="1656">
        <v>320</v>
      </c>
      <c r="F5" s="1184">
        <v>0</v>
      </c>
      <c r="G5" s="1185">
        <v>1</v>
      </c>
      <c r="H5" s="16"/>
    </row>
    <row r="6" spans="1:8">
      <c r="B6" s="1653" t="s">
        <v>363</v>
      </c>
      <c r="C6" s="1654">
        <v>2449</v>
      </c>
      <c r="D6" s="1655">
        <v>2384</v>
      </c>
      <c r="E6" s="1656">
        <v>2306</v>
      </c>
      <c r="F6" s="1186">
        <v>-78</v>
      </c>
      <c r="G6" s="1187">
        <v>-143</v>
      </c>
      <c r="H6" s="16"/>
    </row>
    <row r="7" spans="1:8" ht="14.5" thickBot="1">
      <c r="B7" s="1657" t="s">
        <v>364</v>
      </c>
      <c r="C7" s="1654">
        <v>10330</v>
      </c>
      <c r="D7" s="1655">
        <v>9415</v>
      </c>
      <c r="E7" s="1656">
        <v>9098</v>
      </c>
      <c r="F7" s="1188">
        <v>-317</v>
      </c>
      <c r="G7" s="1180">
        <v>-1232</v>
      </c>
      <c r="H7" s="16"/>
    </row>
    <row r="8" spans="1:8" ht="14.5" thickBot="1">
      <c r="B8" s="1658" t="s">
        <v>365</v>
      </c>
      <c r="C8" s="1659">
        <v>13098</v>
      </c>
      <c r="D8" s="1660">
        <v>12119</v>
      </c>
      <c r="E8" s="1661">
        <v>11724</v>
      </c>
      <c r="F8" s="1189">
        <v>-395</v>
      </c>
      <c r="G8" s="1190">
        <v>-1374</v>
      </c>
      <c r="H8" s="16"/>
    </row>
    <row r="9" spans="1:8">
      <c r="B9" s="16"/>
      <c r="C9" s="16"/>
      <c r="D9" s="16"/>
      <c r="E9" s="16"/>
      <c r="F9" s="16"/>
      <c r="G9" s="16"/>
      <c r="H9" s="16"/>
    </row>
    <row r="10" spans="1:8" ht="14.5" thickBot="1">
      <c r="B10" s="16"/>
      <c r="C10" s="16"/>
      <c r="D10" s="16"/>
      <c r="E10" s="16"/>
      <c r="F10" s="16"/>
      <c r="G10" s="16"/>
      <c r="H10" s="16"/>
    </row>
    <row r="11" spans="1:8" ht="14.5">
      <c r="B11" s="546" t="s">
        <v>582</v>
      </c>
      <c r="C11" s="2238" t="s">
        <v>106</v>
      </c>
      <c r="D11" s="2239"/>
      <c r="E11" s="2240"/>
      <c r="F11" s="2238" t="s">
        <v>361</v>
      </c>
      <c r="G11" s="2240"/>
      <c r="H11" s="16"/>
    </row>
    <row r="12" spans="1:8" ht="14.5" thickBot="1">
      <c r="B12" s="778" t="s">
        <v>581</v>
      </c>
      <c r="C12" s="636" t="str">
        <f>+C4</f>
        <v>Jun 25</v>
      </c>
      <c r="D12" s="499" t="str">
        <f>+D4</f>
        <v>Mar 26</v>
      </c>
      <c r="E12" s="637" t="str">
        <f>+E4</f>
        <v>Jun 26</v>
      </c>
      <c r="F12" s="155" t="s">
        <v>29</v>
      </c>
      <c r="G12" s="156" t="s">
        <v>30</v>
      </c>
      <c r="H12" s="16"/>
    </row>
    <row r="13" spans="1:8" ht="14.5">
      <c r="B13" s="152" t="s">
        <v>580</v>
      </c>
      <c r="C13" s="1181">
        <v>650</v>
      </c>
      <c r="D13" s="1182">
        <v>648</v>
      </c>
      <c r="E13" s="1183">
        <v>648</v>
      </c>
      <c r="F13" s="1210">
        <v>0</v>
      </c>
      <c r="G13" s="1211">
        <v>-2</v>
      </c>
      <c r="H13" s="16"/>
    </row>
    <row r="14" spans="1:8">
      <c r="B14" s="1653" t="s">
        <v>363</v>
      </c>
      <c r="C14" s="1654">
        <v>2787</v>
      </c>
      <c r="D14" s="1655">
        <v>2700</v>
      </c>
      <c r="E14" s="1656">
        <v>2622</v>
      </c>
      <c r="F14" s="1662">
        <v>-78</v>
      </c>
      <c r="G14" s="1663">
        <v>-141</v>
      </c>
      <c r="H14" s="831"/>
    </row>
    <row r="15" spans="1:8" ht="14.5" thickBot="1">
      <c r="B15" s="1657" t="s">
        <v>366</v>
      </c>
      <c r="C15" s="1654">
        <v>12434</v>
      </c>
      <c r="D15" s="1655">
        <v>11864</v>
      </c>
      <c r="E15" s="1656">
        <v>11667</v>
      </c>
      <c r="F15" s="1664">
        <v>-197</v>
      </c>
      <c r="G15" s="1665">
        <v>-719</v>
      </c>
      <c r="H15" s="831"/>
    </row>
    <row r="16" spans="1:8" ht="14.5" thickBot="1">
      <c r="B16" s="1658" t="s">
        <v>121</v>
      </c>
      <c r="C16" s="1659">
        <v>15871</v>
      </c>
      <c r="D16" s="1660">
        <v>15212</v>
      </c>
      <c r="E16" s="1661">
        <v>14937</v>
      </c>
      <c r="F16" s="1660">
        <v>-275</v>
      </c>
      <c r="G16" s="1661">
        <v>-862</v>
      </c>
      <c r="H16" s="831"/>
    </row>
    <row r="17" spans="2:8">
      <c r="B17" s="1339" t="s">
        <v>367</v>
      </c>
      <c r="C17" s="16"/>
      <c r="D17" s="16"/>
      <c r="E17" s="16"/>
      <c r="F17" s="16"/>
      <c r="G17" s="16"/>
      <c r="H17" s="16"/>
    </row>
    <row r="18" spans="2:8">
      <c r="B18" s="1339" t="s">
        <v>823</v>
      </c>
      <c r="C18" s="16"/>
      <c r="D18" s="16"/>
      <c r="E18" s="16"/>
      <c r="F18" s="16"/>
      <c r="G18" s="16"/>
      <c r="H18" s="16"/>
    </row>
    <row r="19" spans="2:8">
      <c r="B19" s="1399"/>
      <c r="C19" s="16"/>
      <c r="D19" s="16"/>
      <c r="E19" s="16"/>
      <c r="F19" s="16"/>
      <c r="G19" s="16"/>
      <c r="H19" s="16"/>
    </row>
    <row r="20" spans="2:8">
      <c r="B20" s="16"/>
      <c r="C20" s="16"/>
      <c r="D20" s="16"/>
      <c r="E20" s="16"/>
      <c r="F20" s="16"/>
      <c r="G20" s="16"/>
      <c r="H20" s="16"/>
    </row>
    <row r="21" spans="2:8">
      <c r="B21" s="118"/>
      <c r="C21" s="157"/>
      <c r="D21" s="157"/>
      <c r="E21" s="157"/>
      <c r="F21" s="16"/>
      <c r="G21" s="16"/>
      <c r="H21" s="16"/>
    </row>
    <row r="26" spans="2:8">
      <c r="B26" s="45"/>
    </row>
    <row r="30" spans="2:8">
      <c r="C30" s="44"/>
      <c r="D30" s="44"/>
      <c r="E30" s="44"/>
    </row>
    <row r="31" spans="2:8">
      <c r="C31" s="44"/>
      <c r="D31" s="44"/>
      <c r="E31" s="44"/>
    </row>
    <row r="32" spans="2:8">
      <c r="C32" s="44"/>
      <c r="D32" s="44"/>
      <c r="E32" s="44"/>
    </row>
    <row r="34" spans="3:5">
      <c r="C34" s="44"/>
      <c r="D34" s="44"/>
      <c r="E34" s="44"/>
    </row>
  </sheetData>
  <mergeCells count="4">
    <mergeCell ref="C3:E3"/>
    <mergeCell ref="F3:G3"/>
    <mergeCell ref="C11:E11"/>
    <mergeCell ref="F11:G11"/>
  </mergeCells>
  <hyperlinks>
    <hyperlink ref="A1" location="'Anexos &gt;&gt;'!A1" display="Volver al índice anexos" xr:uid="{2DE56169-3141-4974-B522-6E292750D98C}"/>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Z87"/>
  <sheetViews>
    <sheetView showGridLines="0" topLeftCell="O1" zoomScale="54" zoomScaleNormal="70" workbookViewId="0">
      <selection activeCell="P7" sqref="P7:Z52"/>
    </sheetView>
  </sheetViews>
  <sheetFormatPr baseColWidth="10" defaultColWidth="11.453125" defaultRowHeight="14"/>
  <cols>
    <col min="1" max="1" width="11.453125" style="10"/>
    <col min="2" max="2" width="4.26953125" style="10" customWidth="1"/>
    <col min="3" max="3" width="2.7265625" style="10" customWidth="1"/>
    <col min="4" max="4" width="1.453125" style="10" customWidth="1"/>
    <col min="5" max="5" width="1.54296875" style="10" customWidth="1"/>
    <col min="6" max="6" width="62.7265625" style="10" customWidth="1"/>
    <col min="7" max="8" width="15.7265625" style="10" bestFit="1" customWidth="1"/>
    <col min="9" max="9" width="16.54296875" style="10" customWidth="1"/>
    <col min="10" max="10" width="8.26953125" style="10" bestFit="1" customWidth="1"/>
    <col min="11" max="11" width="8.54296875" style="10" bestFit="1" customWidth="1"/>
    <col min="12" max="12" width="1.7265625" style="10" customWidth="1"/>
    <col min="13" max="13" width="12.453125" style="10" customWidth="1"/>
    <col min="14" max="14" width="5.453125" style="10" customWidth="1"/>
    <col min="15" max="15" width="15.26953125" style="10" customWidth="1"/>
    <col min="16" max="16" width="4.54296875" style="10" customWidth="1"/>
    <col min="17" max="17" width="15.7265625" style="10" bestFit="1" customWidth="1"/>
    <col min="18" max="18" width="32.54296875" style="10" customWidth="1"/>
    <col min="19" max="20" width="14.81640625" style="10" bestFit="1" customWidth="1"/>
    <col min="21" max="21" width="15.26953125" style="10" bestFit="1" customWidth="1"/>
    <col min="22" max="22" width="12.81640625" style="10" bestFit="1" customWidth="1"/>
    <col min="23" max="23" width="12.7265625" style="10" customWidth="1"/>
    <col min="24" max="24" width="18.26953125" style="10" bestFit="1" customWidth="1"/>
    <col min="25" max="25" width="18.81640625" style="10" bestFit="1" customWidth="1"/>
    <col min="26" max="26" width="16.54296875" style="10" bestFit="1" customWidth="1"/>
    <col min="27" max="16384" width="11.453125" style="10"/>
  </cols>
  <sheetData>
    <row r="1" spans="1:26" ht="14.5">
      <c r="A1" s="97" t="s">
        <v>788</v>
      </c>
    </row>
    <row r="2" spans="1:26" s="12" customFormat="1" ht="14.5">
      <c r="B2"/>
      <c r="C2"/>
      <c r="D2" s="16"/>
      <c r="E2" s="16"/>
      <c r="F2" s="16"/>
      <c r="G2" s="16"/>
      <c r="H2" s="16"/>
      <c r="I2" s="16"/>
      <c r="J2" s="16"/>
      <c r="K2" s="16"/>
      <c r="L2"/>
      <c r="M2"/>
      <c r="N2"/>
      <c r="O2"/>
      <c r="P2"/>
      <c r="Q2"/>
      <c r="R2"/>
      <c r="S2"/>
      <c r="T2"/>
      <c r="U2"/>
      <c r="V2"/>
      <c r="W2"/>
    </row>
    <row r="3" spans="1:26" s="12" customFormat="1" ht="14.5">
      <c r="B3" s="61"/>
      <c r="D3" s="2245" t="s">
        <v>368</v>
      </c>
      <c r="E3" s="2245"/>
      <c r="F3" s="2245"/>
      <c r="G3" s="2245"/>
      <c r="H3" s="2245"/>
      <c r="I3" s="2245"/>
      <c r="J3" s="2245"/>
      <c r="K3" s="2245"/>
      <c r="N3"/>
      <c r="O3" s="16"/>
      <c r="P3" s="2247" t="s">
        <v>368</v>
      </c>
      <c r="Q3" s="2247"/>
      <c r="R3" s="2247"/>
      <c r="S3" s="2247"/>
      <c r="T3" s="2247"/>
      <c r="U3" s="2247"/>
      <c r="V3" s="2247"/>
      <c r="W3" s="2247"/>
    </row>
    <row r="4" spans="1:26" s="12" customFormat="1" ht="14.5">
      <c r="B4" s="61"/>
      <c r="D4" s="2245" t="s">
        <v>369</v>
      </c>
      <c r="E4" s="2245"/>
      <c r="F4" s="2245"/>
      <c r="G4" s="2245"/>
      <c r="H4" s="2245"/>
      <c r="I4" s="2245"/>
      <c r="J4" s="2245"/>
      <c r="K4" s="2245"/>
      <c r="N4"/>
      <c r="O4" s="16"/>
      <c r="P4" s="2247" t="s">
        <v>370</v>
      </c>
      <c r="Q4" s="2247"/>
      <c r="R4" s="2247"/>
      <c r="S4" s="2247"/>
      <c r="T4" s="2247"/>
      <c r="U4" s="2247"/>
      <c r="V4" s="2247"/>
      <c r="W4" s="2247"/>
    </row>
    <row r="5" spans="1:26" s="12" customFormat="1" ht="14.5">
      <c r="A5" s="62"/>
      <c r="B5" s="61"/>
      <c r="D5" s="2245" t="s">
        <v>371</v>
      </c>
      <c r="E5" s="2245"/>
      <c r="F5" s="2245"/>
      <c r="G5" s="2245"/>
      <c r="H5" s="2245"/>
      <c r="I5" s="2245"/>
      <c r="J5" s="2245"/>
      <c r="K5" s="2245"/>
      <c r="N5"/>
      <c r="O5" s="16"/>
      <c r="P5" s="2247" t="s">
        <v>372</v>
      </c>
      <c r="Q5" s="2247"/>
      <c r="R5" s="2247"/>
      <c r="S5" s="2247"/>
      <c r="T5" s="2247"/>
      <c r="U5" s="2247"/>
      <c r="V5" s="2247"/>
      <c r="W5" s="2247"/>
    </row>
    <row r="6" spans="1:26" ht="15" thickBot="1">
      <c r="A6" s="63"/>
      <c r="B6" s="61"/>
      <c r="D6" s="74"/>
      <c r="E6" s="74"/>
      <c r="F6" s="74"/>
      <c r="G6" s="159"/>
      <c r="H6" s="159"/>
      <c r="I6" s="159"/>
      <c r="J6" s="159"/>
      <c r="K6" s="159"/>
      <c r="N6"/>
      <c r="O6" s="16"/>
      <c r="P6" s="223"/>
      <c r="Q6" s="223"/>
      <c r="R6" s="223"/>
      <c r="S6" s="520"/>
      <c r="T6" s="520"/>
      <c r="U6" s="520"/>
      <c r="V6" s="224"/>
      <c r="W6" s="224"/>
    </row>
    <row r="7" spans="1:26" ht="14.5">
      <c r="A7" s="63"/>
      <c r="B7" s="61"/>
      <c r="D7" s="430"/>
      <c r="E7" s="431"/>
      <c r="F7" s="432"/>
      <c r="G7" s="2249" t="s">
        <v>106</v>
      </c>
      <c r="H7" s="2250"/>
      <c r="I7" s="2251"/>
      <c r="J7" s="2111" t="s">
        <v>27</v>
      </c>
      <c r="K7" s="2112"/>
      <c r="N7"/>
      <c r="O7" s="16"/>
      <c r="P7" s="430"/>
      <c r="Q7" s="431"/>
      <c r="R7" s="432"/>
      <c r="S7" s="2114" t="s">
        <v>26</v>
      </c>
      <c r="T7" s="2115"/>
      <c r="U7" s="2115"/>
      <c r="V7" s="2114" t="s">
        <v>27</v>
      </c>
      <c r="W7" s="2116"/>
      <c r="X7" s="2257" t="s">
        <v>28</v>
      </c>
      <c r="Y7" s="2257"/>
      <c r="Z7" s="2001" t="s">
        <v>27</v>
      </c>
    </row>
    <row r="8" spans="1:26" ht="15" thickBot="1">
      <c r="A8" s="63"/>
      <c r="B8" s="73"/>
      <c r="C8" s="1683"/>
      <c r="D8" s="2252"/>
      <c r="E8" s="2253"/>
      <c r="F8" s="2254"/>
      <c r="G8" s="1731" t="s">
        <v>845</v>
      </c>
      <c r="H8" s="1732" t="s">
        <v>794</v>
      </c>
      <c r="I8" s="1732" t="s">
        <v>846</v>
      </c>
      <c r="J8" s="64" t="s">
        <v>29</v>
      </c>
      <c r="K8" s="65" t="s">
        <v>30</v>
      </c>
      <c r="N8"/>
      <c r="O8" s="16"/>
      <c r="P8" s="2261"/>
      <c r="Q8" s="2262"/>
      <c r="R8" s="2263"/>
      <c r="S8" s="1733" t="s">
        <v>848</v>
      </c>
      <c r="T8" s="1734" t="s">
        <v>792</v>
      </c>
      <c r="U8" s="1734" t="s">
        <v>849</v>
      </c>
      <c r="V8" s="56" t="s">
        <v>29</v>
      </c>
      <c r="W8" s="57" t="s">
        <v>30</v>
      </c>
      <c r="X8" s="2002" t="s">
        <v>845</v>
      </c>
      <c r="Y8" s="2002" t="s">
        <v>846</v>
      </c>
      <c r="Z8" s="2003" t="str">
        <f>+Y8&amp;" / "&amp;X8</f>
        <v>Jun 26 / Jun 25</v>
      </c>
    </row>
    <row r="9" spans="1:26" ht="14.65" customHeight="1">
      <c r="A9" s="63"/>
      <c r="B9" s="61"/>
      <c r="D9" s="2255" t="s">
        <v>373</v>
      </c>
      <c r="E9" s="2256"/>
      <c r="F9" s="2256"/>
      <c r="G9" s="500"/>
      <c r="H9" s="501"/>
      <c r="I9" s="1022"/>
      <c r="J9" s="474"/>
      <c r="K9" s="475"/>
      <c r="N9"/>
      <c r="O9" s="16"/>
      <c r="P9" s="433" t="s">
        <v>46</v>
      </c>
      <c r="Q9" s="434"/>
      <c r="R9" s="435"/>
      <c r="S9" s="436"/>
      <c r="T9" s="429"/>
      <c r="U9" s="429"/>
      <c r="V9" s="437"/>
      <c r="W9" s="438"/>
      <c r="X9" s="429"/>
      <c r="Y9" s="429"/>
      <c r="Z9" s="2005"/>
    </row>
    <row r="10" spans="1:26" ht="16.399999999999999" customHeight="1">
      <c r="A10" s="63"/>
      <c r="B10" s="61"/>
      <c r="D10" s="66" t="s">
        <v>144</v>
      </c>
      <c r="E10" s="502"/>
      <c r="F10" s="68"/>
      <c r="G10" s="15"/>
      <c r="H10" s="13"/>
      <c r="I10" s="219"/>
      <c r="J10" s="342"/>
      <c r="K10" s="343"/>
      <c r="N10"/>
      <c r="O10" s="16"/>
      <c r="P10" s="225"/>
      <c r="Q10" s="69" t="s">
        <v>154</v>
      </c>
      <c r="R10" s="226"/>
      <c r="S10" s="247">
        <v>4922292</v>
      </c>
      <c r="T10" s="733">
        <v>5212412</v>
      </c>
      <c r="U10" s="251">
        <v>5413885</v>
      </c>
      <c r="V10" s="739">
        <v>3.8652547035806069E-2</v>
      </c>
      <c r="W10" s="740">
        <v>9.9870751267905275E-2</v>
      </c>
      <c r="X10" s="733">
        <v>9817082</v>
      </c>
      <c r="Y10" s="251">
        <v>10626297</v>
      </c>
      <c r="Z10" s="2008">
        <v>8.2429279902113475E-2</v>
      </c>
    </row>
    <row r="11" spans="1:26" ht="14.65" customHeight="1">
      <c r="A11" s="63"/>
      <c r="B11" s="158"/>
      <c r="D11" s="67"/>
      <c r="E11" s="503" t="s">
        <v>374</v>
      </c>
      <c r="F11" s="68"/>
      <c r="G11" s="247">
        <v>7266155</v>
      </c>
      <c r="H11" s="251">
        <v>7834921</v>
      </c>
      <c r="I11" s="734">
        <v>8017699</v>
      </c>
      <c r="J11" s="739">
        <v>2.3328633434848929E-2</v>
      </c>
      <c r="K11" s="740">
        <v>0.10343076909314486</v>
      </c>
      <c r="N11"/>
      <c r="O11" s="16"/>
      <c r="P11" s="227"/>
      <c r="Q11" s="439" t="s">
        <v>160</v>
      </c>
      <c r="R11" s="228"/>
      <c r="S11" s="247">
        <v>-1306921</v>
      </c>
      <c r="T11" s="733">
        <v>-1249685</v>
      </c>
      <c r="U11" s="251">
        <v>-1316934</v>
      </c>
      <c r="V11" s="739">
        <v>5.3812760815725565E-2</v>
      </c>
      <c r="W11" s="740">
        <v>7.6615189441442905E-3</v>
      </c>
      <c r="X11" s="733">
        <v>-2629699</v>
      </c>
      <c r="Y11" s="251">
        <v>-2566619</v>
      </c>
      <c r="Z11" s="2008">
        <v>-2.3987536216122072E-2</v>
      </c>
    </row>
    <row r="12" spans="1:26" ht="14.5">
      <c r="A12" s="63"/>
      <c r="B12" s="158"/>
      <c r="D12" s="67"/>
      <c r="E12" s="503" t="s">
        <v>375</v>
      </c>
      <c r="F12" s="68"/>
      <c r="G12" s="247">
        <v>34206000</v>
      </c>
      <c r="H12" s="251">
        <v>42979690</v>
      </c>
      <c r="I12" s="734">
        <v>40553153</v>
      </c>
      <c r="J12" s="739">
        <v>-5.6457759467320498E-2</v>
      </c>
      <c r="K12" s="740">
        <v>0.18555671519616443</v>
      </c>
      <c r="N12"/>
      <c r="O12" s="16"/>
      <c r="P12" s="225"/>
      <c r="Q12" s="182" t="s">
        <v>46</v>
      </c>
      <c r="R12" s="229"/>
      <c r="S12" s="248">
        <v>3615371</v>
      </c>
      <c r="T12" s="735">
        <v>3962727</v>
      </c>
      <c r="U12" s="1251">
        <v>4096951</v>
      </c>
      <c r="V12" s="741">
        <v>3.3871624262786712E-2</v>
      </c>
      <c r="W12" s="742">
        <v>0.13320348036204308</v>
      </c>
      <c r="X12" s="735">
        <v>7187383</v>
      </c>
      <c r="Y12" s="1251">
        <v>8059678</v>
      </c>
      <c r="Z12" s="2009">
        <v>0.12136475821589027</v>
      </c>
    </row>
    <row r="13" spans="1:26" ht="14.5">
      <c r="A13" s="63"/>
      <c r="B13" s="158"/>
      <c r="D13" s="2244" t="s">
        <v>376</v>
      </c>
      <c r="E13" s="2245"/>
      <c r="F13" s="2245"/>
      <c r="G13" s="248">
        <v>41472155</v>
      </c>
      <c r="H13" s="1251">
        <v>50814611</v>
      </c>
      <c r="I13" s="736">
        <v>48570852</v>
      </c>
      <c r="J13" s="741">
        <v>-4.4155784248746881E-2</v>
      </c>
      <c r="K13" s="742">
        <v>0.17116778715743131</v>
      </c>
      <c r="N13"/>
      <c r="O13" s="16"/>
      <c r="P13" s="227" t="s">
        <v>47</v>
      </c>
      <c r="Q13" s="440"/>
      <c r="R13" s="230"/>
      <c r="S13" s="247">
        <v>-683965</v>
      </c>
      <c r="T13" s="733">
        <v>-612011</v>
      </c>
      <c r="U13" s="251">
        <v>-854827</v>
      </c>
      <c r="V13" s="739">
        <v>0.39675103878851853</v>
      </c>
      <c r="W13" s="740">
        <v>0.24981102834209354</v>
      </c>
      <c r="X13" s="733">
        <v>-1379698</v>
      </c>
      <c r="Y13" s="251">
        <v>-1466838</v>
      </c>
      <c r="Z13" s="2008">
        <v>6.3158749233527919E-2</v>
      </c>
    </row>
    <row r="14" spans="1:26" ht="14.5">
      <c r="A14" s="63"/>
      <c r="B14" s="158"/>
      <c r="D14" s="67"/>
      <c r="E14" s="68"/>
      <c r="F14" s="68"/>
      <c r="G14" s="247"/>
      <c r="H14" s="251"/>
      <c r="I14" s="734"/>
      <c r="J14" s="739"/>
      <c r="K14" s="740"/>
      <c r="N14"/>
      <c r="O14" s="16"/>
      <c r="P14" s="227" t="s">
        <v>209</v>
      </c>
      <c r="Q14" s="440"/>
      <c r="R14" s="230"/>
      <c r="S14" s="247">
        <v>108806</v>
      </c>
      <c r="T14" s="733">
        <v>129923</v>
      </c>
      <c r="U14" s="251">
        <v>123619</v>
      </c>
      <c r="V14" s="739">
        <v>-4.8521047081733028E-2</v>
      </c>
      <c r="W14" s="740">
        <v>0.13614138926162161</v>
      </c>
      <c r="X14" s="733">
        <v>222646</v>
      </c>
      <c r="Y14" s="251">
        <v>253542</v>
      </c>
      <c r="Z14" s="2008">
        <v>0.13876737062421962</v>
      </c>
    </row>
    <row r="15" spans="1:26" ht="28.9" customHeight="1">
      <c r="A15" s="63"/>
      <c r="B15" s="158"/>
      <c r="D15" s="776" t="s">
        <v>377</v>
      </c>
      <c r="E15" s="68"/>
      <c r="F15" s="68"/>
      <c r="G15" s="247">
        <v>4593501</v>
      </c>
      <c r="H15" s="251">
        <v>2211576</v>
      </c>
      <c r="I15" s="734">
        <v>1185971</v>
      </c>
      <c r="J15" s="739">
        <v>-0.46374395453739775</v>
      </c>
      <c r="K15" s="740">
        <v>-0.74181544752031181</v>
      </c>
      <c r="N15"/>
      <c r="O15" s="16"/>
      <c r="P15" s="2264" t="s">
        <v>378</v>
      </c>
      <c r="Q15" s="2265"/>
      <c r="R15" s="2266"/>
      <c r="S15" s="248">
        <v>-575159</v>
      </c>
      <c r="T15" s="735">
        <v>-482088</v>
      </c>
      <c r="U15" s="1251">
        <v>-731208</v>
      </c>
      <c r="V15" s="741">
        <v>0.51675212824214667</v>
      </c>
      <c r="W15" s="742">
        <v>0.27131454084870443</v>
      </c>
      <c r="X15" s="735">
        <v>-1157052</v>
      </c>
      <c r="Y15" s="1251">
        <v>-1213296</v>
      </c>
      <c r="Z15" s="2009">
        <v>4.8609742690907586E-2</v>
      </c>
    </row>
    <row r="16" spans="1:26" ht="27.4" customHeight="1">
      <c r="A16" s="63"/>
      <c r="B16" s="158"/>
      <c r="D16" s="776" t="s">
        <v>379</v>
      </c>
      <c r="E16" s="68"/>
      <c r="F16" s="68"/>
      <c r="G16" s="247">
        <v>4819230</v>
      </c>
      <c r="H16" s="251">
        <v>5194008</v>
      </c>
      <c r="I16" s="734">
        <v>6082417</v>
      </c>
      <c r="J16" s="739">
        <v>0.17104498106279389</v>
      </c>
      <c r="K16" s="740">
        <v>0.26211386466302711</v>
      </c>
      <c r="N16"/>
      <c r="O16" s="16"/>
      <c r="P16" s="2258" t="s">
        <v>48</v>
      </c>
      <c r="Q16" s="2259"/>
      <c r="R16" s="2260"/>
      <c r="S16" s="248">
        <v>3040212</v>
      </c>
      <c r="T16" s="735">
        <v>3480639</v>
      </c>
      <c r="U16" s="1251">
        <v>3365743</v>
      </c>
      <c r="V16" s="741">
        <v>-3.3010030629433272E-2</v>
      </c>
      <c r="W16" s="742">
        <v>0.10707509871022153</v>
      </c>
      <c r="X16" s="735">
        <v>6030331</v>
      </c>
      <c r="Y16" s="1251">
        <v>6846382</v>
      </c>
      <c r="Z16" s="2009">
        <v>0.13532441254053881</v>
      </c>
    </row>
    <row r="17" spans="1:26" ht="14.5">
      <c r="A17" s="63"/>
      <c r="B17" s="158"/>
      <c r="D17" s="67" t="s">
        <v>380</v>
      </c>
      <c r="E17" s="68"/>
      <c r="F17" s="68"/>
      <c r="G17" s="247">
        <v>37852722</v>
      </c>
      <c r="H17" s="251">
        <v>43603824</v>
      </c>
      <c r="I17" s="734">
        <v>43383090</v>
      </c>
      <c r="J17" s="739">
        <v>-5.0622624290933751E-3</v>
      </c>
      <c r="K17" s="740">
        <v>0.14610225388810877</v>
      </c>
      <c r="N17"/>
      <c r="O17" s="16"/>
      <c r="P17" s="2258"/>
      <c r="Q17" s="2259"/>
      <c r="R17" s="2260"/>
      <c r="S17" s="247"/>
      <c r="T17" s="733"/>
      <c r="U17" s="251"/>
      <c r="V17" s="739"/>
      <c r="W17" s="740"/>
      <c r="X17" s="733"/>
      <c r="Y17" s="251"/>
      <c r="Z17" s="2008"/>
    </row>
    <row r="18" spans="1:26" ht="14.5">
      <c r="A18" s="63"/>
      <c r="B18" s="158"/>
      <c r="D18" s="67" t="s">
        <v>381</v>
      </c>
      <c r="E18" s="68"/>
      <c r="F18" s="68"/>
      <c r="G18" s="247">
        <v>8931495</v>
      </c>
      <c r="H18" s="251">
        <v>8707989</v>
      </c>
      <c r="I18" s="734">
        <v>8964556</v>
      </c>
      <c r="J18" s="739">
        <v>2.9463404237189551E-2</v>
      </c>
      <c r="K18" s="740">
        <v>3.7016199415663333E-3</v>
      </c>
      <c r="N18"/>
      <c r="O18" s="16"/>
      <c r="P18" s="225" t="s">
        <v>49</v>
      </c>
      <c r="Q18" s="13"/>
      <c r="R18" s="219"/>
      <c r="S18" s="247"/>
      <c r="T18" s="733"/>
      <c r="U18" s="251"/>
      <c r="V18" s="739"/>
      <c r="W18" s="740"/>
      <c r="X18" s="733"/>
      <c r="Y18" s="251"/>
      <c r="Z18" s="2008"/>
    </row>
    <row r="19" spans="1:26" ht="14.5">
      <c r="A19" s="63"/>
      <c r="B19" s="158"/>
      <c r="D19" s="67"/>
      <c r="E19" s="68"/>
      <c r="F19" s="68"/>
      <c r="G19" s="247"/>
      <c r="H19" s="251"/>
      <c r="I19" s="734"/>
      <c r="J19" s="739"/>
      <c r="K19" s="740"/>
      <c r="N19"/>
      <c r="O19" s="16"/>
      <c r="P19" s="15"/>
      <c r="Q19" s="13" t="s">
        <v>221</v>
      </c>
      <c r="R19" s="219"/>
      <c r="S19" s="247">
        <v>1024553</v>
      </c>
      <c r="T19" s="733">
        <v>1149284</v>
      </c>
      <c r="U19" s="251">
        <v>1187608</v>
      </c>
      <c r="V19" s="739">
        <v>3.3345978887724878E-2</v>
      </c>
      <c r="W19" s="740">
        <v>0.15914745259640059</v>
      </c>
      <c r="X19" s="733">
        <v>2018577</v>
      </c>
      <c r="Y19" s="251">
        <v>2336892</v>
      </c>
      <c r="Z19" s="2008">
        <v>0.157692770699359</v>
      </c>
    </row>
    <row r="20" spans="1:26" ht="14.5">
      <c r="A20" s="63"/>
      <c r="B20" s="158"/>
      <c r="D20" s="67" t="s">
        <v>19</v>
      </c>
      <c r="E20" s="503"/>
      <c r="F20" s="68"/>
      <c r="G20" s="247">
        <v>140961978</v>
      </c>
      <c r="H20" s="251">
        <v>152824685</v>
      </c>
      <c r="I20" s="734">
        <v>159434397</v>
      </c>
      <c r="J20" s="739">
        <v>4.3250290357215525E-2</v>
      </c>
      <c r="K20" s="740">
        <v>0.13104540147698551</v>
      </c>
      <c r="N20"/>
      <c r="O20" s="16"/>
      <c r="P20" s="15"/>
      <c r="Q20" s="13" t="s">
        <v>382</v>
      </c>
      <c r="R20" s="219"/>
      <c r="S20" s="247">
        <v>377016</v>
      </c>
      <c r="T20" s="733">
        <v>448884</v>
      </c>
      <c r="U20" s="251">
        <v>489479</v>
      </c>
      <c r="V20" s="739">
        <v>9.0435390880494737E-2</v>
      </c>
      <c r="W20" s="740">
        <v>0.29829768497888681</v>
      </c>
      <c r="X20" s="733">
        <v>720830</v>
      </c>
      <c r="Y20" s="251">
        <v>938363</v>
      </c>
      <c r="Z20" s="2008">
        <v>0.30178127991343312</v>
      </c>
    </row>
    <row r="21" spans="1:26" ht="14.5">
      <c r="A21" s="63"/>
      <c r="B21" s="158"/>
      <c r="D21" s="67"/>
      <c r="E21" s="503" t="s">
        <v>383</v>
      </c>
      <c r="F21" s="68"/>
      <c r="G21" s="247">
        <v>135917766</v>
      </c>
      <c r="H21" s="251">
        <v>148349565</v>
      </c>
      <c r="I21" s="734">
        <v>154930212</v>
      </c>
      <c r="J21" s="739">
        <v>4.4359058282375144E-2</v>
      </c>
      <c r="K21" s="740">
        <v>0.13988197834269878</v>
      </c>
      <c r="N21"/>
      <c r="O21" s="16"/>
      <c r="P21" s="15"/>
      <c r="Q21" s="13" t="s">
        <v>384</v>
      </c>
      <c r="R21" s="219"/>
      <c r="S21" s="247">
        <v>179174</v>
      </c>
      <c r="T21" s="733">
        <v>135637</v>
      </c>
      <c r="U21" s="251">
        <v>248844</v>
      </c>
      <c r="V21" s="739">
        <v>0.83463214314678147</v>
      </c>
      <c r="W21" s="740">
        <v>0.38883989864600893</v>
      </c>
      <c r="X21" s="733">
        <v>151025</v>
      </c>
      <c r="Y21" s="251">
        <v>384481</v>
      </c>
      <c r="Z21" s="2008">
        <v>1.5458102963085583</v>
      </c>
    </row>
    <row r="22" spans="1:26" ht="13.4" customHeight="1">
      <c r="A22" s="63"/>
      <c r="B22" s="158"/>
      <c r="D22" s="67"/>
      <c r="E22" s="503" t="s">
        <v>385</v>
      </c>
      <c r="F22" s="68"/>
      <c r="G22" s="247">
        <v>5044212</v>
      </c>
      <c r="H22" s="251">
        <v>4475120</v>
      </c>
      <c r="I22" s="734">
        <v>4504185</v>
      </c>
      <c r="J22" s="739">
        <v>6.4947979048606518E-3</v>
      </c>
      <c r="K22" s="740">
        <v>-0.10705874376413997</v>
      </c>
      <c r="N22"/>
      <c r="O22" s="16"/>
      <c r="P22" s="15"/>
      <c r="Q22" s="13" t="s">
        <v>386</v>
      </c>
      <c r="R22" s="219"/>
      <c r="S22" s="247">
        <v>6556</v>
      </c>
      <c r="T22" s="733">
        <v>9296</v>
      </c>
      <c r="U22" s="251">
        <v>6156</v>
      </c>
      <c r="V22" s="739">
        <v>-0.33777969018932874</v>
      </c>
      <c r="W22" s="740">
        <v>-6.1012812690665039E-2</v>
      </c>
      <c r="X22" s="733">
        <v>30624</v>
      </c>
      <c r="Y22" s="251">
        <v>15452</v>
      </c>
      <c r="Z22" s="2008">
        <v>-0.49542842215256011</v>
      </c>
    </row>
    <row r="23" spans="1:26" ht="14.5">
      <c r="A23" s="63"/>
      <c r="B23" s="158"/>
      <c r="D23" s="67"/>
      <c r="E23" s="68" t="s">
        <v>387</v>
      </c>
      <c r="F23" s="68"/>
      <c r="G23" s="247">
        <v>-7658595</v>
      </c>
      <c r="H23" s="251">
        <v>-7425425</v>
      </c>
      <c r="I23" s="734">
        <v>-7575313</v>
      </c>
      <c r="J23" s="739">
        <v>2.0185780611884169E-2</v>
      </c>
      <c r="K23" s="740">
        <v>-1.0874318331234385E-2</v>
      </c>
      <c r="N23"/>
      <c r="O23" s="16"/>
      <c r="P23" s="15"/>
      <c r="Q23" s="13" t="s">
        <v>388</v>
      </c>
      <c r="R23" s="219"/>
      <c r="S23" s="247">
        <v>21418</v>
      </c>
      <c r="T23" s="733">
        <v>27463</v>
      </c>
      <c r="U23" s="251">
        <v>-14697</v>
      </c>
      <c r="V23" s="739">
        <v>-1.5351563922368276</v>
      </c>
      <c r="W23" s="740">
        <v>-1.686198524605472</v>
      </c>
      <c r="X23" s="733">
        <v>39917</v>
      </c>
      <c r="Y23" s="251">
        <v>12766</v>
      </c>
      <c r="Z23" s="2008">
        <v>-0.68018638675251142</v>
      </c>
    </row>
    <row r="24" spans="1:26" ht="14.5">
      <c r="A24" s="63"/>
      <c r="B24" s="158"/>
      <c r="D24" s="67" t="s">
        <v>389</v>
      </c>
      <c r="E24" s="68"/>
      <c r="F24" s="68"/>
      <c r="G24" s="247">
        <v>133303383</v>
      </c>
      <c r="H24" s="251">
        <v>145399260</v>
      </c>
      <c r="I24" s="734">
        <v>151859084</v>
      </c>
      <c r="J24" s="739">
        <v>4.4428176594571392E-2</v>
      </c>
      <c r="K24" s="740">
        <v>0.13919902542908458</v>
      </c>
      <c r="N24"/>
      <c r="O24" s="16"/>
      <c r="P24" s="15"/>
      <c r="Q24" s="13" t="s">
        <v>390</v>
      </c>
      <c r="R24" s="219"/>
      <c r="S24" s="247">
        <v>10195</v>
      </c>
      <c r="T24" s="733">
        <v>8557</v>
      </c>
      <c r="U24" s="251">
        <v>44160</v>
      </c>
      <c r="V24" s="739">
        <v>4.1606871567138013</v>
      </c>
      <c r="W24" s="740">
        <v>3.331535066208926</v>
      </c>
      <c r="X24" s="733">
        <v>26154</v>
      </c>
      <c r="Y24" s="251">
        <v>52717</v>
      </c>
      <c r="Z24" s="2008">
        <v>1.0156381433050394</v>
      </c>
    </row>
    <row r="25" spans="1:26" ht="14.65" customHeight="1">
      <c r="A25" s="63"/>
      <c r="B25" s="158"/>
      <c r="D25" s="67"/>
      <c r="E25" s="68"/>
      <c r="F25" s="68"/>
      <c r="G25" s="247"/>
      <c r="H25" s="251"/>
      <c r="I25" s="734"/>
      <c r="J25" s="739"/>
      <c r="K25" s="740"/>
      <c r="N25"/>
      <c r="O25" s="16"/>
      <c r="P25" s="15"/>
      <c r="Q25" s="69" t="s">
        <v>195</v>
      </c>
      <c r="R25" s="219"/>
      <c r="S25" s="247">
        <v>58461</v>
      </c>
      <c r="T25" s="733">
        <v>77203</v>
      </c>
      <c r="U25" s="251">
        <v>80652</v>
      </c>
      <c r="V25" s="739">
        <v>4.4674429750139244E-2</v>
      </c>
      <c r="W25" s="740">
        <v>0.37958639092728486</v>
      </c>
      <c r="X25" s="733">
        <v>380462</v>
      </c>
      <c r="Y25" s="251">
        <v>157855</v>
      </c>
      <c r="Z25" s="2008">
        <v>-0.58509654052178672</v>
      </c>
    </row>
    <row r="26" spans="1:26" ht="14.5">
      <c r="A26" s="63"/>
      <c r="B26" s="158"/>
      <c r="D26" s="67" t="s">
        <v>391</v>
      </c>
      <c r="E26" s="68"/>
      <c r="F26" s="68"/>
      <c r="G26" s="247">
        <v>904621</v>
      </c>
      <c r="H26" s="251">
        <v>992047</v>
      </c>
      <c r="I26" s="734">
        <v>1163577</v>
      </c>
      <c r="J26" s="739">
        <v>0.17290511437462136</v>
      </c>
      <c r="K26" s="740">
        <v>0.28625910740520061</v>
      </c>
      <c r="N26"/>
      <c r="O26" s="16"/>
      <c r="P26" s="221"/>
      <c r="Q26" s="441" t="s">
        <v>392</v>
      </c>
      <c r="R26" s="222"/>
      <c r="S26" s="248">
        <v>1677373</v>
      </c>
      <c r="T26" s="735">
        <v>1856324</v>
      </c>
      <c r="U26" s="1251">
        <v>2042202</v>
      </c>
      <c r="V26" s="741">
        <v>0.10013230448994895</v>
      </c>
      <c r="W26" s="742">
        <v>0.2175002220734446</v>
      </c>
      <c r="X26" s="735">
        <v>3367589</v>
      </c>
      <c r="Y26" s="1251">
        <v>3898526</v>
      </c>
      <c r="Z26" s="2009">
        <v>0.15766086657249445</v>
      </c>
    </row>
    <row r="27" spans="1:26" ht="14.5">
      <c r="A27" s="63"/>
      <c r="B27" s="158"/>
      <c r="D27" s="67" t="s">
        <v>393</v>
      </c>
      <c r="E27" s="68"/>
      <c r="F27" s="68"/>
      <c r="G27" s="247">
        <v>2646168</v>
      </c>
      <c r="H27" s="251">
        <v>2655820</v>
      </c>
      <c r="I27" s="734">
        <v>2598345</v>
      </c>
      <c r="J27" s="739">
        <v>-2.1641150379167261E-2</v>
      </c>
      <c r="K27" s="740">
        <v>-1.8072548681716354E-2</v>
      </c>
      <c r="N27"/>
      <c r="O27" s="16"/>
      <c r="P27" s="221" t="s">
        <v>50</v>
      </c>
      <c r="Q27" s="13"/>
      <c r="R27" s="219"/>
      <c r="S27" s="247"/>
      <c r="T27" s="733"/>
      <c r="U27" s="251"/>
      <c r="V27" s="739"/>
      <c r="W27" s="740"/>
      <c r="X27" s="733"/>
      <c r="Y27" s="251"/>
      <c r="Z27" s="2008"/>
    </row>
    <row r="28" spans="1:26" ht="14.5">
      <c r="A28" s="63"/>
      <c r="B28" s="158"/>
      <c r="D28" s="67" t="s">
        <v>394</v>
      </c>
      <c r="E28" s="68"/>
      <c r="F28" s="68"/>
      <c r="G28" s="247">
        <v>559370</v>
      </c>
      <c r="H28" s="251">
        <v>608309</v>
      </c>
      <c r="I28" s="734">
        <v>581699</v>
      </c>
      <c r="J28" s="739" t="s">
        <v>879</v>
      </c>
      <c r="K28" s="740">
        <v>3.9918122173159092E-2</v>
      </c>
      <c r="N28"/>
      <c r="O28" s="16"/>
      <c r="P28" s="15"/>
      <c r="Q28" s="13" t="s">
        <v>395</v>
      </c>
      <c r="R28" s="219"/>
      <c r="S28" s="247">
        <v>445152</v>
      </c>
      <c r="T28" s="733">
        <v>345846</v>
      </c>
      <c r="U28" s="251">
        <v>429944</v>
      </c>
      <c r="V28" s="739">
        <v>0.24316603343684762</v>
      </c>
      <c r="W28" s="740">
        <v>-3.4163611530443533E-2</v>
      </c>
      <c r="X28" s="733">
        <v>861258</v>
      </c>
      <c r="Y28" s="251">
        <v>775790</v>
      </c>
      <c r="Z28" s="2008">
        <v>-9.9236233509587143E-2</v>
      </c>
    </row>
    <row r="29" spans="1:26" ht="14.5">
      <c r="A29" s="63"/>
      <c r="B29" s="158"/>
      <c r="D29" s="67" t="s">
        <v>396</v>
      </c>
      <c r="E29" s="68"/>
      <c r="F29" s="68"/>
      <c r="G29" s="247">
        <v>43199</v>
      </c>
      <c r="H29" s="251">
        <v>65888</v>
      </c>
      <c r="I29" s="734">
        <v>59979</v>
      </c>
      <c r="J29" s="739">
        <v>-8.9682491500728503E-2</v>
      </c>
      <c r="K29" s="740">
        <v>0.38843491747494158</v>
      </c>
      <c r="N29"/>
      <c r="O29" s="16"/>
      <c r="P29" s="15"/>
      <c r="Q29" s="13" t="s">
        <v>397</v>
      </c>
      <c r="R29" s="219"/>
      <c r="S29" s="247">
        <v>-94279</v>
      </c>
      <c r="T29" s="733">
        <v>-46783</v>
      </c>
      <c r="U29" s="251">
        <v>-141930</v>
      </c>
      <c r="V29" s="739">
        <v>2.0337943269991237</v>
      </c>
      <c r="W29" s="740">
        <v>0.50542538635327061</v>
      </c>
      <c r="X29" s="733">
        <v>-181251</v>
      </c>
      <c r="Y29" s="251">
        <v>-188713</v>
      </c>
      <c r="Z29" s="2008">
        <v>4.1169428030741896E-2</v>
      </c>
    </row>
    <row r="30" spans="1:26" ht="14.5">
      <c r="A30" s="63"/>
      <c r="B30" s="158"/>
      <c r="D30" s="67" t="s">
        <v>398</v>
      </c>
      <c r="E30" s="68"/>
      <c r="F30" s="68"/>
      <c r="G30" s="247">
        <v>4444424</v>
      </c>
      <c r="H30" s="251">
        <v>4728692</v>
      </c>
      <c r="I30" s="734">
        <v>4842377</v>
      </c>
      <c r="J30" s="739">
        <v>2.4041531992356448E-2</v>
      </c>
      <c r="K30" s="740">
        <v>8.9539836883249666E-2</v>
      </c>
      <c r="N30"/>
      <c r="O30" s="16"/>
      <c r="P30" s="221"/>
      <c r="Q30" s="442" t="s">
        <v>399</v>
      </c>
      <c r="R30" s="222"/>
      <c r="S30" s="248">
        <v>350873</v>
      </c>
      <c r="T30" s="735">
        <v>299063</v>
      </c>
      <c r="U30" s="1251">
        <v>288014</v>
      </c>
      <c r="V30" s="741">
        <v>-3.6945392776772785E-2</v>
      </c>
      <c r="W30" s="742">
        <v>-0.17915029084597561</v>
      </c>
      <c r="X30" s="735">
        <v>680007</v>
      </c>
      <c r="Y30" s="1251">
        <v>587077</v>
      </c>
      <c r="Z30" s="2009">
        <v>-0.13666035790808037</v>
      </c>
    </row>
    <row r="31" spans="1:26" ht="14.5">
      <c r="A31" s="63"/>
      <c r="B31" s="158"/>
      <c r="D31" s="67" t="s">
        <v>400</v>
      </c>
      <c r="E31" s="68"/>
      <c r="F31" s="68"/>
      <c r="G31" s="247">
        <v>949932</v>
      </c>
      <c r="H31" s="251">
        <v>858291</v>
      </c>
      <c r="I31" s="734">
        <v>830164</v>
      </c>
      <c r="J31" s="739">
        <v>-3.2770936663672347E-2</v>
      </c>
      <c r="K31" s="740">
        <v>-0.1260806036642623</v>
      </c>
      <c r="N31"/>
      <c r="O31" s="16"/>
      <c r="P31" s="221"/>
      <c r="Q31" s="442"/>
      <c r="R31" s="222"/>
      <c r="S31" s="247"/>
      <c r="T31" s="733"/>
      <c r="U31" s="251"/>
      <c r="V31" s="739"/>
      <c r="W31" s="740"/>
      <c r="X31" s="733"/>
      <c r="Y31" s="251"/>
      <c r="Z31" s="2008"/>
    </row>
    <row r="32" spans="1:26" ht="14.65" customHeight="1">
      <c r="A32" s="63"/>
      <c r="B32" s="158"/>
      <c r="D32" s="67" t="s">
        <v>401</v>
      </c>
      <c r="E32" s="68"/>
      <c r="F32" s="68"/>
      <c r="G32" s="247">
        <v>8425176</v>
      </c>
      <c r="H32" s="251">
        <v>12899931</v>
      </c>
      <c r="I32" s="734">
        <v>12705999</v>
      </c>
      <c r="J32" s="739">
        <v>-1.5033568784205125E-2</v>
      </c>
      <c r="K32" s="740">
        <v>0.5080989406037334</v>
      </c>
      <c r="N32"/>
      <c r="O32" s="16"/>
      <c r="P32" s="221" t="s">
        <v>605</v>
      </c>
      <c r="Q32" s="16"/>
      <c r="R32" s="16"/>
      <c r="S32" s="470"/>
      <c r="T32" s="16"/>
      <c r="U32" s="16"/>
      <c r="V32" s="470"/>
      <c r="W32" s="1411"/>
      <c r="X32" s="16"/>
      <c r="Y32" s="16"/>
      <c r="Z32" s="381"/>
    </row>
    <row r="33" spans="1:26" ht="14.5">
      <c r="A33" s="63"/>
      <c r="B33" s="158"/>
      <c r="D33" s="67"/>
      <c r="E33" s="68"/>
      <c r="F33" s="68"/>
      <c r="G33" s="247"/>
      <c r="H33" s="251"/>
      <c r="I33" s="734"/>
      <c r="J33" s="739"/>
      <c r="K33" s="740"/>
      <c r="N33"/>
      <c r="O33" s="16"/>
      <c r="P33" s="470"/>
      <c r="Q33" s="13" t="s">
        <v>607</v>
      </c>
      <c r="R33" s="16"/>
      <c r="S33" s="1412">
        <v>473746</v>
      </c>
      <c r="T33" s="407">
        <v>424565</v>
      </c>
      <c r="U33" s="251">
        <v>440364</v>
      </c>
      <c r="V33" s="739">
        <v>3.7212205433796948E-2</v>
      </c>
      <c r="W33" s="740">
        <v>-7.0463919484280602E-2</v>
      </c>
      <c r="X33" s="407">
        <v>551867</v>
      </c>
      <c r="Y33" s="251">
        <v>864929</v>
      </c>
      <c r="Z33" s="2008">
        <v>0.56727798545664088</v>
      </c>
    </row>
    <row r="34" spans="1:26" ht="14.5">
      <c r="A34" s="63"/>
      <c r="B34" s="158"/>
      <c r="D34" s="2244" t="s">
        <v>402</v>
      </c>
      <c r="E34" s="2245"/>
      <c r="F34" s="2245"/>
      <c r="G34" s="248">
        <v>248945376</v>
      </c>
      <c r="H34" s="1251">
        <v>278740246</v>
      </c>
      <c r="I34" s="736">
        <v>282828110</v>
      </c>
      <c r="J34" s="741">
        <v>1.4665496133629731E-2</v>
      </c>
      <c r="K34" s="742">
        <v>0.13610509479798491</v>
      </c>
      <c r="N34"/>
      <c r="O34" s="16"/>
      <c r="P34" s="470"/>
      <c r="Q34" s="13" t="s">
        <v>608</v>
      </c>
      <c r="R34" s="16"/>
      <c r="S34" s="1412">
        <v>-350427</v>
      </c>
      <c r="T34" s="407">
        <v>-300727</v>
      </c>
      <c r="U34" s="251">
        <v>-306925</v>
      </c>
      <c r="V34" s="739">
        <v>2.0610054966797128E-2</v>
      </c>
      <c r="W34" s="740">
        <v>-0.12413997779851438</v>
      </c>
      <c r="X34" s="407">
        <v>-385859</v>
      </c>
      <c r="Y34" s="251">
        <v>-607652</v>
      </c>
      <c r="Z34" s="2008">
        <v>0.57480323123213406</v>
      </c>
    </row>
    <row r="35" spans="1:26" ht="14.5">
      <c r="A35" s="63"/>
      <c r="B35" s="158"/>
      <c r="D35" s="67"/>
      <c r="E35" s="68"/>
      <c r="F35" s="68"/>
      <c r="G35" s="247"/>
      <c r="H35" s="251"/>
      <c r="I35" s="734"/>
      <c r="J35" s="739"/>
      <c r="K35" s="740"/>
      <c r="N35"/>
      <c r="O35" s="16"/>
      <c r="P35" s="221" t="s">
        <v>606</v>
      </c>
      <c r="Q35" s="16"/>
      <c r="R35" s="16"/>
      <c r="S35" s="1413">
        <v>123319</v>
      </c>
      <c r="T35" s="1414">
        <v>123838</v>
      </c>
      <c r="U35" s="1251">
        <v>133439</v>
      </c>
      <c r="V35" s="741">
        <v>7.7528706858960905E-2</v>
      </c>
      <c r="W35" s="742">
        <v>8.2063591174109426E-2</v>
      </c>
      <c r="X35" s="1414">
        <v>166008</v>
      </c>
      <c r="Y35" s="1251">
        <v>257277</v>
      </c>
      <c r="Z35" s="2009">
        <v>0.54978675726471016</v>
      </c>
    </row>
    <row r="36" spans="1:26" ht="14.5">
      <c r="A36" s="63"/>
      <c r="B36" s="158"/>
      <c r="D36" s="1505" t="s">
        <v>406</v>
      </c>
      <c r="E36" s="1506"/>
      <c r="F36" s="1506"/>
      <c r="G36" s="247"/>
      <c r="H36" s="251"/>
      <c r="I36" s="734"/>
      <c r="J36" s="739"/>
      <c r="K36" s="740"/>
      <c r="N36"/>
      <c r="O36" s="16"/>
      <c r="P36" s="470"/>
      <c r="Q36" s="16"/>
      <c r="R36" s="16"/>
      <c r="S36" s="470"/>
      <c r="T36" s="16"/>
      <c r="U36" s="16"/>
      <c r="V36" s="470"/>
      <c r="W36" s="1411"/>
      <c r="X36" s="16"/>
      <c r="Y36" s="16"/>
      <c r="Z36" s="381"/>
    </row>
    <row r="37" spans="1:26" ht="14.5">
      <c r="A37" s="63"/>
      <c r="B37" s="158"/>
      <c r="D37" s="66" t="s">
        <v>55</v>
      </c>
      <c r="E37" s="68"/>
      <c r="F37" s="68"/>
      <c r="G37" s="1397"/>
      <c r="H37" s="95"/>
      <c r="I37" s="1398"/>
      <c r="J37" s="1397"/>
      <c r="K37" s="1398"/>
      <c r="N37"/>
      <c r="O37" s="16"/>
      <c r="P37" s="221" t="s">
        <v>51</v>
      </c>
      <c r="Q37" s="13"/>
      <c r="R37" s="219"/>
      <c r="S37" s="247"/>
      <c r="T37" s="733"/>
      <c r="U37" s="251"/>
      <c r="V37" s="739"/>
      <c r="W37" s="740"/>
      <c r="X37" s="733"/>
      <c r="Y37" s="251"/>
      <c r="Z37" s="2008"/>
    </row>
    <row r="38" spans="1:26" ht="14.65" customHeight="1">
      <c r="A38" s="63"/>
      <c r="B38" s="158"/>
      <c r="C38" s="1683"/>
      <c r="D38" s="1684"/>
      <c r="E38" s="1685"/>
      <c r="F38" s="68"/>
      <c r="G38" s="247">
        <v>45734508</v>
      </c>
      <c r="H38" s="733">
        <v>57658244</v>
      </c>
      <c r="I38" s="734">
        <v>58196203</v>
      </c>
      <c r="J38" s="739">
        <v>9.3301315246437262E-3</v>
      </c>
      <c r="K38" s="740">
        <v>0.27247904361406927</v>
      </c>
      <c r="N38"/>
      <c r="O38" s="16"/>
      <c r="P38" s="15"/>
      <c r="Q38" s="13" t="s">
        <v>247</v>
      </c>
      <c r="R38" s="219"/>
      <c r="S38" s="247">
        <v>-1304466</v>
      </c>
      <c r="T38" s="733">
        <v>-1459421</v>
      </c>
      <c r="U38" s="251">
        <v>-1475704</v>
      </c>
      <c r="V38" s="739">
        <v>1.115716438231326E-2</v>
      </c>
      <c r="W38" s="740">
        <v>0.1312705735527028</v>
      </c>
      <c r="X38" s="733">
        <v>-2666156</v>
      </c>
      <c r="Y38" s="251">
        <v>-2935125</v>
      </c>
      <c r="Z38" s="2008">
        <v>0.10088269403590788</v>
      </c>
    </row>
    <row r="39" spans="1:26" ht="14.5">
      <c r="A39" s="63"/>
      <c r="B39" s="158"/>
      <c r="D39" s="67"/>
      <c r="E39" s="68" t="s">
        <v>375</v>
      </c>
      <c r="F39" s="68"/>
      <c r="G39" s="247">
        <v>108988826</v>
      </c>
      <c r="H39" s="251">
        <v>121222422</v>
      </c>
      <c r="I39" s="734">
        <v>123924563</v>
      </c>
      <c r="J39" s="739">
        <v>2.229076894701873E-2</v>
      </c>
      <c r="K39" s="740">
        <v>0.13703915849134846</v>
      </c>
      <c r="N39"/>
      <c r="O39" s="16"/>
      <c r="P39" s="15"/>
      <c r="Q39" s="69" t="s">
        <v>403</v>
      </c>
      <c r="R39" s="219"/>
      <c r="S39" s="247">
        <v>-965994</v>
      </c>
      <c r="T39" s="733">
        <v>-1061666</v>
      </c>
      <c r="U39" s="251">
        <v>-1114932</v>
      </c>
      <c r="V39" s="739">
        <v>5.0172088020149462E-2</v>
      </c>
      <c r="W39" s="740">
        <v>0.15418108187007373</v>
      </c>
      <c r="X39" s="733">
        <v>-1835828</v>
      </c>
      <c r="Y39" s="251">
        <v>-2176598</v>
      </c>
      <c r="Z39" s="2008">
        <v>0.18562196458491753</v>
      </c>
    </row>
    <row r="40" spans="1:26" ht="15" customHeight="1">
      <c r="A40" s="63"/>
      <c r="B40" s="158"/>
      <c r="D40" s="67"/>
      <c r="E40" s="68" t="s">
        <v>409</v>
      </c>
      <c r="F40" s="68"/>
      <c r="G40" s="247">
        <v>154723334</v>
      </c>
      <c r="H40" s="251">
        <v>178880666</v>
      </c>
      <c r="I40" s="734">
        <v>182120766</v>
      </c>
      <c r="J40" s="739">
        <v>1.8113192847794966E-2</v>
      </c>
      <c r="K40" s="740">
        <v>0.17707369206508955</v>
      </c>
      <c r="N40"/>
      <c r="O40" s="16"/>
      <c r="P40" s="15"/>
      <c r="Q40" s="13" t="s">
        <v>404</v>
      </c>
      <c r="R40" s="219"/>
      <c r="S40" s="247">
        <v>-212662</v>
      </c>
      <c r="T40" s="733">
        <v>-241368</v>
      </c>
      <c r="U40" s="251">
        <v>-235204</v>
      </c>
      <c r="V40" s="739">
        <v>-2.5537768055417454E-2</v>
      </c>
      <c r="W40" s="740">
        <v>0.10599919120482268</v>
      </c>
      <c r="X40" s="733">
        <v>-416428</v>
      </c>
      <c r="Y40" s="251">
        <v>-476572</v>
      </c>
      <c r="Z40" s="2008">
        <v>0.14442832854659149</v>
      </c>
    </row>
    <row r="41" spans="1:26" ht="15.65" customHeight="1">
      <c r="A41" s="63"/>
      <c r="B41" s="158"/>
      <c r="D41" s="67"/>
      <c r="E41" s="68"/>
      <c r="F41" s="68"/>
      <c r="G41" s="247"/>
      <c r="H41" s="251"/>
      <c r="I41" s="734"/>
      <c r="J41" s="739"/>
      <c r="K41" s="740"/>
      <c r="N41"/>
      <c r="O41" s="16"/>
      <c r="P41" s="15"/>
      <c r="Q41" s="13" t="s">
        <v>405</v>
      </c>
      <c r="R41" s="219"/>
      <c r="S41" s="1412">
        <v>0</v>
      </c>
      <c r="T41" s="1191">
        <v>0</v>
      </c>
      <c r="U41" s="1191">
        <v>0</v>
      </c>
      <c r="V41" s="739" t="s">
        <v>863</v>
      </c>
      <c r="W41" s="740" t="s">
        <v>863</v>
      </c>
      <c r="X41" s="1191">
        <v>0</v>
      </c>
      <c r="Y41" s="1191">
        <v>0</v>
      </c>
      <c r="Z41" s="2008" t="s">
        <v>863</v>
      </c>
    </row>
    <row r="42" spans="1:26" ht="14.65" customHeight="1">
      <c r="A42" s="63"/>
      <c r="B42" s="158"/>
      <c r="D42" s="67" t="s">
        <v>411</v>
      </c>
      <c r="E42" s="68"/>
      <c r="F42" s="68"/>
      <c r="G42" s="247">
        <v>11265393</v>
      </c>
      <c r="H42" s="251">
        <v>5872475</v>
      </c>
      <c r="I42" s="734">
        <v>8376486</v>
      </c>
      <c r="J42" s="739">
        <v>0.42639789867134387</v>
      </c>
      <c r="K42" s="740">
        <v>-0.25644085386102378</v>
      </c>
      <c r="N42"/>
      <c r="O42" s="16"/>
      <c r="P42" s="15"/>
      <c r="Q42" s="131" t="s">
        <v>407</v>
      </c>
      <c r="R42" s="476"/>
      <c r="S42" s="247">
        <v>-371</v>
      </c>
      <c r="T42" s="733">
        <v>-173</v>
      </c>
      <c r="U42" s="251">
        <v>-155</v>
      </c>
      <c r="V42" s="739">
        <v>-0.10404624277456648</v>
      </c>
      <c r="W42" s="740">
        <v>-0.58221024258760112</v>
      </c>
      <c r="X42" s="733">
        <v>-7170</v>
      </c>
      <c r="Y42" s="251">
        <v>-328</v>
      </c>
      <c r="Z42" s="2008">
        <v>-0.95425383542538356</v>
      </c>
    </row>
    <row r="43" spans="1:26" ht="14.5">
      <c r="A43" s="63"/>
      <c r="B43" s="158"/>
      <c r="D43" s="15"/>
      <c r="E43" s="13" t="s">
        <v>140</v>
      </c>
      <c r="F43" s="13"/>
      <c r="G43" s="247">
        <v>5096459</v>
      </c>
      <c r="H43" s="251">
        <v>2338426</v>
      </c>
      <c r="I43" s="734">
        <v>4043986</v>
      </c>
      <c r="J43" s="739">
        <v>0.72936240017858167</v>
      </c>
      <c r="K43" s="740">
        <v>-0.20651063807243422</v>
      </c>
      <c r="N43"/>
      <c r="O43" s="16"/>
      <c r="P43" s="15"/>
      <c r="Q43" s="80" t="s">
        <v>408</v>
      </c>
      <c r="R43" s="219"/>
      <c r="S43" s="247">
        <v>-146817</v>
      </c>
      <c r="T43" s="733">
        <v>-78203</v>
      </c>
      <c r="U43" s="251">
        <v>-163467</v>
      </c>
      <c r="V43" s="739">
        <v>1.0902906538112349</v>
      </c>
      <c r="W43" s="740">
        <v>0.11340648562496168</v>
      </c>
      <c r="X43" s="733">
        <v>-237602</v>
      </c>
      <c r="Y43" s="251">
        <v>-241670</v>
      </c>
      <c r="Z43" s="2008">
        <v>1.7121068004478077E-2</v>
      </c>
    </row>
    <row r="44" spans="1:26" ht="14.5">
      <c r="A44" s="63"/>
      <c r="B44" s="158"/>
      <c r="D44" s="15"/>
      <c r="E44" s="13" t="s">
        <v>141</v>
      </c>
      <c r="F44" s="13"/>
      <c r="G44" s="247">
        <v>5974353</v>
      </c>
      <c r="H44" s="251">
        <v>3473827</v>
      </c>
      <c r="I44" s="734">
        <v>4126548</v>
      </c>
      <c r="J44" s="739">
        <v>0.18789680660551028</v>
      </c>
      <c r="K44" s="740">
        <v>-0.30928955821659682</v>
      </c>
      <c r="N44"/>
      <c r="O44" s="16"/>
      <c r="P44" s="221"/>
      <c r="Q44" s="182" t="s">
        <v>51</v>
      </c>
      <c r="R44" s="220"/>
      <c r="S44" s="248">
        <v>-2630310</v>
      </c>
      <c r="T44" s="735">
        <v>-2840831</v>
      </c>
      <c r="U44" s="1251">
        <v>-2989462</v>
      </c>
      <c r="V44" s="741">
        <v>5.2319550159794795E-2</v>
      </c>
      <c r="W44" s="742">
        <v>0.1365436013245587</v>
      </c>
      <c r="X44" s="735">
        <v>-5163184</v>
      </c>
      <c r="Y44" s="1251">
        <v>-5830293</v>
      </c>
      <c r="Z44" s="2009">
        <v>0.12920496344891058</v>
      </c>
    </row>
    <row r="45" spans="1:26" ht="14.5">
      <c r="A45" s="63"/>
      <c r="B45" s="158"/>
      <c r="D45" s="15"/>
      <c r="E45" s="13" t="s">
        <v>414</v>
      </c>
      <c r="F45" s="13"/>
      <c r="G45" s="247">
        <v>194581</v>
      </c>
      <c r="H45" s="251">
        <v>60222</v>
      </c>
      <c r="I45" s="734">
        <v>205952</v>
      </c>
      <c r="J45" s="739">
        <v>2.4198797781541628</v>
      </c>
      <c r="K45" s="740">
        <v>5.8438388126281597E-2</v>
      </c>
      <c r="N45"/>
      <c r="O45" s="16"/>
      <c r="P45" s="221"/>
      <c r="Q45" s="182"/>
      <c r="R45" s="220"/>
      <c r="S45" s="247"/>
      <c r="T45" s="733"/>
      <c r="U45" s="251"/>
      <c r="V45" s="739"/>
      <c r="W45" s="740"/>
      <c r="X45" s="733"/>
      <c r="Y45" s="251"/>
      <c r="Z45" s="2008"/>
    </row>
    <row r="46" spans="1:26" ht="14.5">
      <c r="A46" s="63"/>
      <c r="B46" s="158"/>
      <c r="D46" s="15"/>
      <c r="E46" s="13"/>
      <c r="F46" s="13"/>
      <c r="G46" s="247"/>
      <c r="H46" s="251"/>
      <c r="I46" s="734"/>
      <c r="J46" s="739"/>
      <c r="K46" s="740"/>
      <c r="N46"/>
      <c r="O46" s="16"/>
      <c r="P46" s="2258" t="s">
        <v>410</v>
      </c>
      <c r="Q46" s="2259"/>
      <c r="R46" s="2260"/>
      <c r="S46" s="248">
        <v>2561467</v>
      </c>
      <c r="T46" s="735">
        <v>2919033</v>
      </c>
      <c r="U46" s="1251">
        <v>2839936</v>
      </c>
      <c r="V46" s="741">
        <v>-2.7096987255711052E-2</v>
      </c>
      <c r="W46" s="742">
        <v>0.10871465453195375</v>
      </c>
      <c r="X46" s="735">
        <v>5080751</v>
      </c>
      <c r="Y46" s="1251">
        <v>5758969</v>
      </c>
      <c r="Z46" s="2009">
        <v>0.13348774620129977</v>
      </c>
    </row>
    <row r="47" spans="1:26" ht="14.5">
      <c r="A47" s="63"/>
      <c r="B47" s="158"/>
      <c r="D47" s="15" t="s">
        <v>139</v>
      </c>
      <c r="E47" s="13"/>
      <c r="F47" s="13"/>
      <c r="G47" s="247">
        <v>11152813</v>
      </c>
      <c r="H47" s="251">
        <v>10213175</v>
      </c>
      <c r="I47" s="734">
        <v>11755256</v>
      </c>
      <c r="J47" s="739">
        <v>0.15098938381061716</v>
      </c>
      <c r="K47" s="740">
        <v>5.401713451126635E-2</v>
      </c>
      <c r="N47"/>
      <c r="O47" s="16"/>
      <c r="P47" s="221"/>
      <c r="Q47" s="13"/>
      <c r="R47" s="219"/>
      <c r="S47" s="247"/>
      <c r="T47" s="733"/>
      <c r="U47" s="251"/>
      <c r="V47" s="739"/>
      <c r="W47" s="740"/>
      <c r="X47" s="733"/>
      <c r="Y47" s="251"/>
      <c r="Z47" s="2008"/>
    </row>
    <row r="48" spans="1:26" ht="14.5">
      <c r="A48" s="63"/>
      <c r="B48" s="158"/>
      <c r="D48" s="15" t="s">
        <v>142</v>
      </c>
      <c r="E48" s="13"/>
      <c r="F48" s="13"/>
      <c r="G48" s="247">
        <v>12112404</v>
      </c>
      <c r="H48" s="251">
        <v>14750710</v>
      </c>
      <c r="I48" s="734">
        <v>14789015</v>
      </c>
      <c r="J48" s="739">
        <v>2.5968241528712857E-3</v>
      </c>
      <c r="K48" s="740">
        <v>0.22098098775437147</v>
      </c>
      <c r="N48"/>
      <c r="O48" s="16"/>
      <c r="P48" s="15"/>
      <c r="Q48" s="13" t="s">
        <v>412</v>
      </c>
      <c r="R48" s="219"/>
      <c r="S48" s="247">
        <v>-696969</v>
      </c>
      <c r="T48" s="733">
        <v>-808891</v>
      </c>
      <c r="U48" s="251">
        <v>-814357</v>
      </c>
      <c r="V48" s="739">
        <v>6.7573999463462937E-3</v>
      </c>
      <c r="W48" s="740">
        <v>0.16842642929599452</v>
      </c>
      <c r="X48" s="733">
        <v>-1401438</v>
      </c>
      <c r="Y48" s="251">
        <v>-1623248</v>
      </c>
      <c r="Z48" s="2008">
        <v>0.15827314515519059</v>
      </c>
    </row>
    <row r="49" spans="1:26" ht="14.5">
      <c r="A49" s="63"/>
      <c r="B49" s="158"/>
      <c r="D49" s="15" t="s">
        <v>394</v>
      </c>
      <c r="E49" s="13"/>
      <c r="F49" s="13"/>
      <c r="G49" s="247">
        <v>559370</v>
      </c>
      <c r="H49" s="251">
        <v>608309</v>
      </c>
      <c r="I49" s="734">
        <v>581699</v>
      </c>
      <c r="J49" s="739">
        <v>-4.3744215522045542E-2</v>
      </c>
      <c r="K49" s="740">
        <v>3.9918122173159092E-2</v>
      </c>
      <c r="N49"/>
      <c r="O49" s="16"/>
      <c r="P49" s="15"/>
      <c r="Q49" s="13"/>
      <c r="R49" s="219"/>
      <c r="S49" s="247"/>
      <c r="T49" s="733"/>
      <c r="U49" s="251"/>
      <c r="V49" s="739"/>
      <c r="W49" s="740"/>
      <c r="X49" s="733"/>
      <c r="Y49" s="251"/>
      <c r="Z49" s="2008"/>
    </row>
    <row r="50" spans="1:26" ht="14.5">
      <c r="A50" s="63"/>
      <c r="B50" s="61"/>
      <c r="D50" s="15" t="s">
        <v>415</v>
      </c>
      <c r="E50" s="13"/>
      <c r="F50" s="13"/>
      <c r="G50" s="247">
        <v>13954800</v>
      </c>
      <c r="H50" s="251">
        <v>14504324</v>
      </c>
      <c r="I50" s="734">
        <v>14996102</v>
      </c>
      <c r="J50" s="739">
        <v>3.3905613250227999E-2</v>
      </c>
      <c r="K50" s="740">
        <v>7.4619629088199038E-2</v>
      </c>
      <c r="N50"/>
      <c r="O50" s="16"/>
      <c r="P50" s="221" t="s">
        <v>413</v>
      </c>
      <c r="Q50" s="182"/>
      <c r="R50" s="220"/>
      <c r="S50" s="248">
        <v>1864498</v>
      </c>
      <c r="T50" s="735">
        <v>2110142</v>
      </c>
      <c r="U50" s="1251">
        <v>2025579</v>
      </c>
      <c r="V50" s="741">
        <v>-4.0074554224312865E-2</v>
      </c>
      <c r="W50" s="742">
        <v>8.6393763897842743E-2</v>
      </c>
      <c r="X50" s="735">
        <v>3679313</v>
      </c>
      <c r="Y50" s="1251">
        <v>4135721</v>
      </c>
      <c r="Z50" s="2009">
        <v>0.12404707074391333</v>
      </c>
    </row>
    <row r="51" spans="1:26" ht="14.5">
      <c r="A51" s="63"/>
      <c r="B51" s="61"/>
      <c r="D51" s="15" t="s">
        <v>416</v>
      </c>
      <c r="E51" s="13"/>
      <c r="F51" s="13"/>
      <c r="G51" s="247">
        <v>840022</v>
      </c>
      <c r="H51" s="251">
        <v>1451894</v>
      </c>
      <c r="I51" s="734">
        <v>937843</v>
      </c>
      <c r="J51" s="739">
        <v>-0.35405546134910676</v>
      </c>
      <c r="K51" s="740">
        <v>0.11645052153395982</v>
      </c>
      <c r="N51"/>
      <c r="O51" s="16"/>
      <c r="P51" s="15" t="s">
        <v>53</v>
      </c>
      <c r="Q51" s="13"/>
      <c r="R51" s="219"/>
      <c r="S51" s="247">
        <v>42483</v>
      </c>
      <c r="T51" s="733">
        <v>46958</v>
      </c>
      <c r="U51" s="251">
        <v>43657</v>
      </c>
      <c r="V51" s="739">
        <v>-7.0296861024745513E-2</v>
      </c>
      <c r="W51" s="740">
        <v>2.7634583245062731E-2</v>
      </c>
      <c r="X51" s="733">
        <v>79601</v>
      </c>
      <c r="Y51" s="251">
        <v>90615</v>
      </c>
      <c r="Z51" s="2008">
        <v>0.13836509591588045</v>
      </c>
    </row>
    <row r="52" spans="1:26" ht="15" thickBot="1">
      <c r="A52" s="63"/>
      <c r="B52"/>
      <c r="C52"/>
      <c r="D52" s="15" t="s">
        <v>417</v>
      </c>
      <c r="E52" s="13"/>
      <c r="F52" s="13"/>
      <c r="G52" s="247">
        <v>9262740</v>
      </c>
      <c r="H52" s="251">
        <v>11810657</v>
      </c>
      <c r="I52" s="734">
        <v>10469093</v>
      </c>
      <c r="J52" s="739">
        <v>-0.1135892778869118</v>
      </c>
      <c r="K52" s="740">
        <v>0.13023716524484116</v>
      </c>
      <c r="L52"/>
      <c r="M52"/>
      <c r="N52"/>
      <c r="O52" s="16"/>
      <c r="P52" s="638" t="s">
        <v>99</v>
      </c>
      <c r="Q52" s="639"/>
      <c r="R52" s="640"/>
      <c r="S52" s="746">
        <v>1822015</v>
      </c>
      <c r="T52" s="747">
        <v>2063184</v>
      </c>
      <c r="U52" s="2004">
        <v>1981922</v>
      </c>
      <c r="V52" s="2006">
        <v>-3.9386695515281234E-2</v>
      </c>
      <c r="W52" s="2007">
        <v>8.7763821922432039E-2</v>
      </c>
      <c r="X52" s="747">
        <v>3599712</v>
      </c>
      <c r="Y52" s="2004">
        <v>4045106</v>
      </c>
      <c r="Z52" s="2010">
        <v>0.12373045399187491</v>
      </c>
    </row>
    <row r="53" spans="1:26" ht="14.5">
      <c r="A53" s="63"/>
      <c r="B53"/>
      <c r="C53"/>
      <c r="D53" s="15"/>
      <c r="E53" s="13"/>
      <c r="F53" s="13"/>
      <c r="G53" s="247"/>
      <c r="H53" s="251"/>
      <c r="I53" s="734"/>
      <c r="J53" s="739"/>
      <c r="K53" s="740"/>
      <c r="L53"/>
      <c r="M53"/>
      <c r="N53"/>
      <c r="O53" s="16"/>
    </row>
    <row r="54" spans="1:26" ht="14.5">
      <c r="A54" s="63"/>
      <c r="B54"/>
      <c r="C54"/>
      <c r="D54" s="2241" t="s">
        <v>418</v>
      </c>
      <c r="E54" s="2242"/>
      <c r="F54" s="2243"/>
      <c r="G54" s="248">
        <v>213870876</v>
      </c>
      <c r="H54" s="1251">
        <v>238092210</v>
      </c>
      <c r="I54" s="736">
        <v>244026260</v>
      </c>
      <c r="J54" s="741">
        <v>2.4923326974872467E-2</v>
      </c>
      <c r="K54" s="742">
        <v>0.14099808521848481</v>
      </c>
      <c r="L54"/>
      <c r="M54"/>
      <c r="N54"/>
      <c r="O54" s="16"/>
      <c r="P54" s="231"/>
      <c r="Q54" s="13"/>
      <c r="R54" s="13"/>
      <c r="S54" s="192"/>
      <c r="T54" s="192"/>
      <c r="U54" s="192"/>
      <c r="V54" s="192"/>
      <c r="W54" s="192"/>
    </row>
    <row r="55" spans="1:26" ht="4.1500000000000004" customHeight="1">
      <c r="A55" s="63"/>
      <c r="B55"/>
      <c r="C55"/>
      <c r="D55" s="1507"/>
      <c r="E55" s="74"/>
      <c r="F55" s="74"/>
      <c r="G55" s="248"/>
      <c r="H55" s="1251"/>
      <c r="I55" s="736"/>
      <c r="J55" s="741"/>
      <c r="K55" s="742"/>
      <c r="L55"/>
      <c r="M55"/>
      <c r="N55"/>
      <c r="O55" s="16"/>
      <c r="P55" s="2248"/>
      <c r="Q55" s="2248"/>
      <c r="R55" s="2248"/>
      <c r="S55" s="2248"/>
      <c r="T55" s="2248"/>
      <c r="U55" s="2248"/>
      <c r="V55" s="2248"/>
      <c r="W55" s="2248"/>
    </row>
    <row r="56" spans="1:26" ht="10.5" customHeight="1">
      <c r="A56" s="63"/>
      <c r="B56"/>
      <c r="C56"/>
      <c r="D56" s="67"/>
      <c r="E56" s="68"/>
      <c r="F56" s="68"/>
      <c r="G56" s="247"/>
      <c r="H56" s="251"/>
      <c r="I56" s="734"/>
      <c r="J56" s="739"/>
      <c r="K56" s="740"/>
      <c r="L56"/>
      <c r="M56"/>
      <c r="N56"/>
      <c r="O56" s="16"/>
      <c r="P56" s="231"/>
      <c r="Q56" s="232"/>
      <c r="R56" s="232"/>
      <c r="S56" s="233"/>
      <c r="T56" s="233"/>
      <c r="U56" s="233"/>
      <c r="V56" s="234"/>
      <c r="W56" s="233"/>
    </row>
    <row r="57" spans="1:26" ht="14.5">
      <c r="A57" s="63"/>
      <c r="B57"/>
      <c r="C57"/>
      <c r="D57" s="66" t="s">
        <v>56</v>
      </c>
      <c r="E57" s="502"/>
      <c r="F57" s="68"/>
      <c r="G57" s="248">
        <v>34459012</v>
      </c>
      <c r="H57" s="1251">
        <v>40018343</v>
      </c>
      <c r="I57" s="736">
        <v>38121924</v>
      </c>
      <c r="J57" s="741">
        <v>-4.7388743706854627E-2</v>
      </c>
      <c r="K57" s="742">
        <v>0.10629765008932932</v>
      </c>
      <c r="L57"/>
      <c r="M57"/>
      <c r="N57"/>
      <c r="O57" s="16"/>
    </row>
    <row r="58" spans="1:26" ht="14.5">
      <c r="A58" s="63"/>
      <c r="B58"/>
      <c r="C58"/>
      <c r="D58" s="70" t="s">
        <v>419</v>
      </c>
      <c r="E58" s="504"/>
      <c r="F58" s="504"/>
      <c r="G58" s="248">
        <v>1318993</v>
      </c>
      <c r="H58" s="1251">
        <v>1318993</v>
      </c>
      <c r="I58" s="736">
        <v>1318993</v>
      </c>
      <c r="J58" s="741">
        <v>0</v>
      </c>
      <c r="K58" s="742">
        <v>0</v>
      </c>
      <c r="L58"/>
      <c r="M58"/>
      <c r="N58"/>
      <c r="O58" s="16"/>
    </row>
    <row r="59" spans="1:26" ht="14.5">
      <c r="A59" s="63"/>
      <c r="B59"/>
      <c r="C59"/>
      <c r="D59" s="70" t="s">
        <v>420</v>
      </c>
      <c r="E59" s="504"/>
      <c r="F59" s="504"/>
      <c r="G59" s="247">
        <v>-209845</v>
      </c>
      <c r="H59" s="251">
        <v>-208702</v>
      </c>
      <c r="I59" s="734">
        <v>-209106</v>
      </c>
      <c r="J59" s="739">
        <v>1.9357744535270385E-3</v>
      </c>
      <c r="K59" s="740">
        <v>-3.5216469298768138E-3</v>
      </c>
      <c r="L59"/>
      <c r="M59"/>
      <c r="N59"/>
      <c r="O59" s="16"/>
    </row>
    <row r="60" spans="1:26" ht="14.5">
      <c r="A60" s="63"/>
      <c r="B60"/>
      <c r="C60"/>
      <c r="D60" s="70" t="s">
        <v>421</v>
      </c>
      <c r="E60" s="504"/>
      <c r="F60" s="504"/>
      <c r="G60" s="247">
        <v>133388</v>
      </c>
      <c r="H60" s="251">
        <v>112194</v>
      </c>
      <c r="I60" s="734">
        <v>86146</v>
      </c>
      <c r="J60" s="739">
        <v>-0.23216927821452127</v>
      </c>
      <c r="K60" s="740">
        <v>-0.35416979038594176</v>
      </c>
      <c r="L60"/>
      <c r="M60"/>
      <c r="N60"/>
      <c r="O60" s="16"/>
    </row>
    <row r="61" spans="1:26" ht="14.5">
      <c r="A61" s="63"/>
      <c r="B61"/>
      <c r="C61"/>
      <c r="D61" s="70" t="s">
        <v>422</v>
      </c>
      <c r="E61" s="504"/>
      <c r="F61" s="504"/>
      <c r="G61" s="247">
        <v>29602851</v>
      </c>
      <c r="H61" s="251">
        <v>36483716</v>
      </c>
      <c r="I61" s="734">
        <v>32540118</v>
      </c>
      <c r="J61" s="739">
        <v>-0.10809200466312149</v>
      </c>
      <c r="K61" s="740">
        <v>9.9222436379523035E-2</v>
      </c>
      <c r="L61"/>
      <c r="M61"/>
      <c r="N61"/>
      <c r="O61" s="16"/>
    </row>
    <row r="62" spans="1:26" ht="14.5">
      <c r="A62" s="63"/>
      <c r="B62"/>
      <c r="C62"/>
      <c r="D62" s="71" t="s">
        <v>423</v>
      </c>
      <c r="E62" s="504"/>
      <c r="F62" s="504"/>
      <c r="G62" s="247">
        <v>19199</v>
      </c>
      <c r="H62" s="251">
        <v>207887</v>
      </c>
      <c r="I62" s="734">
        <v>301385</v>
      </c>
      <c r="J62" s="739">
        <v>0.44975395286862574</v>
      </c>
      <c r="K62" s="740">
        <v>14.697953018386375</v>
      </c>
      <c r="L62"/>
      <c r="M62"/>
      <c r="N62"/>
      <c r="O62" s="16"/>
    </row>
    <row r="63" spans="1:26" ht="14.5">
      <c r="A63" s="63"/>
      <c r="B63"/>
      <c r="C63"/>
      <c r="D63" s="70" t="s">
        <v>424</v>
      </c>
      <c r="E63" s="504"/>
      <c r="F63" s="504"/>
      <c r="G63" s="247">
        <v>3594426</v>
      </c>
      <c r="H63" s="251">
        <v>2104255</v>
      </c>
      <c r="I63" s="734">
        <v>4084388</v>
      </c>
      <c r="J63" s="739">
        <v>0.94101380298490445</v>
      </c>
      <c r="K63" s="740">
        <v>0.13631161136715569</v>
      </c>
      <c r="L63"/>
      <c r="M63"/>
      <c r="N63"/>
      <c r="O63" s="16"/>
    </row>
    <row r="64" spans="1:26" ht="14.5">
      <c r="A64" s="63"/>
      <c r="B64"/>
      <c r="C64"/>
      <c r="D64" s="67"/>
      <c r="E64" s="68"/>
      <c r="F64" s="68"/>
      <c r="G64" s="247"/>
      <c r="H64" s="251"/>
      <c r="I64" s="734"/>
      <c r="J64" s="739"/>
      <c r="K64" s="740"/>
      <c r="L64"/>
      <c r="M64"/>
      <c r="N64"/>
      <c r="O64" s="16"/>
    </row>
    <row r="65" spans="1:15" ht="14.5">
      <c r="A65" s="63"/>
      <c r="B65"/>
      <c r="C65"/>
      <c r="D65" s="67" t="s">
        <v>53</v>
      </c>
      <c r="E65" s="68"/>
      <c r="F65" s="68"/>
      <c r="G65" s="247">
        <v>615488</v>
      </c>
      <c r="H65" s="251">
        <v>629693</v>
      </c>
      <c r="I65" s="734">
        <v>679926</v>
      </c>
      <c r="J65" s="739">
        <v>7.9773794531620965E-2</v>
      </c>
      <c r="K65" s="740">
        <v>0.10469416138088801</v>
      </c>
      <c r="L65"/>
      <c r="M65"/>
      <c r="N65"/>
      <c r="O65" s="16"/>
    </row>
    <row r="66" spans="1:15" ht="9.4" customHeight="1">
      <c r="A66" s="63"/>
      <c r="B66"/>
      <c r="C66"/>
      <c r="D66" s="67"/>
      <c r="E66" s="68"/>
      <c r="F66" s="68"/>
      <c r="G66" s="247"/>
      <c r="H66" s="251"/>
      <c r="I66" s="734"/>
      <c r="J66" s="739"/>
      <c r="K66" s="740"/>
      <c r="L66"/>
      <c r="M66"/>
      <c r="N66"/>
      <c r="O66" s="16"/>
    </row>
    <row r="67" spans="1:15" ht="14.5">
      <c r="A67" s="63"/>
      <c r="B67"/>
      <c r="C67"/>
      <c r="D67" s="2244" t="s">
        <v>425</v>
      </c>
      <c r="E67" s="2245"/>
      <c r="F67" s="2246"/>
      <c r="G67" s="248">
        <v>35074500</v>
      </c>
      <c r="H67" s="1251">
        <v>40648036</v>
      </c>
      <c r="I67" s="736">
        <v>38801850</v>
      </c>
      <c r="J67" s="741">
        <v>-4.5418824171480264E-2</v>
      </c>
      <c r="K67" s="742">
        <v>0.10626951203866057</v>
      </c>
      <c r="L67"/>
      <c r="M67"/>
      <c r="N67"/>
      <c r="O67" s="16"/>
    </row>
    <row r="68" spans="1:15" ht="14.5">
      <c r="A68" s="63"/>
      <c r="B68"/>
      <c r="C68"/>
      <c r="D68" s="72"/>
      <c r="E68" s="504"/>
      <c r="F68" s="504"/>
      <c r="G68" s="248"/>
      <c r="H68" s="1251"/>
      <c r="I68" s="736"/>
      <c r="J68" s="741"/>
      <c r="K68" s="742"/>
      <c r="L68"/>
      <c r="M68"/>
      <c r="N68"/>
      <c r="O68" s="16"/>
    </row>
    <row r="69" spans="1:15" ht="14.5">
      <c r="A69" s="63"/>
      <c r="B69"/>
      <c r="C69"/>
      <c r="D69" s="1505" t="s">
        <v>426</v>
      </c>
      <c r="E69" s="1506"/>
      <c r="F69" s="1506"/>
      <c r="G69" s="248">
        <v>248945376</v>
      </c>
      <c r="H69" s="1251">
        <v>278740246</v>
      </c>
      <c r="I69" s="736">
        <v>282828110</v>
      </c>
      <c r="J69" s="741">
        <v>1.4665496133629731E-2</v>
      </c>
      <c r="K69" s="742">
        <v>0.13610509479798491</v>
      </c>
      <c r="L69"/>
      <c r="M69"/>
      <c r="N69"/>
      <c r="O69" s="16"/>
    </row>
    <row r="70" spans="1:15" ht="14.5">
      <c r="A70" s="63"/>
      <c r="B70"/>
      <c r="C70"/>
      <c r="D70" s="67"/>
      <c r="E70" s="68"/>
      <c r="F70" s="68"/>
      <c r="G70" s="248"/>
      <c r="H70" s="1251"/>
      <c r="I70" s="736"/>
      <c r="J70" s="741"/>
      <c r="K70" s="742"/>
      <c r="L70"/>
      <c r="M70"/>
      <c r="N70"/>
      <c r="O70" s="16"/>
    </row>
    <row r="71" spans="1:15" ht="14.5">
      <c r="A71" s="63"/>
      <c r="B71"/>
      <c r="C71"/>
      <c r="D71" s="66" t="s">
        <v>427</v>
      </c>
      <c r="E71" s="502"/>
      <c r="F71" s="502"/>
      <c r="G71" s="248">
        <v>144197254</v>
      </c>
      <c r="H71" s="1251">
        <v>156490608</v>
      </c>
      <c r="I71" s="736">
        <v>162878675</v>
      </c>
      <c r="J71" s="741">
        <v>4.0820769256644462E-2</v>
      </c>
      <c r="K71" s="742">
        <v>0.12955462383493099</v>
      </c>
      <c r="L71"/>
      <c r="M71"/>
      <c r="N71"/>
      <c r="O71" s="16"/>
    </row>
    <row r="72" spans="1:15" ht="14.5">
      <c r="A72" s="63"/>
      <c r="B72"/>
      <c r="C72"/>
      <c r="D72" s="67" t="s">
        <v>428</v>
      </c>
      <c r="E72" s="68"/>
      <c r="F72" s="68"/>
      <c r="G72" s="248">
        <v>21026042</v>
      </c>
      <c r="H72" s="1251">
        <v>21640536</v>
      </c>
      <c r="I72" s="736">
        <v>20624218</v>
      </c>
      <c r="J72" s="741">
        <v>-4.6963624191193785E-2</v>
      </c>
      <c r="K72" s="742">
        <v>-1.9110777006913618E-2</v>
      </c>
      <c r="L72"/>
      <c r="M72"/>
      <c r="N72"/>
      <c r="O72" s="16"/>
    </row>
    <row r="73" spans="1:15" ht="14.65" customHeight="1">
      <c r="A73" s="63"/>
      <c r="B73"/>
      <c r="C73"/>
      <c r="D73" s="67" t="s">
        <v>429</v>
      </c>
      <c r="E73" s="68"/>
      <c r="F73" s="68"/>
      <c r="G73" s="247">
        <v>75858566</v>
      </c>
      <c r="H73" s="251">
        <v>86229700</v>
      </c>
      <c r="I73" s="734">
        <v>90507627</v>
      </c>
      <c r="J73" s="739">
        <v>4.9610830143210514E-2</v>
      </c>
      <c r="K73" s="740">
        <v>0.19311017558649871</v>
      </c>
      <c r="L73"/>
      <c r="M73"/>
      <c r="N73"/>
      <c r="O73" s="16"/>
    </row>
    <row r="74" spans="1:15" ht="15" thickBot="1">
      <c r="A74" s="63"/>
      <c r="B74"/>
      <c r="C74"/>
      <c r="D74" s="643" t="s">
        <v>430</v>
      </c>
      <c r="E74" s="644"/>
      <c r="F74" s="644"/>
      <c r="G74" s="645">
        <v>47312646</v>
      </c>
      <c r="H74" s="737">
        <v>48620372</v>
      </c>
      <c r="I74" s="738">
        <v>51746830</v>
      </c>
      <c r="J74" s="743">
        <v>6.4303456995351657E-2</v>
      </c>
      <c r="K74" s="744">
        <v>9.3720904977497979E-2</v>
      </c>
      <c r="L74"/>
      <c r="M74"/>
      <c r="N74"/>
      <c r="O74" s="16"/>
    </row>
    <row r="75" spans="1:15" ht="14.5">
      <c r="A75" s="63"/>
      <c r="B75"/>
      <c r="C75"/>
      <c r="L75"/>
      <c r="M75"/>
      <c r="N75"/>
      <c r="O75" s="16"/>
    </row>
    <row r="76" spans="1:15" ht="21" customHeight="1">
      <c r="A76" s="63"/>
      <c r="B76"/>
      <c r="C76"/>
      <c r="D76" s="69"/>
      <c r="E76" s="68"/>
      <c r="F76" s="68"/>
      <c r="G76" s="13"/>
      <c r="H76" s="212"/>
      <c r="I76" s="212"/>
      <c r="J76" s="13"/>
      <c r="K76" s="13"/>
      <c r="L76"/>
      <c r="M76"/>
      <c r="N76"/>
      <c r="O76" s="16"/>
    </row>
    <row r="77" spans="1:15" ht="14.5">
      <c r="A77" s="63"/>
      <c r="B77"/>
      <c r="C77"/>
      <c r="D77" s="340" t="s">
        <v>431</v>
      </c>
      <c r="F77" s="68"/>
      <c r="G77" s="13"/>
      <c r="H77" s="13"/>
      <c r="I77" s="13"/>
      <c r="J77" s="13"/>
      <c r="K77" s="13"/>
      <c r="L77"/>
      <c r="M77"/>
      <c r="N77"/>
      <c r="O77" s="16"/>
    </row>
    <row r="78" spans="1:15" ht="14.5">
      <c r="A78" s="63"/>
      <c r="B78"/>
      <c r="C78"/>
      <c r="D78" s="340" t="s">
        <v>432</v>
      </c>
      <c r="E78"/>
      <c r="F78"/>
      <c r="G78"/>
      <c r="H78"/>
      <c r="I78"/>
      <c r="J78"/>
      <c r="K78"/>
      <c r="L78"/>
      <c r="M78"/>
      <c r="N78"/>
      <c r="O78" s="16"/>
    </row>
    <row r="79" spans="1:15" ht="14.5">
      <c r="A79" s="63"/>
      <c r="B79"/>
      <c r="C79"/>
      <c r="D79"/>
      <c r="E79"/>
      <c r="F79"/>
      <c r="G79"/>
      <c r="H79"/>
      <c r="I79"/>
      <c r="J79"/>
      <c r="K79"/>
      <c r="L79"/>
      <c r="M79"/>
      <c r="N79"/>
      <c r="O79" s="16"/>
    </row>
    <row r="80" spans="1:15" ht="14.5">
      <c r="B80"/>
      <c r="C80"/>
      <c r="D80"/>
      <c r="E80"/>
      <c r="F80"/>
      <c r="G80"/>
      <c r="H80"/>
      <c r="I80"/>
      <c r="J80"/>
      <c r="K80"/>
      <c r="L80"/>
      <c r="M80"/>
      <c r="N80"/>
      <c r="O80" s="16"/>
    </row>
    <row r="81" spans="2:15" ht="14.5">
      <c r="B81"/>
      <c r="C81"/>
      <c r="D81"/>
      <c r="E81"/>
      <c r="F81"/>
      <c r="G81"/>
      <c r="H81"/>
      <c r="I81"/>
      <c r="J81"/>
      <c r="K81"/>
      <c r="L81"/>
      <c r="M81"/>
      <c r="N81"/>
      <c r="O81" s="16"/>
    </row>
    <row r="82" spans="2:15" ht="14.5">
      <c r="B82"/>
      <c r="C82"/>
      <c r="D82"/>
      <c r="E82"/>
      <c r="F82"/>
      <c r="G82"/>
      <c r="H82"/>
      <c r="I82"/>
      <c r="J82"/>
      <c r="K82"/>
      <c r="L82"/>
      <c r="M82"/>
      <c r="N82"/>
      <c r="O82" s="16"/>
    </row>
    <row r="83" spans="2:15" ht="14.5">
      <c r="B83"/>
      <c r="C83"/>
      <c r="D83"/>
      <c r="E83"/>
      <c r="F83"/>
      <c r="G83"/>
      <c r="H83"/>
      <c r="I83"/>
      <c r="J83"/>
      <c r="K83"/>
      <c r="L83"/>
      <c r="M83"/>
      <c r="N83"/>
      <c r="O83"/>
    </row>
    <row r="84" spans="2:15" ht="14.5">
      <c r="B84"/>
      <c r="C84"/>
      <c r="D84"/>
      <c r="E84"/>
      <c r="F84"/>
      <c r="G84"/>
      <c r="H84"/>
      <c r="I84"/>
      <c r="J84"/>
      <c r="K84"/>
      <c r="L84"/>
      <c r="M84"/>
      <c r="N84"/>
      <c r="O84"/>
    </row>
    <row r="85" spans="2:15" ht="14.5">
      <c r="B85"/>
      <c r="C85"/>
      <c r="D85"/>
      <c r="E85"/>
      <c r="F85"/>
      <c r="G85"/>
      <c r="H85"/>
      <c r="I85"/>
      <c r="J85"/>
      <c r="K85"/>
      <c r="L85"/>
      <c r="M85"/>
      <c r="N85"/>
      <c r="O85"/>
    </row>
    <row r="86" spans="2:15" ht="14.5">
      <c r="B86"/>
      <c r="C86"/>
      <c r="D86"/>
      <c r="E86"/>
      <c r="F86"/>
      <c r="G86"/>
      <c r="H86"/>
      <c r="I86"/>
      <c r="J86"/>
      <c r="K86"/>
      <c r="L86"/>
      <c r="M86"/>
    </row>
    <row r="87" spans="2:15" ht="14.5">
      <c r="B87"/>
      <c r="C87"/>
      <c r="D87"/>
      <c r="E87"/>
      <c r="F87"/>
      <c r="G87"/>
      <c r="H87"/>
      <c r="I87"/>
      <c r="J87"/>
      <c r="K87"/>
    </row>
  </sheetData>
  <mergeCells count="23">
    <mergeCell ref="X7:Y7"/>
    <mergeCell ref="P46:R46"/>
    <mergeCell ref="D34:F34"/>
    <mergeCell ref="P8:R8"/>
    <mergeCell ref="P15:R15"/>
    <mergeCell ref="P16:R16"/>
    <mergeCell ref="P17:R17"/>
    <mergeCell ref="D54:F54"/>
    <mergeCell ref="D67:F67"/>
    <mergeCell ref="P3:W3"/>
    <mergeCell ref="P4:W4"/>
    <mergeCell ref="P5:W5"/>
    <mergeCell ref="S7:U7"/>
    <mergeCell ref="V7:W7"/>
    <mergeCell ref="P55:W55"/>
    <mergeCell ref="D3:K3"/>
    <mergeCell ref="D4:K4"/>
    <mergeCell ref="D5:K5"/>
    <mergeCell ref="G7:I7"/>
    <mergeCell ref="J7:K7"/>
    <mergeCell ref="D8:F8"/>
    <mergeCell ref="D9:F9"/>
    <mergeCell ref="D13:F13"/>
  </mergeCells>
  <hyperlinks>
    <hyperlink ref="A1" location="'Anexos &gt;&gt;'!A1" display="Volver al índice anexos" xr:uid="{B038F9E1-FCC3-4752-A5CB-42B72E322AE8}"/>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Z8" unlocked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0"/>
  <sheetViews>
    <sheetView showGridLines="0" topLeftCell="A6" zoomScale="63" zoomScaleNormal="85" workbookViewId="0">
      <selection activeCell="B37" sqref="B37:J59"/>
    </sheetView>
  </sheetViews>
  <sheetFormatPr baseColWidth="10" defaultColWidth="11.453125" defaultRowHeight="14"/>
  <cols>
    <col min="1" max="1" width="11.453125" style="10"/>
    <col min="2" max="2" width="60" style="10" customWidth="1"/>
    <col min="3" max="5" width="18.54296875" style="10" customWidth="1"/>
    <col min="6" max="7" width="15.26953125" style="10" customWidth="1"/>
    <col min="8" max="8" width="9.54296875" style="10" bestFit="1" customWidth="1"/>
    <col min="9" max="9" width="13" style="10" bestFit="1" customWidth="1"/>
    <col min="10" max="10" width="19.453125" style="10" bestFit="1" customWidth="1"/>
    <col min="11" max="16384" width="11.453125" style="10"/>
  </cols>
  <sheetData>
    <row r="1" spans="1:11" ht="14.5">
      <c r="A1" s="97" t="s">
        <v>788</v>
      </c>
    </row>
    <row r="2" spans="1:11" ht="14.5">
      <c r="B2"/>
      <c r="C2"/>
      <c r="D2"/>
      <c r="E2"/>
      <c r="F2"/>
      <c r="G2"/>
    </row>
    <row r="3" spans="1:11">
      <c r="B3" s="2273" t="s">
        <v>433</v>
      </c>
      <c r="C3" s="2273"/>
      <c r="D3" s="2273"/>
      <c r="E3" s="2273"/>
      <c r="F3" s="2273"/>
      <c r="G3" s="2273"/>
      <c r="H3" s="161"/>
    </row>
    <row r="4" spans="1:11">
      <c r="B4" s="2273" t="s">
        <v>434</v>
      </c>
      <c r="C4" s="2273"/>
      <c r="D4" s="2273"/>
      <c r="E4" s="2273"/>
      <c r="F4" s="2273"/>
      <c r="G4" s="2273"/>
      <c r="H4" s="162"/>
    </row>
    <row r="5" spans="1:11">
      <c r="B5" s="2273" t="s">
        <v>435</v>
      </c>
      <c r="C5" s="2273"/>
      <c r="D5" s="2273"/>
      <c r="E5" s="2273"/>
      <c r="F5" s="2273"/>
      <c r="G5" s="2273"/>
      <c r="H5" s="161"/>
    </row>
    <row r="6" spans="1:11" ht="14.5" thickBot="1">
      <c r="B6" s="160"/>
      <c r="C6" s="160"/>
      <c r="D6" s="160"/>
      <c r="E6" s="160"/>
      <c r="F6" s="160"/>
      <c r="G6" s="160"/>
      <c r="H6" s="163"/>
    </row>
    <row r="7" spans="1:11">
      <c r="B7" s="720"/>
      <c r="C7" s="2274" t="s">
        <v>436</v>
      </c>
      <c r="D7" s="2275"/>
      <c r="E7" s="2276"/>
      <c r="F7" s="2277" t="s">
        <v>27</v>
      </c>
      <c r="G7" s="2278" t="s">
        <v>30</v>
      </c>
      <c r="H7" s="164"/>
      <c r="I7" s="34"/>
      <c r="J7" s="34"/>
    </row>
    <row r="8" spans="1:11" ht="14.5" thickBot="1">
      <c r="B8" s="716"/>
      <c r="C8" s="1735" t="s">
        <v>845</v>
      </c>
      <c r="D8" s="1736" t="s">
        <v>794</v>
      </c>
      <c r="E8" s="1736" t="s">
        <v>846</v>
      </c>
      <c r="F8" s="344" t="s">
        <v>29</v>
      </c>
      <c r="G8" s="345" t="s">
        <v>30</v>
      </c>
      <c r="H8" s="165"/>
      <c r="I8" s="34"/>
      <c r="J8" s="34"/>
    </row>
    <row r="9" spans="1:11">
      <c r="B9" s="540" t="s">
        <v>373</v>
      </c>
      <c r="C9" s="541"/>
      <c r="D9" s="542"/>
      <c r="E9" s="543"/>
      <c r="F9" s="544"/>
      <c r="G9" s="545"/>
      <c r="H9" s="166"/>
      <c r="I9" s="34"/>
      <c r="J9" s="34"/>
    </row>
    <row r="10" spans="1:11">
      <c r="B10" s="47" t="s">
        <v>658</v>
      </c>
      <c r="C10" s="167">
        <v>141342</v>
      </c>
      <c r="D10" s="168">
        <v>321003</v>
      </c>
      <c r="E10" s="169">
        <v>103664</v>
      </c>
      <c r="F10" s="349">
        <v>-0.67706220814135698</v>
      </c>
      <c r="G10" s="346">
        <v>-0.26657327616702747</v>
      </c>
      <c r="H10" s="170"/>
      <c r="I10" s="34"/>
      <c r="J10" s="34"/>
    </row>
    <row r="11" spans="1:11">
      <c r="B11" s="47" t="s">
        <v>438</v>
      </c>
      <c r="C11" s="167">
        <v>0</v>
      </c>
      <c r="D11" s="168">
        <v>0</v>
      </c>
      <c r="E11" s="169">
        <v>0</v>
      </c>
      <c r="F11" s="349" t="s">
        <v>863</v>
      </c>
      <c r="G11" s="346" t="s">
        <v>863</v>
      </c>
      <c r="H11" s="170"/>
      <c r="I11" s="34"/>
      <c r="J11" s="34"/>
    </row>
    <row r="12" spans="1:11">
      <c r="B12" s="47" t="s">
        <v>380</v>
      </c>
      <c r="C12" s="167">
        <v>109057</v>
      </c>
      <c r="D12" s="168">
        <v>102795</v>
      </c>
      <c r="E12" s="169">
        <v>102521</v>
      </c>
      <c r="F12" s="349">
        <v>-2.665499294712778E-3</v>
      </c>
      <c r="G12" s="346">
        <v>-5.993196218491248E-2</v>
      </c>
      <c r="H12" s="170"/>
      <c r="I12" s="34"/>
      <c r="J12" s="34"/>
    </row>
    <row r="13" spans="1:11">
      <c r="B13" s="47" t="s">
        <v>439</v>
      </c>
      <c r="C13" s="167">
        <v>38318421</v>
      </c>
      <c r="D13" s="168">
        <v>43803642</v>
      </c>
      <c r="E13" s="169">
        <v>42353237</v>
      </c>
      <c r="F13" s="349">
        <v>-3.3111516161144772E-2</v>
      </c>
      <c r="G13" s="346">
        <v>0.10529703194189552</v>
      </c>
      <c r="H13" s="170"/>
      <c r="I13" s="34"/>
      <c r="J13" s="34"/>
    </row>
    <row r="14" spans="1:11" ht="14.65" customHeight="1">
      <c r="B14" s="47" t="s">
        <v>150</v>
      </c>
      <c r="C14" s="167">
        <v>0</v>
      </c>
      <c r="D14" s="168">
        <v>0</v>
      </c>
      <c r="E14" s="169">
        <v>0</v>
      </c>
      <c r="F14" s="349" t="s">
        <v>863</v>
      </c>
      <c r="G14" s="346" t="s">
        <v>863</v>
      </c>
      <c r="H14" s="170"/>
      <c r="I14" s="34"/>
      <c r="J14" s="34"/>
    </row>
    <row r="15" spans="1:11">
      <c r="B15" s="47" t="s">
        <v>440</v>
      </c>
      <c r="C15" s="167">
        <v>9359</v>
      </c>
      <c r="D15" s="168">
        <v>269011</v>
      </c>
      <c r="E15" s="169">
        <v>10304</v>
      </c>
      <c r="F15" s="349">
        <v>-0.96169673359081975</v>
      </c>
      <c r="G15" s="346">
        <v>0.10097232610321616</v>
      </c>
      <c r="H15" s="170"/>
      <c r="I15" s="34"/>
      <c r="J15" s="34"/>
    </row>
    <row r="16" spans="1:11" s="99" customFormat="1">
      <c r="B16" s="49" t="s">
        <v>441</v>
      </c>
      <c r="C16" s="172">
        <v>38578179</v>
      </c>
      <c r="D16" s="173">
        <v>44496451</v>
      </c>
      <c r="E16" s="352">
        <v>42569726</v>
      </c>
      <c r="F16" s="350">
        <v>-4.3300644359254632E-2</v>
      </c>
      <c r="G16" s="347">
        <v>0.10346644407451165</v>
      </c>
      <c r="H16" s="174"/>
      <c r="I16" s="1415"/>
      <c r="J16" s="1415"/>
      <c r="K16" s="1079"/>
    </row>
    <row r="17" spans="2:10">
      <c r="B17" s="48"/>
      <c r="C17" s="167"/>
      <c r="D17" s="168"/>
      <c r="E17" s="169"/>
      <c r="F17" s="349"/>
      <c r="G17" s="346"/>
      <c r="H17" s="171"/>
      <c r="I17" s="34"/>
      <c r="J17" s="34"/>
    </row>
    <row r="18" spans="2:10">
      <c r="B18" s="50" t="s">
        <v>442</v>
      </c>
      <c r="C18" s="167"/>
      <c r="D18" s="168"/>
      <c r="E18" s="169"/>
      <c r="F18" s="349"/>
      <c r="G18" s="346"/>
      <c r="H18" s="171"/>
      <c r="I18" s="34"/>
      <c r="J18" s="34"/>
    </row>
    <row r="19" spans="2:10">
      <c r="B19" s="48" t="s">
        <v>443</v>
      </c>
      <c r="C19" s="167">
        <v>0</v>
      </c>
      <c r="D19" s="168">
        <v>0</v>
      </c>
      <c r="E19" s="169">
        <v>0</v>
      </c>
      <c r="F19" s="349" t="s">
        <v>863</v>
      </c>
      <c r="G19" s="346" t="s">
        <v>863</v>
      </c>
      <c r="H19" s="171"/>
      <c r="I19" s="34"/>
      <c r="J19" s="34"/>
    </row>
    <row r="20" spans="2:10">
      <c r="B20" s="48" t="s">
        <v>444</v>
      </c>
      <c r="C20" s="167">
        <v>0</v>
      </c>
      <c r="D20" s="168">
        <v>0</v>
      </c>
      <c r="E20" s="169">
        <v>0</v>
      </c>
      <c r="F20" s="349" t="s">
        <v>863</v>
      </c>
      <c r="G20" s="346" t="s">
        <v>863</v>
      </c>
      <c r="H20" s="170"/>
      <c r="I20" s="34"/>
      <c r="J20" s="34"/>
    </row>
    <row r="21" spans="2:10">
      <c r="B21" s="47" t="s">
        <v>445</v>
      </c>
      <c r="C21" s="167">
        <v>150294</v>
      </c>
      <c r="D21" s="168">
        <v>342671</v>
      </c>
      <c r="E21" s="169">
        <v>206504</v>
      </c>
      <c r="F21" s="349">
        <v>-0.3973694885181413</v>
      </c>
      <c r="G21" s="346">
        <v>0.37400029275952468</v>
      </c>
      <c r="H21" s="170"/>
      <c r="I21" s="34"/>
      <c r="J21" s="34"/>
    </row>
    <row r="22" spans="2:10" s="99" customFormat="1">
      <c r="B22" s="49" t="s">
        <v>418</v>
      </c>
      <c r="C22" s="172">
        <v>150294</v>
      </c>
      <c r="D22" s="905">
        <v>342671</v>
      </c>
      <c r="E22" s="352">
        <v>206504</v>
      </c>
      <c r="F22" s="906">
        <v>-0.3973694885181413</v>
      </c>
      <c r="G22" s="347">
        <v>0.37400029275952468</v>
      </c>
      <c r="H22" s="174"/>
      <c r="I22" s="1415"/>
      <c r="J22" s="1415"/>
    </row>
    <row r="23" spans="2:10">
      <c r="B23" s="48"/>
      <c r="C23" s="167"/>
      <c r="D23" s="168"/>
      <c r="E23" s="169"/>
      <c r="F23" s="349"/>
      <c r="G23" s="346"/>
      <c r="H23" s="171"/>
      <c r="I23" s="34"/>
      <c r="J23" s="34"/>
    </row>
    <row r="24" spans="2:10">
      <c r="B24" s="50" t="s">
        <v>446</v>
      </c>
      <c r="C24" s="167"/>
      <c r="D24" s="168"/>
      <c r="E24" s="169"/>
      <c r="F24" s="349"/>
      <c r="G24" s="346"/>
      <c r="H24" s="171"/>
      <c r="I24" s="34"/>
      <c r="J24" s="34"/>
    </row>
    <row r="25" spans="2:10" ht="14.65" customHeight="1">
      <c r="B25" s="47" t="s">
        <v>279</v>
      </c>
      <c r="C25" s="167">
        <v>1318993</v>
      </c>
      <c r="D25" s="168">
        <v>1318993</v>
      </c>
      <c r="E25" s="169">
        <v>1318993</v>
      </c>
      <c r="F25" s="349">
        <v>0</v>
      </c>
      <c r="G25" s="346">
        <v>0</v>
      </c>
      <c r="H25" s="166"/>
      <c r="I25" s="34"/>
      <c r="J25" s="34"/>
    </row>
    <row r="26" spans="2:10">
      <c r="B26" s="48" t="s">
        <v>281</v>
      </c>
      <c r="C26" s="167">
        <v>384542</v>
      </c>
      <c r="D26" s="168">
        <v>384542</v>
      </c>
      <c r="E26" s="169">
        <v>384542</v>
      </c>
      <c r="F26" s="349">
        <v>0</v>
      </c>
      <c r="G26" s="346">
        <v>0</v>
      </c>
      <c r="H26" s="166"/>
      <c r="I26" s="34"/>
      <c r="J26" s="34"/>
    </row>
    <row r="27" spans="2:10">
      <c r="B27" s="47" t="s">
        <v>312</v>
      </c>
      <c r="C27" s="167">
        <v>28465226</v>
      </c>
      <c r="D27" s="168">
        <v>35324402</v>
      </c>
      <c r="E27" s="169">
        <v>30611123</v>
      </c>
      <c r="F27" s="349">
        <v>-0.13342841585825005</v>
      </c>
      <c r="G27" s="346">
        <v>7.5386613828395385E-2</v>
      </c>
      <c r="H27" s="166"/>
      <c r="I27" s="34"/>
      <c r="J27" s="34"/>
    </row>
    <row r="28" spans="2:10">
      <c r="B28" s="47" t="s">
        <v>650</v>
      </c>
      <c r="C28" s="167">
        <v>-323985</v>
      </c>
      <c r="D28" s="168">
        <v>-55555</v>
      </c>
      <c r="E28" s="169">
        <v>101416</v>
      </c>
      <c r="F28" s="349" t="s">
        <v>863</v>
      </c>
      <c r="G28" s="346" t="s">
        <v>863</v>
      </c>
      <c r="H28" s="166"/>
      <c r="I28" s="34"/>
      <c r="J28" s="34"/>
    </row>
    <row r="29" spans="2:10">
      <c r="B29" s="47" t="s">
        <v>424</v>
      </c>
      <c r="C29" s="167">
        <v>8583109</v>
      </c>
      <c r="D29" s="168">
        <v>7181398</v>
      </c>
      <c r="E29" s="169">
        <v>9947148</v>
      </c>
      <c r="F29" s="349">
        <v>0.3851269627445798</v>
      </c>
      <c r="G29" s="346">
        <v>0.15892131860378331</v>
      </c>
      <c r="H29" s="166"/>
      <c r="I29" s="34"/>
      <c r="J29" s="34"/>
    </row>
    <row r="30" spans="2:10" s="99" customFormat="1">
      <c r="B30" s="49" t="s">
        <v>425</v>
      </c>
      <c r="C30" s="172">
        <v>38427885</v>
      </c>
      <c r="D30" s="173">
        <v>44153780</v>
      </c>
      <c r="E30" s="352">
        <v>42363222</v>
      </c>
      <c r="F30" s="350">
        <v>-4.0552768075575861E-2</v>
      </c>
      <c r="G30" s="347">
        <v>0.10240836829817722</v>
      </c>
      <c r="H30" s="174"/>
      <c r="I30" s="1415"/>
      <c r="J30" s="1415"/>
    </row>
    <row r="31" spans="2:10" ht="9" customHeight="1">
      <c r="B31" s="47"/>
      <c r="C31" s="167"/>
      <c r="D31" s="168"/>
      <c r="E31" s="169"/>
      <c r="F31" s="349"/>
      <c r="G31" s="346"/>
      <c r="H31" s="166"/>
      <c r="I31" s="34"/>
      <c r="J31" s="34"/>
    </row>
    <row r="32" spans="2:10" s="99" customFormat="1" ht="14.5" thickBot="1">
      <c r="B32" s="648" t="s">
        <v>659</v>
      </c>
      <c r="C32" s="649">
        <v>38578179</v>
      </c>
      <c r="D32" s="348">
        <v>44496451</v>
      </c>
      <c r="E32" s="650">
        <v>42569726</v>
      </c>
      <c r="F32" s="351">
        <v>-4.3300644359254632E-2</v>
      </c>
      <c r="G32" s="651">
        <v>0.10346644407451165</v>
      </c>
      <c r="H32" s="175"/>
      <c r="I32" s="1415"/>
      <c r="J32" s="1415"/>
    </row>
    <row r="33" spans="2:10">
      <c r="B33" s="51"/>
      <c r="C33" s="52"/>
      <c r="D33" s="52"/>
      <c r="E33" s="52"/>
      <c r="F33" s="53"/>
      <c r="G33" s="53"/>
      <c r="H33" s="175"/>
      <c r="I33" s="34"/>
      <c r="J33" s="34"/>
    </row>
    <row r="36" spans="2:10" ht="14.5" thickBot="1">
      <c r="B36" s="1620"/>
      <c r="C36" s="1620"/>
      <c r="D36" s="1620"/>
      <c r="E36" s="1620"/>
      <c r="F36" s="1620"/>
      <c r="G36" s="1620"/>
    </row>
    <row r="37" spans="2:10" ht="14.5">
      <c r="B37" s="1634"/>
      <c r="C37" s="2269" t="s">
        <v>26</v>
      </c>
      <c r="D37" s="2269"/>
      <c r="E37" s="2270"/>
      <c r="F37" s="2271" t="s">
        <v>27</v>
      </c>
      <c r="G37" s="2272" t="s">
        <v>30</v>
      </c>
      <c r="H37" s="2267" t="s">
        <v>44</v>
      </c>
      <c r="I37" s="2268"/>
      <c r="J37" s="1737" t="s">
        <v>852</v>
      </c>
    </row>
    <row r="38" spans="2:10" ht="15" thickBot="1">
      <c r="B38" s="1635"/>
      <c r="C38" s="1636" t="s">
        <v>848</v>
      </c>
      <c r="D38" s="1636" t="s">
        <v>791</v>
      </c>
      <c r="E38" s="1637" t="s">
        <v>849</v>
      </c>
      <c r="F38" s="1638" t="s">
        <v>29</v>
      </c>
      <c r="G38" s="1639" t="s">
        <v>30</v>
      </c>
      <c r="H38" s="1738" t="s">
        <v>845</v>
      </c>
      <c r="I38" s="1739" t="s">
        <v>846</v>
      </c>
      <c r="J38" s="1740" t="str">
        <f>I38&amp;" / "&amp;H38</f>
        <v>Jun 26 / Jun 25</v>
      </c>
    </row>
    <row r="39" spans="2:10">
      <c r="B39" s="1628" t="s">
        <v>652</v>
      </c>
      <c r="C39" s="1617"/>
      <c r="D39" s="1617"/>
      <c r="E39" s="1627"/>
      <c r="F39" s="1618"/>
      <c r="G39" s="1621"/>
      <c r="H39" s="1617"/>
      <c r="I39" s="1627"/>
      <c r="J39" s="1621"/>
    </row>
    <row r="40" spans="2:10">
      <c r="B40" s="1629"/>
      <c r="C40" s="1616"/>
      <c r="D40" s="1616"/>
      <c r="E40" s="1624"/>
      <c r="F40" s="1618"/>
      <c r="G40" s="1621"/>
      <c r="H40" s="1616"/>
      <c r="I40" s="1624"/>
      <c r="J40" s="1621"/>
    </row>
    <row r="41" spans="2:10" ht="25">
      <c r="B41" s="1630" t="s">
        <v>578</v>
      </c>
      <c r="C41" s="168">
        <v>2490224</v>
      </c>
      <c r="D41" s="168">
        <v>2158931</v>
      </c>
      <c r="E41" s="1625">
        <v>2848937</v>
      </c>
      <c r="F41" s="349">
        <v>0.31960539730079379</v>
      </c>
      <c r="G41" s="1622">
        <v>0.14404848720436395</v>
      </c>
      <c r="H41" s="168">
        <v>4150692</v>
      </c>
      <c r="I41" s="1625">
        <v>5007868</v>
      </c>
      <c r="J41" s="1622">
        <v>0.20651399814777874</v>
      </c>
    </row>
    <row r="42" spans="2:10" s="99" customFormat="1">
      <c r="B42" s="1629" t="s">
        <v>449</v>
      </c>
      <c r="C42" s="168">
        <v>19281</v>
      </c>
      <c r="D42" s="168">
        <v>787</v>
      </c>
      <c r="E42" s="1625">
        <v>4403</v>
      </c>
      <c r="F42" s="349" t="s">
        <v>863</v>
      </c>
      <c r="G42" s="1622">
        <v>-0.77164047507909339</v>
      </c>
      <c r="H42" s="168">
        <v>40593</v>
      </c>
      <c r="I42" s="1625">
        <v>5190</v>
      </c>
      <c r="J42" s="1622">
        <v>-0.87214544379572834</v>
      </c>
    </row>
    <row r="43" spans="2:10" ht="25">
      <c r="B43" s="1631" t="s">
        <v>579</v>
      </c>
      <c r="C43" s="168">
        <v>0</v>
      </c>
      <c r="D43" s="168">
        <v>0</v>
      </c>
      <c r="E43" s="1625">
        <v>0</v>
      </c>
      <c r="F43" s="349" t="s">
        <v>863</v>
      </c>
      <c r="G43" s="1622" t="s">
        <v>863</v>
      </c>
      <c r="H43" s="168">
        <v>0</v>
      </c>
      <c r="I43" s="1625">
        <v>0</v>
      </c>
      <c r="J43" s="1622" t="s">
        <v>863</v>
      </c>
    </row>
    <row r="44" spans="2:10">
      <c r="B44" s="1632" t="s">
        <v>651</v>
      </c>
      <c r="C44" s="173">
        <v>2509505</v>
      </c>
      <c r="D44" s="173">
        <v>2159718</v>
      </c>
      <c r="E44" s="1626">
        <v>2853340</v>
      </c>
      <c r="F44" s="350">
        <v>0.32116322593968288</v>
      </c>
      <c r="G44" s="1623">
        <v>0.13701307628396836</v>
      </c>
      <c r="H44" s="173">
        <v>4191285</v>
      </c>
      <c r="I44" s="1626">
        <v>5013058</v>
      </c>
      <c r="J44" s="1623">
        <v>0.19606707728059533</v>
      </c>
    </row>
    <row r="45" spans="2:10">
      <c r="B45" s="1629"/>
      <c r="C45" s="168"/>
      <c r="D45" s="168"/>
      <c r="E45" s="1625"/>
      <c r="F45" s="349"/>
      <c r="G45" s="1622"/>
      <c r="H45" s="168"/>
      <c r="I45" s="1625"/>
      <c r="J45" s="1622"/>
    </row>
    <row r="46" spans="2:10" s="99" customFormat="1">
      <c r="B46" s="1629" t="s">
        <v>450</v>
      </c>
      <c r="C46" s="168">
        <v>-11387</v>
      </c>
      <c r="D46" s="168">
        <v>0</v>
      </c>
      <c r="E46" s="1625">
        <v>0</v>
      </c>
      <c r="F46" s="349">
        <v>-1</v>
      </c>
      <c r="G46" s="1622">
        <v>-1</v>
      </c>
      <c r="H46" s="168">
        <v>-24516</v>
      </c>
      <c r="I46" s="1625">
        <v>0</v>
      </c>
      <c r="J46" s="1622">
        <v>-1</v>
      </c>
    </row>
    <row r="47" spans="2:10">
      <c r="B47" s="1629" t="s">
        <v>657</v>
      </c>
      <c r="C47" s="168">
        <v>-5321</v>
      </c>
      <c r="D47" s="168">
        <v>-3842</v>
      </c>
      <c r="E47" s="1625">
        <v>-7404</v>
      </c>
      <c r="F47" s="349">
        <v>0.92712129099427376</v>
      </c>
      <c r="G47" s="1622">
        <v>0.39146776921631271</v>
      </c>
      <c r="H47" s="168">
        <v>-10279</v>
      </c>
      <c r="I47" s="1625">
        <v>-11246</v>
      </c>
      <c r="J47" s="1622">
        <v>9.4075299153614164E-2</v>
      </c>
    </row>
    <row r="48" spans="2:10" s="99" customFormat="1">
      <c r="B48" s="1632" t="s">
        <v>51</v>
      </c>
      <c r="C48" s="173">
        <v>-16708</v>
      </c>
      <c r="D48" s="173">
        <v>-3842</v>
      </c>
      <c r="E48" s="1626">
        <v>-7404</v>
      </c>
      <c r="F48" s="350">
        <v>0.92712129099427376</v>
      </c>
      <c r="G48" s="1623">
        <v>-0.55685898970553027</v>
      </c>
      <c r="H48" s="173">
        <v>-34795</v>
      </c>
      <c r="I48" s="1626">
        <v>-11246</v>
      </c>
      <c r="J48" s="1623">
        <v>-0.6767926426210662</v>
      </c>
    </row>
    <row r="49" spans="2:10">
      <c r="B49" s="1629"/>
      <c r="C49" s="168"/>
      <c r="D49" s="168"/>
      <c r="E49" s="1625"/>
      <c r="F49" s="349"/>
      <c r="G49" s="1622"/>
      <c r="H49" s="168"/>
      <c r="I49" s="1625"/>
      <c r="J49" s="1622"/>
    </row>
    <row r="50" spans="2:10">
      <c r="B50" s="1628" t="s">
        <v>653</v>
      </c>
      <c r="C50" s="173">
        <v>2492797</v>
      </c>
      <c r="D50" s="173">
        <v>2155876</v>
      </c>
      <c r="E50" s="1626">
        <v>2845936</v>
      </c>
      <c r="F50" s="350">
        <v>0.32008334431108282</v>
      </c>
      <c r="G50" s="1623">
        <v>0.14166376163000838</v>
      </c>
      <c r="H50" s="173">
        <v>4156490</v>
      </c>
      <c r="I50" s="1626">
        <v>5001812</v>
      </c>
      <c r="J50" s="1623">
        <v>0.20337400065921005</v>
      </c>
    </row>
    <row r="51" spans="2:10">
      <c r="B51" s="1629"/>
      <c r="C51" s="168"/>
      <c r="D51" s="168"/>
      <c r="E51" s="1625"/>
      <c r="F51" s="349"/>
      <c r="G51" s="1622"/>
      <c r="H51" s="168"/>
      <c r="I51" s="1625"/>
      <c r="J51" s="1622"/>
    </row>
    <row r="52" spans="2:10">
      <c r="B52" s="1629" t="s">
        <v>654</v>
      </c>
      <c r="C52" s="168">
        <v>-3468</v>
      </c>
      <c r="D52" s="168">
        <v>368</v>
      </c>
      <c r="E52" s="1625">
        <v>-3868</v>
      </c>
      <c r="F52" s="349" t="s">
        <v>863</v>
      </c>
      <c r="G52" s="1622">
        <v>0.11534025374855825</v>
      </c>
      <c r="H52" s="168">
        <v>-3403</v>
      </c>
      <c r="I52" s="1625">
        <v>-3500</v>
      </c>
      <c r="J52" s="1622">
        <v>2.8504260946223919E-2</v>
      </c>
    </row>
    <row r="53" spans="2:10" s="99" customFormat="1">
      <c r="B53" s="1629" t="s">
        <v>451</v>
      </c>
      <c r="C53" s="168">
        <v>-11</v>
      </c>
      <c r="D53" s="168">
        <v>-458</v>
      </c>
      <c r="E53" s="1625">
        <v>-9</v>
      </c>
      <c r="F53" s="349">
        <v>-0.98034934497816595</v>
      </c>
      <c r="G53" s="1622">
        <v>-0.18181818181818182</v>
      </c>
      <c r="H53" s="168">
        <v>-306</v>
      </c>
      <c r="I53" s="1625">
        <v>-467</v>
      </c>
      <c r="J53" s="1622">
        <v>0.52614379084967322</v>
      </c>
    </row>
    <row r="54" spans="2:10">
      <c r="B54" s="1629"/>
      <c r="C54" s="168"/>
      <c r="D54" s="168"/>
      <c r="E54" s="1625"/>
      <c r="F54" s="349"/>
      <c r="G54" s="1622"/>
      <c r="H54" s="168"/>
      <c r="I54" s="1625"/>
      <c r="J54" s="1622"/>
    </row>
    <row r="55" spans="2:10" s="99" customFormat="1">
      <c r="B55" s="1628" t="s">
        <v>410</v>
      </c>
      <c r="C55" s="173">
        <v>2489318</v>
      </c>
      <c r="D55" s="173">
        <v>2155786</v>
      </c>
      <c r="E55" s="1626">
        <v>2842059</v>
      </c>
      <c r="F55" s="350">
        <v>0.31834003931744614</v>
      </c>
      <c r="G55" s="1623">
        <v>0.141701863723317</v>
      </c>
      <c r="H55" s="173">
        <v>4152781</v>
      </c>
      <c r="I55" s="1626">
        <v>4997845</v>
      </c>
      <c r="J55" s="1623">
        <v>0.20349351434616947</v>
      </c>
    </row>
    <row r="56" spans="2:10">
      <c r="B56" s="1629" t="s">
        <v>52</v>
      </c>
      <c r="C56" s="168">
        <v>-52310</v>
      </c>
      <c r="D56" s="168">
        <v>-66365</v>
      </c>
      <c r="E56" s="1625">
        <v>-74722</v>
      </c>
      <c r="F56" s="349">
        <v>0.12592480976418294</v>
      </c>
      <c r="G56" s="1622">
        <v>0.42844580386159437</v>
      </c>
      <c r="H56" s="168">
        <v>-97381</v>
      </c>
      <c r="I56" s="1625">
        <v>-141087</v>
      </c>
      <c r="J56" s="1622">
        <v>0.44881445045748142</v>
      </c>
    </row>
    <row r="57" spans="2:10" ht="14.5" thickBot="1">
      <c r="B57" s="1633" t="s">
        <v>655</v>
      </c>
      <c r="C57" s="1573">
        <v>2437008</v>
      </c>
      <c r="D57" s="1573">
        <v>2089421</v>
      </c>
      <c r="E57" s="1574">
        <v>2767337</v>
      </c>
      <c r="F57" s="1619">
        <v>0.32445160644982507</v>
      </c>
      <c r="G57" s="1575">
        <v>0.13554694937398645</v>
      </c>
      <c r="H57" s="1573">
        <v>4055400</v>
      </c>
      <c r="I57" s="1574">
        <v>4856758</v>
      </c>
      <c r="J57" s="1575">
        <v>0.19760270256941362</v>
      </c>
    </row>
    <row r="58" spans="2:10" ht="14.5" thickBot="1">
      <c r="B58" s="1616"/>
      <c r="C58" s="34"/>
      <c r="D58" s="34"/>
      <c r="E58" s="34"/>
      <c r="F58" s="54"/>
      <c r="G58" s="54"/>
      <c r="H58" s="34"/>
      <c r="I58" s="34"/>
      <c r="J58" s="349"/>
    </row>
    <row r="59" spans="2:10" ht="14.5" thickBot="1">
      <c r="B59" s="55" t="s">
        <v>656</v>
      </c>
      <c r="C59" s="1417">
        <v>0.99715144354158447</v>
      </c>
      <c r="D59" s="1418">
        <v>0.99207003341503264</v>
      </c>
      <c r="E59" s="1419">
        <v>0.99976430026970087</v>
      </c>
      <c r="F59" s="1420" t="str">
        <f>+ROUND((E59-D59)*10^4,0)&amp;" pbs"</f>
        <v>77 pbs</v>
      </c>
      <c r="G59" s="1700" t="str">
        <f>+ROUND((E59-C59)*10^4,0)&amp;" pbs"</f>
        <v>26 pbs</v>
      </c>
      <c r="H59" s="1418">
        <v>0.99715144354158447</v>
      </c>
      <c r="I59" s="1418">
        <v>0.99976430026970087</v>
      </c>
      <c r="J59" s="1419" t="s">
        <v>880</v>
      </c>
    </row>
    <row r="60" spans="2:10">
      <c r="B60" s="176"/>
      <c r="C60" s="176"/>
      <c r="D60" s="176"/>
      <c r="E60" s="176"/>
      <c r="F60" s="176"/>
      <c r="G60" s="176"/>
    </row>
  </sheetData>
  <mergeCells count="8">
    <mergeCell ref="H37:I37"/>
    <mergeCell ref="C37:E37"/>
    <mergeCell ref="F37:G37"/>
    <mergeCell ref="B3:G3"/>
    <mergeCell ref="B4:G4"/>
    <mergeCell ref="B5:G5"/>
    <mergeCell ref="C7:E7"/>
    <mergeCell ref="F7:G7"/>
  </mergeCells>
  <phoneticPr fontId="235" type="noConversion"/>
  <hyperlinks>
    <hyperlink ref="A1" location="'Anexos &gt;&gt;'!A1" display="Volver al índice anexos" xr:uid="{0C3F73AA-06C3-4610-A317-679B455F94D0}"/>
  </hyperlinks>
  <pageMargins left="0.7" right="0.7" top="0.75" bottom="0.75" header="0.3" footer="0.3"/>
  <headerFooter>
    <oddFooter>&amp;C_x000D_&amp;1#&amp;"Calibri"&amp;8&amp;K0000FF Datos elaborados por BCP para uso Interno</oddFooter>
  </headerFooter>
  <ignoredErrors>
    <ignoredError sqref="J38" unlocked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D72"/>
  <sheetViews>
    <sheetView showGridLines="0" topLeftCell="D2" zoomScale="50" zoomScaleNormal="90" workbookViewId="0">
      <selection activeCell="K6" sqref="K6:S41"/>
    </sheetView>
  </sheetViews>
  <sheetFormatPr baseColWidth="10" defaultColWidth="10.7265625" defaultRowHeight="14"/>
  <cols>
    <col min="1" max="1" width="10.7265625" style="10"/>
    <col min="2" max="2" width="6.54296875" style="10" customWidth="1"/>
    <col min="3" max="3" width="68.7265625" style="10" customWidth="1"/>
    <col min="4" max="6" width="14.54296875" style="10" customWidth="1"/>
    <col min="7" max="8" width="10.7265625" style="10" customWidth="1"/>
    <col min="9" max="9" width="2.54296875" style="10" customWidth="1"/>
    <col min="10" max="10" width="10.453125" style="10" customWidth="1"/>
    <col min="11" max="11" width="76.26953125" style="10" customWidth="1"/>
    <col min="12" max="14" width="11.7265625" style="10" customWidth="1"/>
    <col min="15" max="16" width="8.54296875" style="10" customWidth="1"/>
    <col min="17" max="18" width="14.54296875" style="63" customWidth="1"/>
    <col min="19" max="19" width="12.7265625" style="63" bestFit="1" customWidth="1"/>
    <col min="20" max="20" width="14.54296875" style="63" customWidth="1"/>
    <col min="21" max="21" width="2.453125" style="10" customWidth="1"/>
    <col min="22" max="22" width="53.26953125" style="10" customWidth="1"/>
    <col min="23" max="25" width="9.7265625" style="10" customWidth="1"/>
    <col min="26" max="27" width="10.7265625" style="10"/>
    <col min="28" max="28" width="10" style="10" customWidth="1"/>
    <col min="29" max="29" width="6.7265625" style="10" bestFit="1" customWidth="1"/>
    <col min="30" max="30" width="12.7265625" style="10" bestFit="1" customWidth="1"/>
    <col min="31" max="16384" width="10.7265625" style="10"/>
  </cols>
  <sheetData>
    <row r="1" spans="1:30" ht="14.5">
      <c r="A1" s="97" t="s">
        <v>788</v>
      </c>
    </row>
    <row r="2" spans="1:30" ht="41.5" customHeight="1">
      <c r="A2" s="16"/>
      <c r="B2" s="2284" t="s">
        <v>452</v>
      </c>
      <c r="C2" s="2215"/>
      <c r="D2" s="2215"/>
      <c r="E2" s="2215"/>
      <c r="F2" s="2215"/>
      <c r="G2" s="2215"/>
      <c r="H2" s="2215"/>
      <c r="J2" s="1107"/>
      <c r="K2" s="2284" t="s">
        <v>453</v>
      </c>
      <c r="L2" s="2284"/>
      <c r="M2" s="2284"/>
      <c r="N2" s="2284"/>
      <c r="O2" s="2284"/>
      <c r="P2" s="2284"/>
      <c r="Q2" s="1103"/>
      <c r="R2" s="1103"/>
      <c r="S2" s="1103"/>
      <c r="T2" s="1103"/>
      <c r="U2" s="16"/>
      <c r="V2" s="2285" t="s">
        <v>454</v>
      </c>
      <c r="W2" s="2286"/>
      <c r="X2" s="2286"/>
      <c r="Y2" s="2286"/>
    </row>
    <row r="3" spans="1:30">
      <c r="A3" s="16"/>
      <c r="B3" s="2215"/>
      <c r="C3" s="2215"/>
      <c r="D3" s="2215"/>
      <c r="E3" s="2215"/>
      <c r="F3" s="2215"/>
      <c r="G3" s="2215"/>
      <c r="H3" s="2215"/>
      <c r="I3" s="1107"/>
      <c r="J3" s="1107"/>
      <c r="K3" s="2284"/>
      <c r="L3" s="2284"/>
      <c r="M3" s="2284"/>
      <c r="N3" s="2284"/>
      <c r="O3" s="2284"/>
      <c r="P3" s="2284"/>
      <c r="Q3" s="1103"/>
      <c r="R3" s="1103"/>
      <c r="S3" s="1103"/>
      <c r="T3" s="1103"/>
      <c r="U3" s="16"/>
      <c r="V3" s="2286"/>
      <c r="W3" s="2286"/>
      <c r="X3" s="2286"/>
      <c r="Y3" s="2286"/>
    </row>
    <row r="4" spans="1:30">
      <c r="A4" s="16"/>
      <c r="B4" s="2215"/>
      <c r="C4" s="2215"/>
      <c r="D4" s="2215"/>
      <c r="E4" s="2215"/>
      <c r="F4" s="2215"/>
      <c r="G4" s="2215"/>
      <c r="H4" s="2215"/>
      <c r="I4" s="1107"/>
      <c r="J4" s="1107"/>
      <c r="K4" s="2284"/>
      <c r="L4" s="2284"/>
      <c r="M4" s="2284"/>
      <c r="N4" s="2284"/>
      <c r="O4" s="2284"/>
      <c r="P4" s="2284"/>
      <c r="Q4" s="1103"/>
      <c r="R4" s="1103"/>
      <c r="S4" s="1103"/>
      <c r="T4" s="1103"/>
      <c r="U4" s="16"/>
      <c r="V4" s="2286"/>
      <c r="W4" s="2286"/>
      <c r="X4" s="2286"/>
      <c r="Y4" s="2286"/>
    </row>
    <row r="5" spans="1:30" ht="14.5" thickBot="1">
      <c r="A5" s="16"/>
      <c r="B5" s="389"/>
      <c r="C5" s="389"/>
      <c r="D5" s="389"/>
      <c r="E5" s="159"/>
      <c r="F5" s="159"/>
      <c r="G5" s="159"/>
      <c r="H5" s="159"/>
      <c r="I5" s="2287"/>
      <c r="J5" s="2287"/>
      <c r="K5" s="2287"/>
      <c r="L5" s="159"/>
      <c r="M5" s="159"/>
      <c r="N5" s="159"/>
      <c r="O5" s="159"/>
      <c r="P5" s="159"/>
      <c r="Q5" s="74"/>
      <c r="R5" s="74"/>
      <c r="S5" s="74"/>
      <c r="T5" s="74"/>
      <c r="U5" s="16"/>
      <c r="V5" s="95"/>
      <c r="W5" s="95"/>
      <c r="X5" s="95"/>
      <c r="Y5" s="95"/>
    </row>
    <row r="6" spans="1:30" ht="14.5">
      <c r="A6" s="16"/>
      <c r="B6"/>
      <c r="C6" s="877"/>
      <c r="D6" s="2288" t="s">
        <v>436</v>
      </c>
      <c r="E6" s="2289"/>
      <c r="F6" s="2290"/>
      <c r="G6" s="2281" t="s">
        <v>27</v>
      </c>
      <c r="H6" s="2282"/>
      <c r="I6"/>
      <c r="J6"/>
      <c r="K6" s="512"/>
      <c r="L6" s="2288" t="s">
        <v>26</v>
      </c>
      <c r="M6" s="2289"/>
      <c r="N6" s="2290"/>
      <c r="O6" s="2281" t="s">
        <v>27</v>
      </c>
      <c r="P6" s="2282" t="s">
        <v>30</v>
      </c>
      <c r="Q6" s="2279" t="s">
        <v>44</v>
      </c>
      <c r="R6" s="2280"/>
      <c r="S6" s="1768" t="str">
        <f>+O6</f>
        <v>Variación %</v>
      </c>
      <c r="T6"/>
      <c r="U6" s="16"/>
      <c r="V6" s="512"/>
      <c r="W6" s="2288" t="s">
        <v>26</v>
      </c>
      <c r="X6" s="2289"/>
      <c r="Y6" s="2290"/>
      <c r="Z6" s="2281" t="s">
        <v>538</v>
      </c>
      <c r="AA6" s="2282" t="s">
        <v>30</v>
      </c>
      <c r="AB6" s="2279" t="str">
        <f>+Q6</f>
        <v>Acumulado a</v>
      </c>
      <c r="AC6" s="2280"/>
      <c r="AD6" s="1768" t="s">
        <v>27</v>
      </c>
    </row>
    <row r="7" spans="1:30" ht="15" thickBot="1">
      <c r="A7" s="16"/>
      <c r="B7"/>
      <c r="C7" s="878"/>
      <c r="D7" s="803" t="s">
        <v>845</v>
      </c>
      <c r="E7" s="804" t="s">
        <v>794</v>
      </c>
      <c r="F7" s="805" t="s">
        <v>846</v>
      </c>
      <c r="G7" s="390" t="s">
        <v>29</v>
      </c>
      <c r="H7" s="391" t="s">
        <v>30</v>
      </c>
      <c r="I7"/>
      <c r="J7"/>
      <c r="K7" s="895"/>
      <c r="L7" s="1649" t="s">
        <v>848</v>
      </c>
      <c r="M7" s="1650" t="s">
        <v>792</v>
      </c>
      <c r="N7" s="1651" t="s">
        <v>849</v>
      </c>
      <c r="O7" s="390" t="s">
        <v>29</v>
      </c>
      <c r="P7" s="391" t="s">
        <v>30</v>
      </c>
      <c r="Q7" s="1769" t="s">
        <v>845</v>
      </c>
      <c r="R7" s="1770" t="s">
        <v>846</v>
      </c>
      <c r="S7" s="1773" t="str">
        <f>R7&amp;" / "&amp;Q7</f>
        <v>Jun 26 / Jun 25</v>
      </c>
      <c r="T7"/>
      <c r="U7" s="16"/>
      <c r="V7" s="392"/>
      <c r="W7" s="1649" t="s">
        <v>848</v>
      </c>
      <c r="X7" s="1650" t="s">
        <v>791</v>
      </c>
      <c r="Y7" s="1651" t="s">
        <v>849</v>
      </c>
      <c r="Z7" s="1026" t="s">
        <v>29</v>
      </c>
      <c r="AA7" s="1021" t="s">
        <v>30</v>
      </c>
      <c r="AB7" s="1777" t="str">
        <f>Q7</f>
        <v>Jun 25</v>
      </c>
      <c r="AC7" s="1778" t="str">
        <f>R7</f>
        <v>Jun 26</v>
      </c>
      <c r="AD7" s="1771" t="str">
        <f>AC7&amp;" / "&amp;AB7</f>
        <v>Jun 26 / Jun 25</v>
      </c>
    </row>
    <row r="8" spans="1:30" ht="15.4" customHeight="1">
      <c r="A8" s="16"/>
      <c r="B8"/>
      <c r="C8" s="879" t="s">
        <v>373</v>
      </c>
      <c r="D8" s="652"/>
      <c r="E8" s="653"/>
      <c r="F8" s="654"/>
      <c r="G8" s="652"/>
      <c r="H8" s="654"/>
      <c r="I8"/>
      <c r="J8"/>
      <c r="K8" s="655" t="s">
        <v>46</v>
      </c>
      <c r="L8" s="477"/>
      <c r="M8" s="656"/>
      <c r="N8" s="656"/>
      <c r="O8" s="477"/>
      <c r="P8" s="478"/>
      <c r="Q8" s="656"/>
      <c r="R8" s="656"/>
      <c r="S8" s="1774"/>
      <c r="T8" s="393"/>
      <c r="U8" s="16"/>
      <c r="V8" s="655" t="s">
        <v>57</v>
      </c>
      <c r="W8" s="657"/>
      <c r="X8" s="658"/>
      <c r="Y8" s="659"/>
      <c r="Z8" s="416"/>
      <c r="AA8" s="417"/>
      <c r="AB8" s="477"/>
      <c r="AC8" s="478"/>
      <c r="AD8" s="1785"/>
    </row>
    <row r="9" spans="1:30" ht="15.4" customHeight="1">
      <c r="A9" s="16"/>
      <c r="B9"/>
      <c r="C9" s="880" t="s">
        <v>437</v>
      </c>
      <c r="D9" s="254"/>
      <c r="E9" s="393"/>
      <c r="F9" s="256"/>
      <c r="G9" s="394"/>
      <c r="H9" s="395"/>
      <c r="I9"/>
      <c r="J9"/>
      <c r="K9" s="896" t="s">
        <v>154</v>
      </c>
      <c r="L9" s="254">
        <v>4309923</v>
      </c>
      <c r="M9" s="393">
        <v>4494642</v>
      </c>
      <c r="N9" s="393">
        <v>4704069</v>
      </c>
      <c r="O9" s="394">
        <v>4.6594812223086958E-2</v>
      </c>
      <c r="P9" s="395">
        <v>9.1450821743219085E-2</v>
      </c>
      <c r="Q9" s="393">
        <v>8570307</v>
      </c>
      <c r="R9" s="393">
        <v>9198711</v>
      </c>
      <c r="S9" s="1775">
        <v>7.3323394366152816E-2</v>
      </c>
      <c r="T9" s="393"/>
      <c r="U9" s="397"/>
      <c r="V9" s="396" t="s">
        <v>598</v>
      </c>
      <c r="W9" s="1074">
        <v>3.3648488310911571E-2</v>
      </c>
      <c r="X9" s="1783">
        <v>3.4816376028928855E-2</v>
      </c>
      <c r="Y9" s="1075">
        <v>3.1281488469385513E-2</v>
      </c>
      <c r="Z9" s="1023" t="s">
        <v>881</v>
      </c>
      <c r="AA9" s="1024" t="s">
        <v>882</v>
      </c>
      <c r="AB9" s="1074">
        <v>3.1930109369060107E-2</v>
      </c>
      <c r="AC9" s="1075">
        <v>3.3191460571410196E-2</v>
      </c>
      <c r="AD9" s="1779" t="s">
        <v>883</v>
      </c>
    </row>
    <row r="10" spans="1:30" ht="15.4" customHeight="1">
      <c r="A10" s="16"/>
      <c r="B10"/>
      <c r="C10" s="414" t="s">
        <v>374</v>
      </c>
      <c r="D10" s="398">
        <v>5990377</v>
      </c>
      <c r="E10" s="399">
        <v>5716550</v>
      </c>
      <c r="F10" s="400">
        <v>6333246</v>
      </c>
      <c r="G10" s="394">
        <v>0.10787905292527836</v>
      </c>
      <c r="H10" s="395">
        <v>5.7236631350581109E-2</v>
      </c>
      <c r="I10"/>
      <c r="J10"/>
      <c r="K10" s="124" t="s">
        <v>596</v>
      </c>
      <c r="L10" s="254">
        <v>-953011</v>
      </c>
      <c r="M10" s="393">
        <v>-865903</v>
      </c>
      <c r="N10" s="393">
        <v>-902791</v>
      </c>
      <c r="O10" s="394">
        <v>4.2600614618496527E-2</v>
      </c>
      <c r="P10" s="395">
        <v>-5.2696138869330993E-2</v>
      </c>
      <c r="Q10" s="393">
        <v>-1928348</v>
      </c>
      <c r="R10" s="393">
        <v>-1768694</v>
      </c>
      <c r="S10" s="1775">
        <v>-8.2793147294990321E-2</v>
      </c>
      <c r="T10" s="1101"/>
      <c r="U10" s="397"/>
      <c r="V10" s="1703" t="s">
        <v>796</v>
      </c>
      <c r="W10" s="1074">
        <v>0.29344808795123167</v>
      </c>
      <c r="X10" s="1783">
        <v>0.29694288098558363</v>
      </c>
      <c r="Y10" s="1075">
        <v>0.28521416907356906</v>
      </c>
      <c r="Z10" s="1023" t="s">
        <v>884</v>
      </c>
      <c r="AA10" s="1024" t="s">
        <v>885</v>
      </c>
      <c r="AB10" s="1074">
        <v>0.26196914372928898</v>
      </c>
      <c r="AC10" s="1075">
        <v>0.27526934333875208</v>
      </c>
      <c r="AD10" s="1779" t="s">
        <v>886</v>
      </c>
    </row>
    <row r="11" spans="1:30" ht="15.4" customHeight="1">
      <c r="A11" s="16"/>
      <c r="B11"/>
      <c r="C11" s="414" t="s">
        <v>375</v>
      </c>
      <c r="D11" s="398">
        <v>32653406</v>
      </c>
      <c r="E11" s="399">
        <v>40573684</v>
      </c>
      <c r="F11" s="400">
        <v>38532091</v>
      </c>
      <c r="G11" s="394">
        <v>-5.0318156961048938E-2</v>
      </c>
      <c r="H11" s="395">
        <v>0.18003282720338576</v>
      </c>
      <c r="I11"/>
      <c r="J11"/>
      <c r="K11" s="897" t="s">
        <v>46</v>
      </c>
      <c r="L11" s="257">
        <v>3356912</v>
      </c>
      <c r="M11" s="713">
        <v>3628739</v>
      </c>
      <c r="N11" s="713">
        <v>3801278</v>
      </c>
      <c r="O11" s="409">
        <v>4.7547922294769618E-2</v>
      </c>
      <c r="P11" s="410">
        <v>0.13237344321209493</v>
      </c>
      <c r="Q11" s="713">
        <v>6641959</v>
      </c>
      <c r="R11" s="713">
        <v>7430017</v>
      </c>
      <c r="S11" s="1776">
        <v>0.11864842887467388</v>
      </c>
      <c r="T11" s="1102"/>
      <c r="U11" s="397"/>
      <c r="V11" s="1703" t="s">
        <v>797</v>
      </c>
      <c r="W11" s="1074">
        <v>6.7333706582520081E-2</v>
      </c>
      <c r="X11" s="1784">
        <v>6.7673721666818648E-2</v>
      </c>
      <c r="Y11" s="1075">
        <v>6.9044520810112808E-2</v>
      </c>
      <c r="Z11" s="1023" t="s">
        <v>887</v>
      </c>
      <c r="AA11" s="1024" t="s">
        <v>888</v>
      </c>
      <c r="AB11" s="1074">
        <v>6.634690733031115E-2</v>
      </c>
      <c r="AC11" s="1075">
        <v>6.8705468226257227E-2</v>
      </c>
      <c r="AD11" s="1779" t="s">
        <v>889</v>
      </c>
    </row>
    <row r="12" spans="1:30" ht="15.4" customHeight="1">
      <c r="A12" s="16"/>
      <c r="B12"/>
      <c r="C12" s="880" t="s">
        <v>376</v>
      </c>
      <c r="D12" s="401">
        <v>38643783</v>
      </c>
      <c r="E12" s="402">
        <v>46290234</v>
      </c>
      <c r="F12" s="403">
        <v>44865337</v>
      </c>
      <c r="G12" s="409">
        <v>-3.0781805942048164E-2</v>
      </c>
      <c r="H12" s="410">
        <v>0.1609975400182741</v>
      </c>
      <c r="I12"/>
      <c r="J12"/>
      <c r="K12" s="14"/>
      <c r="L12" s="254"/>
      <c r="M12" s="393"/>
      <c r="N12" s="393"/>
      <c r="O12" s="394"/>
      <c r="P12" s="395"/>
      <c r="Q12" s="393"/>
      <c r="R12" s="393"/>
      <c r="S12" s="1775"/>
      <c r="T12" s="1101"/>
      <c r="U12" s="397"/>
      <c r="V12" s="1703" t="s">
        <v>798</v>
      </c>
      <c r="W12" s="1074">
        <v>5.6723646076016015E-2</v>
      </c>
      <c r="X12" s="1784">
        <v>5.9971920600321138E-2</v>
      </c>
      <c r="Y12" s="1075">
        <v>5.7044294591513771E-2</v>
      </c>
      <c r="Z12" s="1023" t="s">
        <v>890</v>
      </c>
      <c r="AA12" s="1024" t="s">
        <v>891</v>
      </c>
      <c r="AB12" s="1074">
        <v>5.5669923906544905E-2</v>
      </c>
      <c r="AC12" s="1075">
        <v>5.8777347348552826E-2</v>
      </c>
      <c r="AD12" s="1779" t="s">
        <v>874</v>
      </c>
    </row>
    <row r="13" spans="1:30" ht="13.15" customHeight="1">
      <c r="A13" s="16"/>
      <c r="B13"/>
      <c r="C13" s="880"/>
      <c r="D13" s="401"/>
      <c r="E13" s="402"/>
      <c r="F13" s="403"/>
      <c r="G13" s="409"/>
      <c r="H13" s="410"/>
      <c r="I13"/>
      <c r="J13"/>
      <c r="K13" s="14" t="s">
        <v>47</v>
      </c>
      <c r="L13" s="254">
        <v>-633987</v>
      </c>
      <c r="M13" s="393">
        <v>-538747</v>
      </c>
      <c r="N13" s="393">
        <v>-776343</v>
      </c>
      <c r="O13" s="394">
        <v>0.44101591284963071</v>
      </c>
      <c r="P13" s="395">
        <v>0.22454088175309589</v>
      </c>
      <c r="Q13" s="393">
        <v>-1282870</v>
      </c>
      <c r="R13" s="393">
        <v>-1315090</v>
      </c>
      <c r="S13" s="1775">
        <v>2.5115561202616009E-2</v>
      </c>
      <c r="T13" s="1101"/>
      <c r="U13" s="397"/>
      <c r="V13" s="1703" t="s">
        <v>799</v>
      </c>
      <c r="W13" s="1074">
        <v>2.1860606112692974E-2</v>
      </c>
      <c r="X13" s="1784">
        <v>1.8475081906038915E-2</v>
      </c>
      <c r="Y13" s="1075">
        <v>1.8553601873522847E-2</v>
      </c>
      <c r="Z13" s="1023" t="s">
        <v>892</v>
      </c>
      <c r="AA13" s="1024" t="s">
        <v>893</v>
      </c>
      <c r="AB13" s="1074">
        <v>2.191852096516711E-2</v>
      </c>
      <c r="AC13" s="1075">
        <v>1.8453095673672978E-2</v>
      </c>
      <c r="AD13" s="1779" t="s">
        <v>881</v>
      </c>
    </row>
    <row r="14" spans="1:30" ht="15.4" customHeight="1">
      <c r="A14" s="16"/>
      <c r="B14"/>
      <c r="C14" s="880" t="s">
        <v>146</v>
      </c>
      <c r="D14" s="401">
        <v>574653</v>
      </c>
      <c r="E14" s="402">
        <v>877929</v>
      </c>
      <c r="F14" s="403">
        <v>688747</v>
      </c>
      <c r="G14" s="409">
        <v>-0.21548667375152206</v>
      </c>
      <c r="H14" s="410">
        <v>0.19854416491343471</v>
      </c>
      <c r="I14"/>
      <c r="J14"/>
      <c r="K14" s="14" t="s">
        <v>209</v>
      </c>
      <c r="L14" s="254">
        <v>105024</v>
      </c>
      <c r="M14" s="393">
        <v>125768</v>
      </c>
      <c r="N14" s="393">
        <v>115665</v>
      </c>
      <c r="O14" s="394">
        <v>-8.0330449716939131E-2</v>
      </c>
      <c r="P14" s="395">
        <v>0.10131969835466179</v>
      </c>
      <c r="Q14" s="393">
        <v>214002</v>
      </c>
      <c r="R14" s="393">
        <v>241433</v>
      </c>
      <c r="S14" s="1775">
        <v>0.12818104503696226</v>
      </c>
      <c r="T14" s="1101"/>
      <c r="U14" s="397"/>
      <c r="V14" s="470"/>
      <c r="W14" s="1074"/>
      <c r="X14" s="1784"/>
      <c r="Y14" s="1075"/>
      <c r="Z14" s="1023"/>
      <c r="AA14" s="1024"/>
      <c r="AB14" s="1074"/>
      <c r="AC14" s="1075"/>
      <c r="AD14" s="1779"/>
    </row>
    <row r="15" spans="1:30" ht="13.15" customHeight="1">
      <c r="A15" s="16"/>
      <c r="B15"/>
      <c r="C15" s="880"/>
      <c r="D15" s="401"/>
      <c r="E15" s="402"/>
      <c r="F15" s="403"/>
      <c r="G15" s="409"/>
      <c r="H15" s="410"/>
      <c r="I15"/>
      <c r="J15"/>
      <c r="K15" s="897" t="s">
        <v>378</v>
      </c>
      <c r="L15" s="257">
        <v>-528963</v>
      </c>
      <c r="M15" s="713">
        <v>-412979</v>
      </c>
      <c r="N15" s="713">
        <v>-660678</v>
      </c>
      <c r="O15" s="409">
        <v>0.59978594553233944</v>
      </c>
      <c r="P15" s="410">
        <v>0.24900607414885351</v>
      </c>
      <c r="Q15" s="713">
        <v>-1068868</v>
      </c>
      <c r="R15" s="713">
        <v>-1073657</v>
      </c>
      <c r="S15" s="1776">
        <v>4.4804409899070795E-3</v>
      </c>
      <c r="T15" s="1102"/>
      <c r="U15" s="397"/>
      <c r="V15" s="1704" t="s">
        <v>478</v>
      </c>
      <c r="W15" s="1074"/>
      <c r="X15" s="1784"/>
      <c r="Y15" s="1075"/>
      <c r="Z15" s="1023"/>
      <c r="AA15" s="1024"/>
      <c r="AB15" s="1074"/>
      <c r="AC15" s="1075"/>
      <c r="AD15" s="1779"/>
    </row>
    <row r="16" spans="1:30" ht="15.4" customHeight="1">
      <c r="A16" s="16"/>
      <c r="B16"/>
      <c r="C16" s="880" t="s">
        <v>379</v>
      </c>
      <c r="D16" s="401">
        <v>617368</v>
      </c>
      <c r="E16" s="402">
        <v>551864</v>
      </c>
      <c r="F16" s="403">
        <v>671728</v>
      </c>
      <c r="G16" s="409">
        <v>0.21719844019541046</v>
      </c>
      <c r="H16" s="410">
        <v>8.8051210947117445E-2</v>
      </c>
      <c r="I16"/>
      <c r="J16"/>
      <c r="K16" s="14"/>
      <c r="L16" s="257"/>
      <c r="M16" s="713"/>
      <c r="N16" s="713"/>
      <c r="O16" s="409"/>
      <c r="P16" s="410"/>
      <c r="Q16" s="713"/>
      <c r="R16" s="713"/>
      <c r="S16" s="1776"/>
      <c r="T16" s="1102"/>
      <c r="U16" s="397"/>
      <c r="V16" s="1703" t="s">
        <v>479</v>
      </c>
      <c r="W16" s="1074">
        <v>3.6039324437904946E-2</v>
      </c>
      <c r="X16" s="1783">
        <v>2.9418887709190832E-2</v>
      </c>
      <c r="Y16" s="1075">
        <v>2.8228230382842927E-2</v>
      </c>
      <c r="Z16" s="1023" t="s">
        <v>894</v>
      </c>
      <c r="AA16" s="1024" t="s">
        <v>895</v>
      </c>
      <c r="AB16" s="1074">
        <v>3.6039324437904946E-2</v>
      </c>
      <c r="AC16" s="1075">
        <v>2.8228230382842927E-2</v>
      </c>
      <c r="AD16" s="1779" t="s">
        <v>895</v>
      </c>
    </row>
    <row r="17" spans="1:30" ht="26">
      <c r="A17" s="16"/>
      <c r="B17"/>
      <c r="C17" s="880" t="s">
        <v>149</v>
      </c>
      <c r="D17" s="401">
        <v>21881734</v>
      </c>
      <c r="E17" s="402">
        <v>27197340</v>
      </c>
      <c r="F17" s="403">
        <v>25698691</v>
      </c>
      <c r="G17" s="409">
        <v>-5.5102778433479153E-2</v>
      </c>
      <c r="H17" s="410">
        <v>0.17443576455138335</v>
      </c>
      <c r="I17"/>
      <c r="J17"/>
      <c r="K17" s="898" t="s">
        <v>48</v>
      </c>
      <c r="L17" s="257">
        <v>2827949</v>
      </c>
      <c r="M17" s="713">
        <v>3215760</v>
      </c>
      <c r="N17" s="713">
        <v>3140600</v>
      </c>
      <c r="O17" s="409">
        <v>-2.3372390974450829E-2</v>
      </c>
      <c r="P17" s="410">
        <v>0.11055751005410636</v>
      </c>
      <c r="Q17" s="713">
        <v>5573091</v>
      </c>
      <c r="R17" s="713">
        <v>6356360</v>
      </c>
      <c r="S17" s="1776">
        <v>0.14054480718150844</v>
      </c>
      <c r="T17" s="1102"/>
      <c r="U17" s="397"/>
      <c r="V17" s="1705" t="s">
        <v>480</v>
      </c>
      <c r="W17" s="1074">
        <v>5.0045187828912444E-2</v>
      </c>
      <c r="X17" s="1783">
        <v>4.2759148355359967E-2</v>
      </c>
      <c r="Y17" s="1075">
        <v>4.0346509514988319E-2</v>
      </c>
      <c r="Z17" s="1023" t="s">
        <v>882</v>
      </c>
      <c r="AA17" s="1024" t="s">
        <v>896</v>
      </c>
      <c r="AB17" s="1074">
        <v>5.0045187828912444E-2</v>
      </c>
      <c r="AC17" s="1075">
        <v>4.0346509514988319E-2</v>
      </c>
      <c r="AD17" s="1779" t="s">
        <v>896</v>
      </c>
    </row>
    <row r="18" spans="1:30" ht="15.4" customHeight="1">
      <c r="A18" s="16"/>
      <c r="B18"/>
      <c r="C18" s="880" t="s">
        <v>150</v>
      </c>
      <c r="D18" s="401">
        <v>8262941</v>
      </c>
      <c r="E18" s="402">
        <v>8090030</v>
      </c>
      <c r="F18" s="403">
        <v>8415578</v>
      </c>
      <c r="G18" s="409">
        <v>4.0240641876482533E-2</v>
      </c>
      <c r="H18" s="410">
        <v>1.8472478503719195E-2</v>
      </c>
      <c r="I18"/>
      <c r="J18"/>
      <c r="K18" s="14"/>
      <c r="L18" s="254"/>
      <c r="M18" s="393"/>
      <c r="N18" s="393"/>
      <c r="O18" s="394"/>
      <c r="P18" s="395"/>
      <c r="Q18" s="393"/>
      <c r="R18" s="393"/>
      <c r="S18" s="1775"/>
      <c r="T18" s="1101"/>
      <c r="U18" s="397"/>
      <c r="V18" s="1703" t="s">
        <v>481</v>
      </c>
      <c r="W18" s="1074">
        <v>1.5251260154825428</v>
      </c>
      <c r="X18" s="1783">
        <v>1.6725567864874318</v>
      </c>
      <c r="Y18" s="1075">
        <v>1.6990433073758888</v>
      </c>
      <c r="Z18" s="1023" t="s">
        <v>897</v>
      </c>
      <c r="AA18" s="1024" t="s">
        <v>898</v>
      </c>
      <c r="AB18" s="1074">
        <v>1.5251260154825428</v>
      </c>
      <c r="AC18" s="1075">
        <v>1.6990433073758888</v>
      </c>
      <c r="AD18" s="1779" t="s">
        <v>898</v>
      </c>
    </row>
    <row r="19" spans="1:30" ht="13.15" customHeight="1">
      <c r="A19" s="16"/>
      <c r="B19"/>
      <c r="C19" s="880"/>
      <c r="D19" s="401"/>
      <c r="E19" s="402"/>
      <c r="F19" s="403"/>
      <c r="G19" s="409"/>
      <c r="H19" s="410"/>
      <c r="I19"/>
      <c r="J19"/>
      <c r="K19" s="897" t="s">
        <v>49</v>
      </c>
      <c r="L19" s="254"/>
      <c r="M19" s="393"/>
      <c r="N19" s="393"/>
      <c r="O19" s="394"/>
      <c r="P19" s="395"/>
      <c r="Q19" s="393"/>
      <c r="R19" s="393"/>
      <c r="S19" s="1775"/>
      <c r="T19" s="1101"/>
      <c r="U19" s="397"/>
      <c r="V19" s="1703" t="s">
        <v>482</v>
      </c>
      <c r="W19" s="1074">
        <v>1.098297631903584</v>
      </c>
      <c r="X19" s="1783">
        <v>1.1507422898134236</v>
      </c>
      <c r="Y19" s="1075">
        <v>1.1887270172210802</v>
      </c>
      <c r="Z19" s="1023" t="s">
        <v>899</v>
      </c>
      <c r="AA19" s="1024" t="s">
        <v>900</v>
      </c>
      <c r="AB19" s="1074">
        <v>1.098297631903584</v>
      </c>
      <c r="AC19" s="1075">
        <v>1.1887270172210802</v>
      </c>
      <c r="AD19" s="1779" t="s">
        <v>900</v>
      </c>
    </row>
    <row r="20" spans="1:30" ht="15.4" customHeight="1">
      <c r="A20" s="16"/>
      <c r="B20"/>
      <c r="C20" s="880" t="s">
        <v>19</v>
      </c>
      <c r="D20" s="401">
        <v>133011844</v>
      </c>
      <c r="E20" s="402">
        <v>141129333</v>
      </c>
      <c r="F20" s="403">
        <v>148016682</v>
      </c>
      <c r="G20" s="409">
        <v>4.8801683205007426E-2</v>
      </c>
      <c r="H20" s="410">
        <v>0.11280828495242874</v>
      </c>
      <c r="I20"/>
      <c r="J20"/>
      <c r="K20" s="124" t="s">
        <v>455</v>
      </c>
      <c r="L20" s="254">
        <v>881866</v>
      </c>
      <c r="M20" s="393">
        <v>996706</v>
      </c>
      <c r="N20" s="393">
        <v>1009878</v>
      </c>
      <c r="O20" s="394">
        <v>1.3215531962283762E-2</v>
      </c>
      <c r="P20" s="395">
        <v>0.14516037583941324</v>
      </c>
      <c r="Q20" s="393">
        <v>1741955</v>
      </c>
      <c r="R20" s="393">
        <v>2006584</v>
      </c>
      <c r="S20" s="1775">
        <v>0.15191494613810344</v>
      </c>
      <c r="T20" s="1101"/>
      <c r="U20" s="397"/>
      <c r="V20" s="1703" t="s">
        <v>800</v>
      </c>
      <c r="W20" s="1074">
        <v>1.5999940540722134E-2</v>
      </c>
      <c r="X20" s="1783">
        <v>1.1823329811822086E-2</v>
      </c>
      <c r="Y20" s="1075">
        <v>1.8279428857442635E-2</v>
      </c>
      <c r="Z20" s="1023" t="s">
        <v>901</v>
      </c>
      <c r="AA20" s="1024" t="s">
        <v>902</v>
      </c>
      <c r="AB20" s="1074">
        <v>1.6129861555760027E-2</v>
      </c>
      <c r="AC20" s="1075">
        <v>1.4999365565020364E-2</v>
      </c>
      <c r="AD20" s="1779" t="s">
        <v>903</v>
      </c>
    </row>
    <row r="21" spans="1:30" ht="15.4" customHeight="1">
      <c r="A21" s="16"/>
      <c r="B21"/>
      <c r="C21" s="414" t="s">
        <v>383</v>
      </c>
      <c r="D21" s="398">
        <v>128218187</v>
      </c>
      <c r="E21" s="399">
        <v>136977465</v>
      </c>
      <c r="F21" s="400">
        <v>143838433</v>
      </c>
      <c r="G21" s="394">
        <v>5.0088297370666043E-2</v>
      </c>
      <c r="H21" s="395">
        <v>0.12182550982412503</v>
      </c>
      <c r="I21"/>
      <c r="J21"/>
      <c r="K21" s="124" t="s">
        <v>456</v>
      </c>
      <c r="L21" s="254">
        <v>349277</v>
      </c>
      <c r="M21" s="393">
        <v>389372</v>
      </c>
      <c r="N21" s="393">
        <v>419458</v>
      </c>
      <c r="O21" s="394">
        <v>7.7268011053696725E-2</v>
      </c>
      <c r="P21" s="395">
        <v>0.20093221139668516</v>
      </c>
      <c r="Q21" s="393">
        <v>655076</v>
      </c>
      <c r="R21" s="393">
        <v>808830</v>
      </c>
      <c r="S21" s="1775">
        <v>0.23471169757402194</v>
      </c>
      <c r="T21" s="1101"/>
      <c r="U21" s="397"/>
      <c r="V21" s="1703"/>
      <c r="W21" s="1074"/>
      <c r="X21" s="1783"/>
      <c r="Y21" s="1075"/>
      <c r="Z21" s="1023"/>
      <c r="AA21" s="1024"/>
      <c r="AB21" s="1074"/>
      <c r="AC21" s="1075"/>
      <c r="AD21" s="1779"/>
    </row>
    <row r="22" spans="1:30" ht="15.4" customHeight="1">
      <c r="A22" s="16"/>
      <c r="B22"/>
      <c r="C22" s="414" t="s">
        <v>385</v>
      </c>
      <c r="D22" s="398">
        <v>4793657</v>
      </c>
      <c r="E22" s="399">
        <v>4151868</v>
      </c>
      <c r="F22" s="400">
        <v>4178249</v>
      </c>
      <c r="G22" s="394">
        <v>6.3540074010060054E-3</v>
      </c>
      <c r="H22" s="395">
        <v>-0.12837964835615065</v>
      </c>
      <c r="I22"/>
      <c r="J22"/>
      <c r="K22" s="124" t="s">
        <v>484</v>
      </c>
      <c r="L22" s="254">
        <v>121126</v>
      </c>
      <c r="M22" s="393">
        <v>70261</v>
      </c>
      <c r="N22" s="393">
        <v>11349</v>
      </c>
      <c r="O22" s="394">
        <v>-0.83847369095230639</v>
      </c>
      <c r="P22" s="395">
        <v>-0.9063041791192642</v>
      </c>
      <c r="Q22" s="393">
        <v>132487</v>
      </c>
      <c r="R22" s="393">
        <v>81610</v>
      </c>
      <c r="S22" s="1775">
        <v>-0.38401503543743915</v>
      </c>
      <c r="T22" s="1101"/>
      <c r="U22" s="397"/>
      <c r="V22" s="1706" t="s">
        <v>65</v>
      </c>
      <c r="W22" s="1074"/>
      <c r="X22" s="1783"/>
      <c r="Y22" s="1075"/>
      <c r="Z22" s="1023"/>
      <c r="AA22" s="1024"/>
      <c r="AB22" s="1074"/>
      <c r="AC22" s="1075"/>
      <c r="AD22" s="1779"/>
    </row>
    <row r="23" spans="1:30" ht="15.4" customHeight="1">
      <c r="A23" s="16"/>
      <c r="B23"/>
      <c r="C23" s="414" t="s">
        <v>457</v>
      </c>
      <c r="D23" s="398">
        <v>-7310931</v>
      </c>
      <c r="E23" s="399">
        <v>-6944235</v>
      </c>
      <c r="F23" s="400">
        <v>-7099026</v>
      </c>
      <c r="G23" s="394">
        <v>2.2290576283780717E-2</v>
      </c>
      <c r="H23" s="395">
        <v>-2.8984680610444825E-2</v>
      </c>
      <c r="I23"/>
      <c r="J23"/>
      <c r="K23" s="124" t="s">
        <v>388</v>
      </c>
      <c r="L23" s="254">
        <v>30207</v>
      </c>
      <c r="M23" s="393">
        <v>21280</v>
      </c>
      <c r="N23" s="393">
        <v>62255</v>
      </c>
      <c r="O23" s="394">
        <v>1.9255169172932332</v>
      </c>
      <c r="P23" s="395">
        <v>1.0609461383123118</v>
      </c>
      <c r="Q23" s="393">
        <v>44842</v>
      </c>
      <c r="R23" s="393">
        <v>83535</v>
      </c>
      <c r="S23" s="1775">
        <v>0.86287409125373538</v>
      </c>
      <c r="T23" s="1101"/>
      <c r="U23" s="397"/>
      <c r="V23" s="1703" t="s">
        <v>801</v>
      </c>
      <c r="W23" s="1074">
        <v>0.40221881476578231</v>
      </c>
      <c r="X23" s="1783">
        <v>0.40126406338857173</v>
      </c>
      <c r="Y23" s="1075">
        <v>0.39734019829414946</v>
      </c>
      <c r="Z23" s="1023" t="s">
        <v>904</v>
      </c>
      <c r="AA23" s="1024" t="s">
        <v>905</v>
      </c>
      <c r="AB23" s="1074">
        <v>0.400014649988996</v>
      </c>
      <c r="AC23" s="1075">
        <v>0.39925323335240936</v>
      </c>
      <c r="AD23" s="1779" t="s">
        <v>906</v>
      </c>
    </row>
    <row r="24" spans="1:30" ht="15.4" customHeight="1" thickBot="1">
      <c r="A24" s="16"/>
      <c r="B24"/>
      <c r="C24" s="880" t="s">
        <v>389</v>
      </c>
      <c r="D24" s="401">
        <v>125700913</v>
      </c>
      <c r="E24" s="402">
        <v>134185098</v>
      </c>
      <c r="F24" s="403">
        <v>140917656</v>
      </c>
      <c r="G24" s="409">
        <v>5.0173663844550014E-2</v>
      </c>
      <c r="H24" s="410">
        <v>0.12105515096775789</v>
      </c>
      <c r="I24"/>
      <c r="J24"/>
      <c r="K24" s="124" t="s">
        <v>674</v>
      </c>
      <c r="L24" s="254">
        <v>7541</v>
      </c>
      <c r="M24" s="393">
        <v>12384</v>
      </c>
      <c r="N24" s="393">
        <v>13692</v>
      </c>
      <c r="O24" s="394">
        <v>0.10562015503875968</v>
      </c>
      <c r="P24" s="395">
        <v>0.8156743137514918</v>
      </c>
      <c r="Q24" s="393">
        <v>8325</v>
      </c>
      <c r="R24" s="393">
        <v>26076</v>
      </c>
      <c r="S24" s="1775">
        <v>2.1322522522522522</v>
      </c>
      <c r="T24" s="1101"/>
      <c r="U24" s="397"/>
      <c r="V24" s="1707" t="s">
        <v>802</v>
      </c>
      <c r="W24" s="1076">
        <v>3.5790470808610066E-2</v>
      </c>
      <c r="X24" s="1780">
        <v>3.6082633006798197E-2</v>
      </c>
      <c r="Y24" s="1781">
        <v>3.6429545386932688E-2</v>
      </c>
      <c r="Z24" s="1025" t="s">
        <v>891</v>
      </c>
      <c r="AA24" s="1782" t="s">
        <v>907</v>
      </c>
      <c r="AB24" s="1076">
        <v>3.4906294107854861E-2</v>
      </c>
      <c r="AC24" s="1781">
        <v>3.6444784851544725E-2</v>
      </c>
      <c r="AD24" s="1786" t="s">
        <v>908</v>
      </c>
    </row>
    <row r="25" spans="1:30" ht="13.15" customHeight="1">
      <c r="A25" s="16"/>
      <c r="B25"/>
      <c r="C25" s="881"/>
      <c r="D25" s="401"/>
      <c r="E25" s="402"/>
      <c r="F25" s="403"/>
      <c r="G25" s="394"/>
      <c r="H25" s="395"/>
      <c r="I25"/>
      <c r="J25"/>
      <c r="K25" s="124" t="s">
        <v>458</v>
      </c>
      <c r="L25" s="254">
        <v>30424</v>
      </c>
      <c r="M25" s="393">
        <v>19439</v>
      </c>
      <c r="N25" s="393">
        <v>28408</v>
      </c>
      <c r="O25" s="394">
        <v>0.46139204691599361</v>
      </c>
      <c r="P25" s="395">
        <v>-6.6263476202997634E-2</v>
      </c>
      <c r="Q25" s="393">
        <v>54399</v>
      </c>
      <c r="R25" s="393">
        <v>47847</v>
      </c>
      <c r="S25" s="1775">
        <v>-0.1204433905035019</v>
      </c>
      <c r="T25" s="1101"/>
      <c r="U25" s="397"/>
      <c r="V25"/>
      <c r="W25" s="239"/>
      <c r="X25" s="239"/>
      <c r="Y25" s="239"/>
    </row>
    <row r="26" spans="1:30" ht="15.4" customHeight="1">
      <c r="A26" s="16"/>
      <c r="B26"/>
      <c r="C26" s="880" t="s">
        <v>593</v>
      </c>
      <c r="D26" s="401">
        <v>1604393</v>
      </c>
      <c r="E26" s="402">
        <v>1516211</v>
      </c>
      <c r="F26" s="403">
        <v>1523338</v>
      </c>
      <c r="G26" s="409">
        <v>4.7005331052208431E-3</v>
      </c>
      <c r="H26" s="410">
        <v>-5.0520664201352164E-2</v>
      </c>
      <c r="I26"/>
      <c r="J26"/>
      <c r="K26" s="91" t="s">
        <v>459</v>
      </c>
      <c r="L26" s="257">
        <v>1420441</v>
      </c>
      <c r="M26" s="713">
        <v>1509442</v>
      </c>
      <c r="N26" s="713">
        <v>1545040</v>
      </c>
      <c r="O26" s="409">
        <v>2.358354941759935E-2</v>
      </c>
      <c r="P26" s="410">
        <v>8.7718532483925762E-2</v>
      </c>
      <c r="Q26" s="713">
        <v>2637084</v>
      </c>
      <c r="R26" s="713">
        <v>3054482</v>
      </c>
      <c r="S26" s="1776">
        <v>0.15828013062913429</v>
      </c>
      <c r="T26" s="1102"/>
      <c r="U26" s="397"/>
      <c r="V26" s="1407" t="s">
        <v>460</v>
      </c>
      <c r="W26" s="239"/>
      <c r="X26" s="239"/>
      <c r="Y26" s="239"/>
    </row>
    <row r="27" spans="1:30" ht="15.4" customHeight="1">
      <c r="A27" s="16"/>
      <c r="B27"/>
      <c r="C27" s="880" t="s">
        <v>394</v>
      </c>
      <c r="D27" s="401">
        <v>559370</v>
      </c>
      <c r="E27" s="402">
        <v>608592</v>
      </c>
      <c r="F27" s="403">
        <v>581699</v>
      </c>
      <c r="G27" s="409">
        <v>-4.4188881878171257E-2</v>
      </c>
      <c r="H27" s="410">
        <v>3.9918122173159092E-2</v>
      </c>
      <c r="I27"/>
      <c r="J27"/>
      <c r="K27" s="91"/>
      <c r="L27" s="254"/>
      <c r="M27" s="393"/>
      <c r="N27" s="393"/>
      <c r="O27" s="394"/>
      <c r="P27" s="395"/>
      <c r="Q27" s="393"/>
      <c r="R27" s="393"/>
      <c r="S27" s="1775"/>
      <c r="T27" s="1101"/>
      <c r="U27" s="397"/>
      <c r="V27" s="1407" t="s">
        <v>461</v>
      </c>
      <c r="W27" s="1027"/>
      <c r="X27" s="1027"/>
      <c r="Y27" s="1027"/>
      <c r="AA27" s="406"/>
      <c r="AB27" s="406"/>
      <c r="AC27" s="406"/>
      <c r="AD27" s="406"/>
    </row>
    <row r="28" spans="1:30" ht="15.4" customHeight="1">
      <c r="A28" s="16"/>
      <c r="B28"/>
      <c r="C28" s="880" t="s">
        <v>462</v>
      </c>
      <c r="D28" s="401">
        <v>22452</v>
      </c>
      <c r="E28" s="402">
        <v>33218</v>
      </c>
      <c r="F28" s="403">
        <v>34128</v>
      </c>
      <c r="G28" s="409">
        <v>2.739478595941959E-2</v>
      </c>
      <c r="H28" s="410">
        <v>0.52004275788348475</v>
      </c>
      <c r="I28"/>
      <c r="J28"/>
      <c r="K28" s="897" t="s">
        <v>51</v>
      </c>
      <c r="L28" s="254"/>
      <c r="M28" s="393"/>
      <c r="N28" s="393"/>
      <c r="O28" s="394"/>
      <c r="P28" s="395"/>
      <c r="Q28" s="393"/>
      <c r="R28" s="393"/>
      <c r="S28" s="1775"/>
      <c r="T28" s="1101"/>
      <c r="U28" s="397"/>
      <c r="V28" s="1407" t="s">
        <v>463</v>
      </c>
      <c r="W28" s="405"/>
      <c r="X28" s="405"/>
      <c r="Y28" s="405"/>
    </row>
    <row r="29" spans="1:30" ht="15.4" customHeight="1">
      <c r="A29" s="16"/>
      <c r="B29"/>
      <c r="C29" s="880" t="s">
        <v>594</v>
      </c>
      <c r="D29" s="401">
        <v>7431802</v>
      </c>
      <c r="E29" s="402">
        <v>9857231</v>
      </c>
      <c r="F29" s="403">
        <v>10389466</v>
      </c>
      <c r="G29" s="409">
        <v>5.3994372253222025E-2</v>
      </c>
      <c r="H29" s="410">
        <v>0.39797400415134848</v>
      </c>
      <c r="I29"/>
      <c r="J29"/>
      <c r="K29" s="124" t="s">
        <v>247</v>
      </c>
      <c r="L29" s="254">
        <v>-951711</v>
      </c>
      <c r="M29" s="393">
        <v>-1050981</v>
      </c>
      <c r="N29" s="393">
        <v>-1070222</v>
      </c>
      <c r="O29" s="394">
        <v>1.8307657322063863E-2</v>
      </c>
      <c r="P29" s="395">
        <v>0.12452414651086306</v>
      </c>
      <c r="Q29" s="393">
        <v>-1931245</v>
      </c>
      <c r="R29" s="393">
        <v>-2121203</v>
      </c>
      <c r="S29" s="1775">
        <v>9.8360384104554319E-2</v>
      </c>
      <c r="T29" s="1101"/>
      <c r="U29" s="397"/>
      <c r="V29" s="1407" t="s">
        <v>464</v>
      </c>
      <c r="W29" s="407"/>
      <c r="X29" s="407"/>
      <c r="Y29" s="407"/>
    </row>
    <row r="30" spans="1:30" ht="13.15" customHeight="1">
      <c r="A30" s="16"/>
      <c r="B30"/>
      <c r="C30" s="881"/>
      <c r="D30" s="401"/>
      <c r="E30" s="402"/>
      <c r="F30" s="403"/>
      <c r="G30" s="394"/>
      <c r="H30" s="395"/>
      <c r="I30"/>
      <c r="J30"/>
      <c r="K30" s="124" t="s">
        <v>465</v>
      </c>
      <c r="L30" s="254">
        <v>-732854</v>
      </c>
      <c r="M30" s="393">
        <v>-783220</v>
      </c>
      <c r="N30" s="393">
        <v>-849887</v>
      </c>
      <c r="O30" s="394">
        <v>8.5119123617885137E-2</v>
      </c>
      <c r="P30" s="395">
        <v>0.15969483689793601</v>
      </c>
      <c r="Q30" s="393">
        <v>-1361595</v>
      </c>
      <c r="R30" s="393">
        <v>-1633107</v>
      </c>
      <c r="S30" s="1775">
        <v>0.19940731274718254</v>
      </c>
      <c r="T30" s="1101"/>
      <c r="U30" s="397"/>
      <c r="V30" s="1407" t="s">
        <v>466</v>
      </c>
      <c r="W30" s="380"/>
      <c r="X30" s="380"/>
      <c r="Y30" s="380"/>
    </row>
    <row r="31" spans="1:30" ht="15.4" customHeight="1">
      <c r="A31" s="16"/>
      <c r="B31"/>
      <c r="C31" s="882" t="s">
        <v>441</v>
      </c>
      <c r="D31" s="401">
        <v>205299409</v>
      </c>
      <c r="E31" s="402">
        <v>229207747</v>
      </c>
      <c r="F31" s="403">
        <v>233786368</v>
      </c>
      <c r="G31" s="409">
        <v>1.9975856226185931E-2</v>
      </c>
      <c r="H31" s="410">
        <v>0.13875811498317561</v>
      </c>
      <c r="I31"/>
      <c r="J31"/>
      <c r="K31" s="124" t="s">
        <v>597</v>
      </c>
      <c r="L31" s="254">
        <v>-176020</v>
      </c>
      <c r="M31" s="393">
        <v>-191573</v>
      </c>
      <c r="N31" s="393">
        <v>-188401</v>
      </c>
      <c r="O31" s="394">
        <v>-1.6557656872314992E-2</v>
      </c>
      <c r="P31" s="395">
        <v>7.0338597886603793E-2</v>
      </c>
      <c r="Q31" s="393">
        <v>-344156</v>
      </c>
      <c r="R31" s="393">
        <v>-379974</v>
      </c>
      <c r="S31" s="1775">
        <v>0.10407489626797151</v>
      </c>
      <c r="T31" s="1101"/>
      <c r="U31" s="397"/>
      <c r="W31" s="380"/>
      <c r="X31" s="380"/>
      <c r="Y31" s="380"/>
      <c r="Z31" s="406"/>
    </row>
    <row r="32" spans="1:30" ht="13.15" customHeight="1">
      <c r="A32" s="16"/>
      <c r="B32"/>
      <c r="C32" s="881"/>
      <c r="D32" s="401"/>
      <c r="E32" s="402"/>
      <c r="F32" s="403"/>
      <c r="G32" s="394"/>
      <c r="H32" s="395"/>
      <c r="I32"/>
      <c r="J32"/>
      <c r="K32" s="124" t="s">
        <v>467</v>
      </c>
      <c r="L32" s="254">
        <v>-57092</v>
      </c>
      <c r="M32" s="393">
        <v>-61203</v>
      </c>
      <c r="N32" s="393">
        <v>-103916</v>
      </c>
      <c r="O32" s="394">
        <v>0.69789062627648968</v>
      </c>
      <c r="P32" s="395">
        <v>0.82014993344076226</v>
      </c>
      <c r="Q32" s="393">
        <v>-110618</v>
      </c>
      <c r="R32" s="393">
        <v>-165119</v>
      </c>
      <c r="S32" s="1775">
        <v>0.49269558299734223</v>
      </c>
      <c r="T32" s="1101"/>
      <c r="U32" s="397"/>
      <c r="W32" s="13"/>
      <c r="X32" s="13"/>
      <c r="Y32" s="13"/>
      <c r="Z32" s="215"/>
    </row>
    <row r="33" spans="1:26" ht="15.4" customHeight="1">
      <c r="A33" s="16"/>
      <c r="B33"/>
      <c r="C33" s="880" t="s">
        <v>442</v>
      </c>
      <c r="D33" s="401"/>
      <c r="E33" s="402"/>
      <c r="F33" s="403"/>
      <c r="G33" s="394"/>
      <c r="H33" s="395"/>
      <c r="I33"/>
      <c r="J33"/>
      <c r="K33" s="91" t="s">
        <v>51</v>
      </c>
      <c r="L33" s="257">
        <v>-1917677</v>
      </c>
      <c r="M33" s="713">
        <v>-2086977</v>
      </c>
      <c r="N33" s="713">
        <v>-2212426</v>
      </c>
      <c r="O33" s="409">
        <v>6.0110389333471334E-2</v>
      </c>
      <c r="P33" s="410">
        <v>0.15370106644653922</v>
      </c>
      <c r="Q33" s="713">
        <v>-3747614</v>
      </c>
      <c r="R33" s="713">
        <v>-4299403</v>
      </c>
      <c r="S33" s="1776">
        <v>0.14723741559296127</v>
      </c>
      <c r="T33" s="1102"/>
      <c r="U33" s="397"/>
      <c r="W33" s="13"/>
      <c r="X33" s="13"/>
      <c r="Y33" s="13"/>
      <c r="Z33" s="215"/>
    </row>
    <row r="34" spans="1:26" ht="15.4" customHeight="1">
      <c r="A34" s="16"/>
      <c r="B34"/>
      <c r="C34" s="883" t="s">
        <v>55</v>
      </c>
      <c r="D34" s="401"/>
      <c r="E34" s="402"/>
      <c r="F34" s="403"/>
      <c r="G34" s="394"/>
      <c r="H34" s="395"/>
      <c r="I34"/>
      <c r="J34"/>
      <c r="K34" s="91"/>
      <c r="L34" s="254"/>
      <c r="M34" s="393"/>
      <c r="N34" s="393"/>
      <c r="O34" s="394"/>
      <c r="P34" s="395"/>
      <c r="Q34" s="393"/>
      <c r="R34" s="393"/>
      <c r="S34" s="1775"/>
      <c r="T34" s="1101"/>
      <c r="U34" s="397"/>
      <c r="W34" s="13"/>
      <c r="X34" s="13"/>
      <c r="Y34" s="13"/>
      <c r="Z34" s="215"/>
    </row>
    <row r="35" spans="1:26" ht="15.4" customHeight="1">
      <c r="A35" s="16"/>
      <c r="B35"/>
      <c r="C35" s="414" t="s">
        <v>374</v>
      </c>
      <c r="D35" s="398">
        <v>44615769</v>
      </c>
      <c r="E35" s="399">
        <v>53556252</v>
      </c>
      <c r="F35" s="400">
        <v>55615167</v>
      </c>
      <c r="G35" s="394">
        <v>3.8443971023214993E-2</v>
      </c>
      <c r="H35" s="395">
        <v>0.24653610699840228</v>
      </c>
      <c r="I35"/>
      <c r="J35"/>
      <c r="K35" s="897" t="s">
        <v>410</v>
      </c>
      <c r="L35" s="257">
        <v>2330713</v>
      </c>
      <c r="M35" s="713">
        <v>2638225</v>
      </c>
      <c r="N35" s="713">
        <v>2473214</v>
      </c>
      <c r="O35" s="409">
        <v>-6.2546219522595689E-2</v>
      </c>
      <c r="P35" s="410">
        <v>6.1140517944508824E-2</v>
      </c>
      <c r="Q35" s="713">
        <v>4462561</v>
      </c>
      <c r="R35" s="713">
        <v>5111439</v>
      </c>
      <c r="S35" s="1776">
        <v>0.14540484712701968</v>
      </c>
      <c r="T35" s="1102"/>
      <c r="U35" s="397"/>
      <c r="W35" s="13"/>
      <c r="X35" s="13"/>
      <c r="Y35" s="13"/>
    </row>
    <row r="36" spans="1:26" ht="15.4" customHeight="1">
      <c r="A36" s="16"/>
      <c r="B36"/>
      <c r="C36" s="414" t="s">
        <v>375</v>
      </c>
      <c r="D36" s="398">
        <v>102043442</v>
      </c>
      <c r="E36" s="399">
        <v>112129605</v>
      </c>
      <c r="F36" s="400">
        <v>114559259</v>
      </c>
      <c r="G36" s="394">
        <v>2.1668265040263007E-2</v>
      </c>
      <c r="H36" s="395">
        <v>0.12265185057164182</v>
      </c>
      <c r="I36"/>
      <c r="J36"/>
      <c r="K36" s="897"/>
      <c r="L36" s="254"/>
      <c r="M36" s="393"/>
      <c r="N36" s="393"/>
      <c r="O36" s="394"/>
      <c r="P36" s="395"/>
      <c r="Q36" s="393"/>
      <c r="R36" s="393"/>
      <c r="S36" s="1775"/>
      <c r="T36" s="1101"/>
      <c r="U36" s="397"/>
      <c r="W36" s="13"/>
      <c r="X36" s="13"/>
      <c r="Y36" s="13"/>
    </row>
    <row r="37" spans="1:26" ht="15.4" customHeight="1">
      <c r="A37" s="16"/>
      <c r="B37"/>
      <c r="C37" s="715" t="s">
        <v>409</v>
      </c>
      <c r="D37" s="401">
        <v>146659211</v>
      </c>
      <c r="E37" s="402">
        <v>165685857</v>
      </c>
      <c r="F37" s="403">
        <v>170174426</v>
      </c>
      <c r="G37" s="409">
        <v>2.7090839745000081E-2</v>
      </c>
      <c r="H37" s="410">
        <v>0.16033916205917675</v>
      </c>
      <c r="I37"/>
      <c r="J37"/>
      <c r="K37" s="899" t="s">
        <v>52</v>
      </c>
      <c r="L37" s="254">
        <v>-576345</v>
      </c>
      <c r="M37" s="393">
        <v>-676089</v>
      </c>
      <c r="N37" s="393">
        <v>-654887</v>
      </c>
      <c r="O37" s="394">
        <v>-3.1359776597459803E-2</v>
      </c>
      <c r="P37" s="395">
        <v>0.13627601523393107</v>
      </c>
      <c r="Q37" s="393">
        <v>-1125807</v>
      </c>
      <c r="R37" s="393">
        <v>-1330976</v>
      </c>
      <c r="S37" s="1775">
        <v>0.18224171638655648</v>
      </c>
      <c r="T37" s="1101"/>
      <c r="U37" s="397"/>
      <c r="V37" s="16"/>
      <c r="W37" s="16"/>
      <c r="X37" s="16"/>
      <c r="Y37" s="16"/>
    </row>
    <row r="38" spans="1:26" ht="13.15" customHeight="1">
      <c r="A38" s="16"/>
      <c r="B38"/>
      <c r="C38" s="884"/>
      <c r="D38" s="401"/>
      <c r="E38" s="402"/>
      <c r="F38" s="403"/>
      <c r="G38" s="409"/>
      <c r="H38" s="410"/>
      <c r="I38"/>
      <c r="J38"/>
      <c r="K38" s="899"/>
      <c r="L38" s="254"/>
      <c r="M38" s="393"/>
      <c r="N38" s="393"/>
      <c r="O38" s="394"/>
      <c r="P38" s="395"/>
      <c r="Q38" s="393"/>
      <c r="R38" s="393"/>
      <c r="S38" s="1775"/>
      <c r="T38" s="1101"/>
      <c r="U38" s="397"/>
      <c r="V38" s="16"/>
      <c r="W38" s="16"/>
      <c r="X38" s="16"/>
      <c r="Y38" s="16"/>
    </row>
    <row r="39" spans="1:26" ht="15.4" customHeight="1">
      <c r="A39" s="16"/>
      <c r="B39"/>
      <c r="C39" s="885" t="s">
        <v>411</v>
      </c>
      <c r="D39" s="401">
        <v>5968190</v>
      </c>
      <c r="E39" s="402">
        <v>3495042</v>
      </c>
      <c r="F39" s="403">
        <v>5734750</v>
      </c>
      <c r="G39" s="409">
        <v>0.64082434488627027</v>
      </c>
      <c r="H39" s="410">
        <v>-3.9114036248845963E-2</v>
      </c>
      <c r="I39"/>
      <c r="J39"/>
      <c r="K39" s="1615" t="s">
        <v>413</v>
      </c>
      <c r="L39" s="257">
        <v>1754368</v>
      </c>
      <c r="M39" s="713">
        <v>1962136</v>
      </c>
      <c r="N39" s="713">
        <v>1818327</v>
      </c>
      <c r="O39" s="409">
        <v>-7.3292065381808394E-2</v>
      </c>
      <c r="P39" s="410">
        <v>3.6457003319713993E-2</v>
      </c>
      <c r="Q39" s="713">
        <v>3336754</v>
      </c>
      <c r="R39" s="713">
        <v>3780463</v>
      </c>
      <c r="S39" s="1776">
        <v>0.13297623978273496</v>
      </c>
      <c r="T39" s="1102"/>
      <c r="U39" s="397"/>
      <c r="W39" s="16"/>
      <c r="X39" s="16"/>
      <c r="Y39" s="16"/>
    </row>
    <row r="40" spans="1:26" ht="15.4" customHeight="1">
      <c r="A40" s="16"/>
      <c r="B40"/>
      <c r="C40" s="414" t="s">
        <v>140</v>
      </c>
      <c r="D40" s="398">
        <v>5096459</v>
      </c>
      <c r="E40" s="399">
        <v>2338426</v>
      </c>
      <c r="F40" s="400">
        <v>4037936</v>
      </c>
      <c r="G40" s="394">
        <v>0.72677518980716094</v>
      </c>
      <c r="H40" s="395">
        <v>-0.20769773680117901</v>
      </c>
      <c r="I40"/>
      <c r="J40"/>
      <c r="K40" s="899" t="s">
        <v>53</v>
      </c>
      <c r="L40" s="254">
        <v>-5135</v>
      </c>
      <c r="M40" s="393">
        <v>-7453</v>
      </c>
      <c r="N40" s="393">
        <v>-7782</v>
      </c>
      <c r="O40" s="394">
        <v>4.4143298000805048E-2</v>
      </c>
      <c r="P40" s="395">
        <v>0.51548198636806231</v>
      </c>
      <c r="Q40" s="393">
        <v>-9856</v>
      </c>
      <c r="R40" s="393">
        <v>-15235</v>
      </c>
      <c r="S40" s="1775">
        <v>0.5457589285714286</v>
      </c>
      <c r="T40" s="1101"/>
      <c r="U40" s="397"/>
      <c r="W40" s="16"/>
      <c r="X40" s="16"/>
      <c r="Y40" s="16"/>
    </row>
    <row r="41" spans="1:26" ht="15.4" customHeight="1" thickBot="1">
      <c r="A41" s="16"/>
      <c r="B41"/>
      <c r="C41" s="414" t="s">
        <v>141</v>
      </c>
      <c r="D41" s="398">
        <v>871731</v>
      </c>
      <c r="E41" s="399">
        <v>1156616</v>
      </c>
      <c r="F41" s="400">
        <v>1696814</v>
      </c>
      <c r="G41" s="394">
        <v>0.46705042987473805</v>
      </c>
      <c r="H41" s="395">
        <v>0.94648807946488078</v>
      </c>
      <c r="I41" s="16"/>
      <c r="J41" s="16"/>
      <c r="K41" s="1140" t="s">
        <v>468</v>
      </c>
      <c r="L41" s="694">
        <v>1749233</v>
      </c>
      <c r="M41" s="259">
        <v>1954683</v>
      </c>
      <c r="N41" s="259">
        <v>1810545</v>
      </c>
      <c r="O41" s="1141">
        <v>-7.373983402935412E-2</v>
      </c>
      <c r="P41" s="1142">
        <v>3.5050790832324798E-2</v>
      </c>
      <c r="Q41" s="259">
        <v>3326898</v>
      </c>
      <c r="R41" s="259">
        <v>3765228</v>
      </c>
      <c r="S41" s="1772">
        <v>0.13175336304269022</v>
      </c>
      <c r="T41"/>
      <c r="U41" s="16"/>
      <c r="W41" s="16"/>
      <c r="X41" s="16"/>
      <c r="Y41" s="16"/>
    </row>
    <row r="42" spans="1:26" ht="13.15" customHeight="1">
      <c r="A42" s="16"/>
      <c r="B42"/>
      <c r="C42" s="881"/>
      <c r="D42" s="886"/>
      <c r="E42" s="887"/>
      <c r="F42" s="888"/>
      <c r="G42" s="394"/>
      <c r="H42" s="395"/>
      <c r="K42" s="95"/>
      <c r="L42" s="95"/>
      <c r="M42" s="95"/>
      <c r="N42" s="95"/>
      <c r="O42" s="95"/>
      <c r="P42" s="95"/>
      <c r="Q42" s="1421"/>
      <c r="R42" s="1421"/>
      <c r="S42" s="1421"/>
      <c r="T42"/>
      <c r="U42" s="16"/>
      <c r="V42" s="215"/>
      <c r="W42" s="16"/>
      <c r="X42" s="16"/>
      <c r="Y42" s="16"/>
    </row>
    <row r="43" spans="1:26" ht="15.4" customHeight="1">
      <c r="A43" s="16"/>
      <c r="B43"/>
      <c r="C43" s="880" t="s">
        <v>139</v>
      </c>
      <c r="D43" s="401">
        <v>10402291</v>
      </c>
      <c r="E43" s="402">
        <v>9195995</v>
      </c>
      <c r="F43" s="403">
        <v>10864183</v>
      </c>
      <c r="G43" s="409">
        <v>0.18140375239438472</v>
      </c>
      <c r="H43" s="410">
        <v>4.4402910858771398E-2</v>
      </c>
      <c r="I43" s="1405"/>
      <c r="J43" s="1405"/>
      <c r="K43" s="1407" t="s">
        <v>469</v>
      </c>
      <c r="L43" s="1339"/>
      <c r="M43" s="1407"/>
      <c r="N43" s="1407"/>
      <c r="O43" s="1407"/>
      <c r="P43" s="1407"/>
      <c r="Q43" s="68"/>
      <c r="R43" s="68"/>
      <c r="S43" s="68"/>
      <c r="T43"/>
      <c r="U43" s="16"/>
      <c r="V43" s="215"/>
      <c r="W43" s="16"/>
      <c r="X43" s="16"/>
      <c r="Y43" s="16"/>
    </row>
    <row r="44" spans="1:26" ht="15.4" customHeight="1">
      <c r="A44" s="16"/>
      <c r="B44"/>
      <c r="C44" s="880" t="s">
        <v>444</v>
      </c>
      <c r="D44" s="401">
        <v>10170286</v>
      </c>
      <c r="E44" s="402">
        <v>12162209</v>
      </c>
      <c r="F44" s="403">
        <v>12082162</v>
      </c>
      <c r="G44" s="409">
        <v>-6.5816168756843429E-3</v>
      </c>
      <c r="H44" s="410">
        <v>0.18798645387160204</v>
      </c>
      <c r="I44" s="1405"/>
      <c r="J44" s="1405"/>
      <c r="K44" s="1422" t="s">
        <v>470</v>
      </c>
      <c r="L44" s="1423"/>
      <c r="M44" s="1423"/>
      <c r="N44" s="1423"/>
      <c r="O44" s="1424"/>
      <c r="P44" s="1424"/>
      <c r="Q44" s="1106"/>
      <c r="R44" s="1106"/>
      <c r="S44" s="1106"/>
      <c r="T44" s="1106"/>
      <c r="U44" s="16"/>
      <c r="V44" s="380"/>
      <c r="W44" s="16"/>
      <c r="X44" s="16"/>
      <c r="Y44" s="16"/>
    </row>
    <row r="45" spans="1:26" ht="15.4" customHeight="1">
      <c r="A45" s="16"/>
      <c r="B45"/>
      <c r="C45" s="880" t="s">
        <v>394</v>
      </c>
      <c r="D45" s="401">
        <v>559370</v>
      </c>
      <c r="E45" s="402">
        <v>608592</v>
      </c>
      <c r="F45" s="403">
        <v>581699</v>
      </c>
      <c r="G45" s="409">
        <v>-4.4188881878171257E-2</v>
      </c>
      <c r="H45" s="410">
        <v>3.9918122173159092E-2</v>
      </c>
      <c r="I45" s="2283"/>
      <c r="J45" s="2283"/>
      <c r="K45" s="2283"/>
      <c r="L45" s="2283"/>
      <c r="M45" s="2283"/>
      <c r="N45" s="2283"/>
      <c r="O45" s="2283"/>
      <c r="P45" s="2283"/>
      <c r="Q45" s="1106"/>
      <c r="R45" s="1106"/>
      <c r="S45" s="1106"/>
      <c r="T45" s="1106"/>
      <c r="U45" s="16"/>
      <c r="V45" s="16"/>
      <c r="W45" s="16"/>
      <c r="X45" s="16"/>
      <c r="Y45" s="16"/>
    </row>
    <row r="46" spans="1:26" ht="15.4" customHeight="1">
      <c r="A46" s="16"/>
      <c r="B46"/>
      <c r="C46" s="880" t="s">
        <v>471</v>
      </c>
      <c r="D46" s="401">
        <v>387867</v>
      </c>
      <c r="E46" s="402">
        <v>784502</v>
      </c>
      <c r="F46" s="403">
        <v>604407</v>
      </c>
      <c r="G46" s="409">
        <v>-0.22956601767745652</v>
      </c>
      <c r="H46" s="410">
        <v>0.55828415410437082</v>
      </c>
      <c r="I46" s="2283"/>
      <c r="J46" s="2283"/>
      <c r="K46" s="2283"/>
      <c r="L46" s="2283"/>
      <c r="M46" s="2283"/>
      <c r="N46" s="2283"/>
      <c r="O46" s="2283"/>
      <c r="P46" s="2283"/>
      <c r="Q46" s="1106"/>
      <c r="R46" s="1106"/>
      <c r="S46" s="1106"/>
      <c r="T46" s="1106"/>
      <c r="U46" s="16"/>
      <c r="V46" s="16"/>
      <c r="W46" s="16"/>
      <c r="X46" s="16"/>
      <c r="Y46" s="16"/>
    </row>
    <row r="47" spans="1:26" ht="15.4" customHeight="1">
      <c r="A47" s="16"/>
      <c r="B47"/>
      <c r="C47" s="889" t="s">
        <v>595</v>
      </c>
      <c r="D47" s="401">
        <v>6224139</v>
      </c>
      <c r="E47" s="402">
        <v>12768058</v>
      </c>
      <c r="F47" s="403">
        <v>7177416</v>
      </c>
      <c r="G47" s="409">
        <v>-0.43786157613005833</v>
      </c>
      <c r="H47" s="410">
        <v>0.15315805125817403</v>
      </c>
      <c r="I47" s="16"/>
      <c r="J47" s="16"/>
      <c r="K47" s="16"/>
      <c r="L47" s="16"/>
      <c r="M47" s="16"/>
      <c r="N47" s="16"/>
      <c r="O47" s="16"/>
      <c r="P47" s="16"/>
      <c r="Q47" s="831"/>
      <c r="R47" s="831"/>
      <c r="S47" s="831"/>
      <c r="T47" s="831"/>
      <c r="U47" s="16"/>
      <c r="V47" s="16"/>
      <c r="W47" s="16"/>
      <c r="X47" s="16"/>
      <c r="Y47" s="16"/>
    </row>
    <row r="48" spans="1:26" ht="15.4" customHeight="1">
      <c r="A48" s="16"/>
      <c r="B48"/>
      <c r="C48" s="890" t="s">
        <v>418</v>
      </c>
      <c r="D48" s="401">
        <v>180371354</v>
      </c>
      <c r="E48" s="402">
        <v>204700255</v>
      </c>
      <c r="F48" s="403">
        <v>207219043</v>
      </c>
      <c r="G48" s="409">
        <v>1.2304762395142107E-2</v>
      </c>
      <c r="H48" s="410">
        <v>0.14884674536512046</v>
      </c>
      <c r="I48" s="16"/>
      <c r="J48" s="16"/>
      <c r="K48" s="16"/>
      <c r="L48" s="16"/>
      <c r="M48" s="16"/>
      <c r="N48" s="16"/>
      <c r="O48" s="16"/>
      <c r="P48" s="16"/>
      <c r="Q48" s="831"/>
      <c r="R48" s="831"/>
      <c r="S48" s="831"/>
      <c r="T48" s="831"/>
      <c r="U48" s="16"/>
      <c r="V48" s="16"/>
      <c r="W48" s="16"/>
      <c r="X48" s="16"/>
      <c r="Y48" s="16"/>
    </row>
    <row r="49" spans="1:25" ht="13.15" customHeight="1">
      <c r="A49" s="16"/>
      <c r="B49"/>
      <c r="C49" s="890"/>
      <c r="D49" s="401"/>
      <c r="E49" s="402"/>
      <c r="F49" s="403"/>
      <c r="G49" s="409"/>
      <c r="H49" s="410"/>
      <c r="I49" s="16"/>
      <c r="J49" s="16"/>
      <c r="K49" s="16"/>
      <c r="L49" s="16"/>
      <c r="M49" s="16"/>
      <c r="N49" s="16"/>
      <c r="O49" s="16"/>
      <c r="P49" s="16"/>
      <c r="Q49" s="831"/>
      <c r="R49" s="831"/>
      <c r="S49" s="831"/>
      <c r="T49" s="831"/>
      <c r="U49" s="16"/>
      <c r="V49" s="16"/>
      <c r="W49" s="16"/>
      <c r="X49" s="16"/>
      <c r="Y49" s="16"/>
    </row>
    <row r="50" spans="1:25" ht="15.4" customHeight="1">
      <c r="A50" s="16"/>
      <c r="B50"/>
      <c r="C50" s="889" t="s">
        <v>446</v>
      </c>
      <c r="D50" s="401">
        <v>24790836</v>
      </c>
      <c r="E50" s="402">
        <v>24366155</v>
      </c>
      <c r="F50" s="403">
        <v>26417998</v>
      </c>
      <c r="G50" s="409">
        <v>8.4208731332456849E-2</v>
      </c>
      <c r="H50" s="410">
        <v>6.5635624389592986E-2</v>
      </c>
      <c r="I50" s="16"/>
      <c r="J50" s="16"/>
      <c r="K50" s="16"/>
      <c r="L50" s="16"/>
      <c r="M50" s="16"/>
      <c r="N50" s="16"/>
      <c r="O50" s="16"/>
      <c r="P50" s="16"/>
      <c r="Q50" s="831"/>
      <c r="R50" s="831"/>
      <c r="S50" s="831"/>
      <c r="T50" s="831"/>
      <c r="U50" s="16"/>
      <c r="V50" s="16"/>
      <c r="W50" s="16"/>
      <c r="X50" s="16"/>
      <c r="Y50" s="16"/>
    </row>
    <row r="51" spans="1:25" ht="15.4" customHeight="1">
      <c r="A51" s="16"/>
      <c r="B51"/>
      <c r="C51" s="874" t="s">
        <v>279</v>
      </c>
      <c r="D51" s="398">
        <v>12679794</v>
      </c>
      <c r="E51" s="399">
        <v>12679794</v>
      </c>
      <c r="F51" s="400">
        <v>12679794</v>
      </c>
      <c r="G51" s="394">
        <v>0</v>
      </c>
      <c r="H51" s="395">
        <v>0</v>
      </c>
      <c r="I51" s="16"/>
      <c r="J51" s="16"/>
      <c r="K51" s="16"/>
      <c r="L51" s="16"/>
      <c r="M51" s="16"/>
      <c r="N51" s="16"/>
      <c r="O51" s="16"/>
      <c r="P51" s="16"/>
      <c r="Q51" s="831"/>
      <c r="R51" s="831"/>
      <c r="S51" s="831"/>
      <c r="T51" s="831"/>
      <c r="U51" s="16"/>
      <c r="V51" s="16"/>
      <c r="W51" s="16"/>
      <c r="X51" s="16"/>
      <c r="Y51" s="16"/>
    </row>
    <row r="52" spans="1:25" ht="15.4" customHeight="1">
      <c r="A52" s="16"/>
      <c r="B52"/>
      <c r="C52" s="874" t="s">
        <v>312</v>
      </c>
      <c r="D52" s="398">
        <v>5906590</v>
      </c>
      <c r="E52" s="399">
        <v>5906590</v>
      </c>
      <c r="F52" s="400">
        <v>5907974</v>
      </c>
      <c r="G52" s="394">
        <v>2.3431455374420775E-4</v>
      </c>
      <c r="H52" s="395">
        <v>2.3431455374420775E-4</v>
      </c>
      <c r="I52" s="16"/>
      <c r="J52" s="16"/>
      <c r="K52" s="16"/>
      <c r="L52" s="16"/>
      <c r="M52" s="16"/>
      <c r="N52" s="16"/>
      <c r="O52" s="16"/>
      <c r="P52" s="16"/>
      <c r="Q52" s="831"/>
      <c r="R52" s="831"/>
      <c r="S52" s="831"/>
      <c r="T52" s="831"/>
      <c r="U52" s="16"/>
      <c r="V52" s="16"/>
      <c r="W52" s="16"/>
      <c r="X52" s="16"/>
      <c r="Y52" s="16"/>
    </row>
    <row r="53" spans="1:25" ht="15.4" customHeight="1">
      <c r="A53" s="16"/>
      <c r="B53"/>
      <c r="C53" s="874" t="s">
        <v>447</v>
      </c>
      <c r="D53" s="398">
        <v>284780</v>
      </c>
      <c r="E53" s="399">
        <v>195628</v>
      </c>
      <c r="F53" s="400">
        <v>435541</v>
      </c>
      <c r="G53" s="394">
        <v>1.2263735252622323</v>
      </c>
      <c r="H53" s="395">
        <v>0.52939462040873653</v>
      </c>
      <c r="I53" s="16"/>
      <c r="J53" s="16"/>
      <c r="K53" s="16"/>
      <c r="L53" s="16"/>
      <c r="M53" s="16"/>
      <c r="N53" s="16"/>
      <c r="O53" s="16"/>
      <c r="P53" s="16"/>
      <c r="Q53" s="831"/>
      <c r="R53" s="831"/>
      <c r="S53" s="831"/>
      <c r="T53" s="831"/>
      <c r="U53" s="16"/>
      <c r="V53" s="16"/>
      <c r="W53" s="16"/>
      <c r="X53" s="16"/>
      <c r="Y53" s="16"/>
    </row>
    <row r="54" spans="1:25" ht="15.4" customHeight="1">
      <c r="A54" s="16"/>
      <c r="B54"/>
      <c r="C54" s="874" t="s">
        <v>448</v>
      </c>
      <c r="D54" s="398">
        <v>5919672</v>
      </c>
      <c r="E54" s="399">
        <v>5584143</v>
      </c>
      <c r="F54" s="400">
        <v>7394689</v>
      </c>
      <c r="G54" s="394">
        <v>0.32422987735092029</v>
      </c>
      <c r="H54" s="395">
        <v>0.24917208250727405</v>
      </c>
      <c r="I54" s="16"/>
      <c r="J54" s="16"/>
      <c r="K54" s="16"/>
      <c r="L54" s="16"/>
      <c r="M54" s="16"/>
      <c r="N54" s="16"/>
      <c r="O54" s="16"/>
      <c r="P54" s="16"/>
      <c r="Q54" s="831"/>
      <c r="R54" s="831"/>
      <c r="S54" s="831"/>
      <c r="T54" s="831"/>
      <c r="U54" s="16"/>
      <c r="V54" s="16"/>
      <c r="W54" s="16"/>
      <c r="X54" s="16"/>
      <c r="Y54" s="16"/>
    </row>
    <row r="55" spans="1:25" ht="13.15" customHeight="1">
      <c r="A55" s="16"/>
      <c r="B55"/>
      <c r="C55" s="875"/>
      <c r="D55" s="401"/>
      <c r="E55" s="402"/>
      <c r="F55" s="403"/>
      <c r="G55" s="394"/>
      <c r="H55" s="395"/>
      <c r="I55" s="16"/>
      <c r="J55" s="16"/>
      <c r="K55" s="16"/>
      <c r="L55" s="16"/>
      <c r="M55" s="16"/>
      <c r="N55" s="16"/>
      <c r="O55" s="16"/>
      <c r="P55" s="16"/>
      <c r="Q55" s="831"/>
      <c r="R55" s="831"/>
      <c r="S55" s="831"/>
      <c r="T55" s="831"/>
      <c r="U55" s="16"/>
      <c r="V55" s="16"/>
      <c r="W55" s="16"/>
      <c r="X55" s="16"/>
      <c r="Y55" s="16"/>
    </row>
    <row r="56" spans="1:25" ht="15.4" customHeight="1">
      <c r="A56" s="16"/>
      <c r="B56"/>
      <c r="C56" s="876" t="s">
        <v>53</v>
      </c>
      <c r="D56" s="398">
        <v>137219</v>
      </c>
      <c r="E56" s="399">
        <v>141337</v>
      </c>
      <c r="F56" s="400">
        <v>149327</v>
      </c>
      <c r="G56" s="394">
        <v>5.6531552247465276E-2</v>
      </c>
      <c r="H56" s="395">
        <v>8.8238509244346633E-2</v>
      </c>
      <c r="I56" s="16"/>
      <c r="J56" s="16"/>
      <c r="K56" s="16"/>
      <c r="L56" s="16"/>
      <c r="M56" s="16"/>
      <c r="N56" s="16"/>
      <c r="O56" s="16"/>
      <c r="P56" s="16"/>
      <c r="Q56" s="831"/>
      <c r="R56" s="831"/>
      <c r="S56" s="831"/>
      <c r="T56" s="831"/>
      <c r="U56" s="16"/>
      <c r="V56" s="16"/>
      <c r="W56" s="16"/>
      <c r="X56" s="16"/>
      <c r="Y56" s="16"/>
    </row>
    <row r="57" spans="1:25" ht="13.15" customHeight="1">
      <c r="A57" s="16"/>
      <c r="B57"/>
      <c r="C57" s="891"/>
      <c r="D57" s="401"/>
      <c r="E57" s="402"/>
      <c r="F57" s="403"/>
      <c r="G57" s="394"/>
      <c r="H57" s="395"/>
      <c r="I57" s="16"/>
      <c r="J57" s="16"/>
      <c r="K57" s="16"/>
      <c r="L57" s="16"/>
      <c r="M57" s="16"/>
      <c r="N57" s="16"/>
      <c r="O57" s="16"/>
      <c r="P57" s="16"/>
      <c r="Q57" s="831"/>
      <c r="R57" s="831"/>
      <c r="S57" s="831"/>
      <c r="T57" s="831"/>
      <c r="U57" s="16"/>
      <c r="V57" s="16"/>
      <c r="W57" s="16"/>
      <c r="X57" s="16"/>
      <c r="Y57" s="16"/>
    </row>
    <row r="58" spans="1:25" ht="15.4" customHeight="1">
      <c r="A58" s="16"/>
      <c r="B58"/>
      <c r="C58" s="882" t="s">
        <v>425</v>
      </c>
      <c r="D58" s="401">
        <v>24928055</v>
      </c>
      <c r="E58" s="402">
        <v>24507492</v>
      </c>
      <c r="F58" s="403">
        <v>26567325</v>
      </c>
      <c r="G58" s="409">
        <v>8.404911445038929E-2</v>
      </c>
      <c r="H58" s="410">
        <v>6.5760044255358072E-2</v>
      </c>
      <c r="I58" s="16"/>
      <c r="J58" s="16"/>
      <c r="K58" s="16"/>
      <c r="L58" s="16"/>
      <c r="M58" s="16"/>
      <c r="N58" s="16"/>
      <c r="O58" s="16"/>
      <c r="P58" s="16"/>
      <c r="Q58" s="831"/>
      <c r="R58" s="831"/>
      <c r="S58" s="831"/>
      <c r="T58" s="831"/>
      <c r="U58" s="16"/>
      <c r="V58" s="16"/>
      <c r="W58" s="16"/>
      <c r="X58" s="16"/>
      <c r="Y58" s="16"/>
    </row>
    <row r="59" spans="1:25" ht="13.5" customHeight="1">
      <c r="A59" s="16"/>
      <c r="B59"/>
      <c r="C59" s="892"/>
      <c r="D59" s="401"/>
      <c r="E59" s="402"/>
      <c r="F59" s="403"/>
      <c r="G59" s="394"/>
      <c r="H59" s="395"/>
      <c r="I59" s="16"/>
      <c r="J59" s="16"/>
      <c r="K59" s="16"/>
      <c r="L59" s="16"/>
      <c r="M59" s="16"/>
      <c r="N59" s="16"/>
      <c r="O59" s="16"/>
      <c r="P59" s="16"/>
      <c r="Q59" s="831"/>
      <c r="R59" s="831"/>
      <c r="S59" s="831"/>
      <c r="T59" s="831"/>
      <c r="U59" s="16"/>
      <c r="V59" s="16"/>
      <c r="W59" s="16"/>
      <c r="X59" s="16"/>
      <c r="Y59" s="16"/>
    </row>
    <row r="60" spans="1:25" ht="15.4" customHeight="1">
      <c r="A60" s="16"/>
      <c r="B60"/>
      <c r="C60" s="880" t="s">
        <v>426</v>
      </c>
      <c r="D60" s="401">
        <v>205299409</v>
      </c>
      <c r="E60" s="402">
        <v>229207747</v>
      </c>
      <c r="F60" s="403">
        <v>233786368</v>
      </c>
      <c r="G60" s="409">
        <v>1.9975856226185931E-2</v>
      </c>
      <c r="H60" s="410">
        <v>0.13875811498317561</v>
      </c>
      <c r="I60" s="16"/>
      <c r="J60" s="16"/>
      <c r="K60" s="16"/>
      <c r="L60" s="16"/>
      <c r="M60" s="16"/>
      <c r="N60" s="16"/>
      <c r="O60" s="16"/>
      <c r="P60" s="16"/>
      <c r="Q60" s="831"/>
      <c r="R60" s="831"/>
      <c r="S60" s="831"/>
      <c r="T60" s="831"/>
      <c r="U60" s="16"/>
      <c r="V60" s="16"/>
      <c r="W60" s="16"/>
      <c r="X60" s="16"/>
      <c r="Y60" s="16"/>
    </row>
    <row r="61" spans="1:25" ht="13.15" customHeight="1">
      <c r="A61" s="16"/>
      <c r="B61"/>
      <c r="C61" s="892"/>
      <c r="D61" s="401"/>
      <c r="E61" s="402"/>
      <c r="F61" s="403"/>
      <c r="G61" s="394"/>
      <c r="H61" s="395"/>
      <c r="I61" s="16"/>
      <c r="J61" s="16"/>
      <c r="K61" s="16"/>
      <c r="L61" s="16"/>
      <c r="M61" s="16"/>
      <c r="N61" s="16"/>
      <c r="O61" s="16"/>
      <c r="P61" s="16"/>
      <c r="Q61" s="831"/>
      <c r="R61" s="831"/>
      <c r="S61" s="831"/>
      <c r="T61" s="831"/>
      <c r="U61" s="16"/>
      <c r="V61" s="16"/>
      <c r="W61" s="16"/>
      <c r="X61" s="16"/>
      <c r="Y61" s="16"/>
    </row>
    <row r="62" spans="1:25" s="99" customFormat="1" ht="15.4" customHeight="1">
      <c r="A62" s="118"/>
      <c r="B62" s="84"/>
      <c r="C62" s="892" t="s">
        <v>472</v>
      </c>
      <c r="D62" s="401">
        <v>139056539</v>
      </c>
      <c r="E62" s="402">
        <v>147078826</v>
      </c>
      <c r="F62" s="403">
        <v>150106967</v>
      </c>
      <c r="G62" s="409">
        <v>2.0588558410168437E-2</v>
      </c>
      <c r="H62" s="410">
        <v>7.9467158318962616E-2</v>
      </c>
      <c r="I62" s="118"/>
      <c r="J62" s="118"/>
      <c r="K62" s="118"/>
      <c r="L62" s="118"/>
      <c r="M62" s="118"/>
      <c r="N62" s="118"/>
      <c r="O62" s="118"/>
      <c r="P62" s="118"/>
      <c r="Q62" s="1110"/>
      <c r="R62" s="1110"/>
      <c r="S62" s="1110"/>
      <c r="T62" s="1110"/>
      <c r="U62" s="118"/>
      <c r="V62" s="118"/>
      <c r="W62" s="118"/>
      <c r="X62" s="118"/>
      <c r="Y62" s="118"/>
    </row>
    <row r="63" spans="1:25" ht="15.4" customHeight="1">
      <c r="A63" s="16"/>
      <c r="B63"/>
      <c r="C63" s="881" t="s">
        <v>428</v>
      </c>
      <c r="D63" s="398">
        <v>20908399</v>
      </c>
      <c r="E63" s="399">
        <v>21519458</v>
      </c>
      <c r="F63" s="400">
        <v>20280743</v>
      </c>
      <c r="G63" s="394">
        <v>-5.7562555711207969E-2</v>
      </c>
      <c r="H63" s="395">
        <v>-3.0019323813363231E-2</v>
      </c>
      <c r="I63" s="16"/>
      <c r="J63" s="16"/>
      <c r="K63" s="16"/>
      <c r="L63" s="16"/>
      <c r="M63" s="16"/>
      <c r="N63" s="16"/>
      <c r="O63" s="16"/>
      <c r="P63" s="16"/>
      <c r="Q63" s="831"/>
      <c r="R63" s="831"/>
      <c r="S63" s="831"/>
      <c r="T63" s="831"/>
      <c r="U63" s="16"/>
      <c r="V63" s="16"/>
      <c r="W63" s="16"/>
      <c r="X63" s="16"/>
      <c r="Y63" s="16"/>
    </row>
    <row r="64" spans="1:25" ht="15.4" customHeight="1">
      <c r="A64" s="16"/>
      <c r="B64" s="13"/>
      <c r="C64" s="893" t="s">
        <v>429</v>
      </c>
      <c r="D64" s="398">
        <v>71484467</v>
      </c>
      <c r="E64" s="399">
        <v>77343334</v>
      </c>
      <c r="F64" s="400">
        <v>78605209</v>
      </c>
      <c r="G64" s="394">
        <v>1.631523926806672E-2</v>
      </c>
      <c r="H64" s="395">
        <v>9.9612437482397398E-2</v>
      </c>
      <c r="I64" s="16"/>
      <c r="J64" s="16"/>
      <c r="K64" s="16"/>
      <c r="L64" s="16"/>
      <c r="M64" s="16"/>
      <c r="N64" s="16"/>
      <c r="O64" s="16"/>
      <c r="P64" s="16"/>
      <c r="Q64" s="831"/>
      <c r="R64" s="831"/>
      <c r="S64" s="831"/>
      <c r="T64" s="831"/>
      <c r="U64" s="16"/>
      <c r="V64" s="16"/>
      <c r="W64" s="16"/>
      <c r="X64" s="16"/>
      <c r="Y64" s="16"/>
    </row>
    <row r="65" spans="1:25" ht="15.4" customHeight="1" thickBot="1">
      <c r="A65" s="16"/>
      <c r="B65" s="411"/>
      <c r="C65" s="894" t="s">
        <v>430</v>
      </c>
      <c r="D65" s="664">
        <v>46663673</v>
      </c>
      <c r="E65" s="665">
        <v>48216034</v>
      </c>
      <c r="F65" s="666">
        <v>51221015</v>
      </c>
      <c r="G65" s="661">
        <v>6.2323271963845059E-2</v>
      </c>
      <c r="H65" s="662">
        <v>9.7663593690963849E-2</v>
      </c>
      <c r="I65" s="16"/>
      <c r="J65" s="16"/>
      <c r="K65" s="16"/>
      <c r="L65" s="16"/>
      <c r="M65" s="16"/>
      <c r="N65" s="16"/>
      <c r="O65" s="16"/>
      <c r="P65" s="16"/>
      <c r="Q65" s="831"/>
      <c r="R65" s="831"/>
      <c r="S65" s="831"/>
      <c r="T65" s="831"/>
      <c r="U65" s="16"/>
      <c r="V65" s="16"/>
      <c r="W65" s="16"/>
      <c r="X65" s="16"/>
      <c r="Y65" s="16"/>
    </row>
    <row r="66" spans="1:25">
      <c r="A66" s="16"/>
      <c r="B66" s="412"/>
      <c r="C66" s="408"/>
      <c r="D66" s="412"/>
      <c r="E66" s="412"/>
      <c r="F66" s="412"/>
      <c r="G66" s="412"/>
      <c r="H66" s="412"/>
      <c r="I66" s="16"/>
      <c r="J66" s="16"/>
      <c r="K66" s="16"/>
      <c r="L66" s="16"/>
      <c r="M66" s="16"/>
      <c r="N66" s="16"/>
      <c r="O66" s="16"/>
      <c r="P66" s="16"/>
      <c r="Q66" s="831"/>
      <c r="R66" s="831"/>
      <c r="S66" s="831"/>
      <c r="T66" s="831"/>
      <c r="U66" s="16"/>
      <c r="V66" s="16"/>
      <c r="W66" s="16"/>
      <c r="X66" s="16"/>
      <c r="Y66" s="16"/>
    </row>
    <row r="67" spans="1:25">
      <c r="A67" s="16"/>
      <c r="B67" s="413"/>
      <c r="C67" s="1425" t="s">
        <v>473</v>
      </c>
      <c r="D67" s="13"/>
      <c r="E67" s="13"/>
      <c r="F67" s="13"/>
      <c r="G67" s="13"/>
      <c r="H67" s="13"/>
      <c r="I67" s="16"/>
      <c r="J67" s="16"/>
      <c r="K67" s="16"/>
      <c r="L67" s="16"/>
      <c r="M67" s="16"/>
      <c r="N67" s="16"/>
      <c r="O67" s="16"/>
      <c r="P67" s="16"/>
      <c r="Q67" s="831"/>
      <c r="R67" s="831"/>
      <c r="S67" s="831"/>
      <c r="T67" s="831"/>
      <c r="U67" s="16"/>
      <c r="V67" s="16"/>
      <c r="W67" s="16"/>
      <c r="X67" s="16"/>
      <c r="Y67" s="16"/>
    </row>
    <row r="68" spans="1:25">
      <c r="A68" s="16"/>
      <c r="B68" s="413"/>
      <c r="C68" s="1425" t="s">
        <v>474</v>
      </c>
      <c r="D68" s="16"/>
      <c r="E68" s="16"/>
      <c r="F68" s="16"/>
      <c r="G68" s="16"/>
      <c r="H68" s="16"/>
      <c r="I68" s="16"/>
      <c r="J68" s="16"/>
      <c r="K68" s="16"/>
      <c r="L68" s="16"/>
      <c r="M68" s="16"/>
      <c r="N68" s="16"/>
      <c r="O68" s="16"/>
      <c r="P68" s="16"/>
      <c r="Q68" s="831"/>
      <c r="R68" s="831"/>
      <c r="S68" s="831"/>
      <c r="T68" s="831"/>
      <c r="U68" s="16"/>
      <c r="V68" s="16"/>
      <c r="W68" s="16"/>
      <c r="X68" s="16"/>
      <c r="Y68" s="16"/>
    </row>
    <row r="69" spans="1:25">
      <c r="A69" s="16"/>
      <c r="B69" s="413"/>
      <c r="C69" s="1425" t="s">
        <v>475</v>
      </c>
      <c r="D69" s="16"/>
      <c r="E69" s="16"/>
      <c r="F69" s="16"/>
      <c r="G69" s="16"/>
      <c r="H69" s="16"/>
      <c r="I69" s="16"/>
      <c r="J69" s="16"/>
      <c r="K69" s="16"/>
      <c r="L69" s="16"/>
      <c r="M69" s="16"/>
      <c r="N69" s="16"/>
      <c r="O69" s="16"/>
      <c r="P69" s="16"/>
      <c r="Q69" s="831"/>
      <c r="R69" s="831"/>
      <c r="S69" s="831"/>
      <c r="T69" s="831"/>
      <c r="U69" s="16"/>
      <c r="V69" s="16"/>
      <c r="W69" s="16"/>
      <c r="X69" s="16"/>
      <c r="Y69" s="16"/>
    </row>
    <row r="70" spans="1:25">
      <c r="A70" s="16"/>
      <c r="B70" s="16"/>
      <c r="C70" s="1339"/>
      <c r="D70" s="16"/>
      <c r="E70" s="16"/>
      <c r="F70" s="16"/>
      <c r="G70" s="16"/>
      <c r="H70" s="16"/>
      <c r="I70" s="16"/>
      <c r="J70" s="16"/>
      <c r="K70" s="16"/>
      <c r="L70" s="16"/>
      <c r="M70" s="16"/>
      <c r="N70" s="16"/>
      <c r="O70" s="16"/>
      <c r="P70" s="16"/>
      <c r="Q70" s="831"/>
      <c r="R70" s="831"/>
      <c r="S70" s="831"/>
      <c r="T70" s="831"/>
      <c r="U70" s="16"/>
      <c r="V70" s="16"/>
      <c r="W70" s="16"/>
      <c r="X70" s="16"/>
      <c r="Y70" s="16"/>
    </row>
    <row r="71" spans="1:25">
      <c r="A71" s="16"/>
      <c r="B71" s="16"/>
      <c r="C71" s="1339"/>
      <c r="D71" s="16"/>
      <c r="E71" s="16"/>
      <c r="F71" s="16"/>
      <c r="G71" s="16"/>
      <c r="H71" s="16"/>
      <c r="I71" s="16"/>
      <c r="J71" s="16"/>
      <c r="K71" s="16"/>
      <c r="L71" s="16"/>
      <c r="M71" s="16"/>
      <c r="N71" s="16"/>
      <c r="O71" s="16"/>
      <c r="P71" s="16"/>
      <c r="Q71" s="831"/>
      <c r="R71" s="831"/>
      <c r="S71" s="831"/>
      <c r="T71" s="831"/>
      <c r="U71" s="16"/>
      <c r="V71" s="16"/>
      <c r="W71" s="16"/>
      <c r="X71" s="16"/>
      <c r="Y71" s="16"/>
    </row>
    <row r="72" spans="1:25">
      <c r="C72" s="1405"/>
    </row>
  </sheetData>
  <mergeCells count="13">
    <mergeCell ref="AB6:AC6"/>
    <mergeCell ref="Z6:AA6"/>
    <mergeCell ref="I45:P46"/>
    <mergeCell ref="B2:H4"/>
    <mergeCell ref="V2:Y4"/>
    <mergeCell ref="I5:K5"/>
    <mergeCell ref="D6:F6"/>
    <mergeCell ref="G6:H6"/>
    <mergeCell ref="L6:N6"/>
    <mergeCell ref="O6:P6"/>
    <mergeCell ref="W6:Y6"/>
    <mergeCell ref="K2:P4"/>
    <mergeCell ref="Q6:R6"/>
  </mergeCells>
  <hyperlinks>
    <hyperlink ref="A1" location="'Anexos &gt;&gt;'!A1" display="Volver al índice anexos" xr:uid="{F7F45272-BE53-4F33-BE46-9A9FC441F0DE}"/>
  </hyperlinks>
  <pageMargins left="0.7" right="0.7" top="0.75" bottom="0.75" header="0.3" footer="0.3"/>
  <ignoredErrors>
    <ignoredError sqref="S7 AB6:AD8 S6 AB14:AD15 AB21:AD22"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G72"/>
  <sheetViews>
    <sheetView showGridLines="0" topLeftCell="L11" zoomScale="76" zoomScaleNormal="43" workbookViewId="0">
      <selection activeCell="L7" sqref="L7:T41"/>
    </sheetView>
  </sheetViews>
  <sheetFormatPr baseColWidth="10" defaultColWidth="11.453125" defaultRowHeight="14"/>
  <cols>
    <col min="1" max="1" width="11.453125" style="10"/>
    <col min="2" max="2" width="1.7265625" style="10" customWidth="1"/>
    <col min="3" max="3" width="42.453125" style="10" customWidth="1"/>
    <col min="4" max="4" width="29.453125" style="10" customWidth="1"/>
    <col min="5" max="7" width="14.26953125" style="10" customWidth="1"/>
    <col min="8" max="9" width="9.54296875" style="10" bestFit="1" customWidth="1"/>
    <col min="10" max="10" width="11.453125" style="10" customWidth="1"/>
    <col min="11" max="11" width="4.453125" style="10" customWidth="1"/>
    <col min="12" max="12" width="71" style="10" customWidth="1"/>
    <col min="13" max="15" width="12.26953125" style="10" customWidth="1"/>
    <col min="16" max="17" width="8.26953125" style="10" customWidth="1"/>
    <col min="18" max="18" width="13.7265625" style="63" customWidth="1"/>
    <col min="19" max="19" width="15.7265625" style="63" customWidth="1"/>
    <col min="20" max="21" width="16.453125" style="63" customWidth="1"/>
    <col min="22" max="22" width="3.26953125" style="63" customWidth="1"/>
    <col min="23" max="23" width="11.453125" style="10"/>
    <col min="24" max="24" width="3.453125" style="10" customWidth="1"/>
    <col min="25" max="25" width="61.26953125" style="10" customWidth="1"/>
    <col min="26" max="28" width="9.54296875" style="10" customWidth="1"/>
    <col min="29" max="30" width="9.453125" style="10" customWidth="1"/>
    <col min="31" max="31" width="13.26953125" style="10" customWidth="1"/>
    <col min="32" max="32" width="11.453125" style="10"/>
    <col min="33" max="33" width="15.1796875" style="10" customWidth="1"/>
    <col min="34" max="16384" width="11.453125" style="10"/>
  </cols>
  <sheetData>
    <row r="1" spans="1:33" ht="14.5">
      <c r="A1" s="97" t="s">
        <v>788</v>
      </c>
      <c r="B1" s="16"/>
      <c r="C1" s="16"/>
      <c r="D1" s="16"/>
      <c r="E1" s="16"/>
      <c r="F1" s="16"/>
      <c r="G1" s="16"/>
      <c r="H1" s="16"/>
      <c r="I1" s="16"/>
      <c r="J1" s="16"/>
      <c r="P1" s="1722">
        <f>+SUM(O21:O22)/SUM(M21:M22)-1</f>
        <v>0.15423089831170467</v>
      </c>
      <c r="Q1" s="10">
        <f>+O16/M16-1</f>
        <v>0.32143472629127023</v>
      </c>
    </row>
    <row r="2" spans="1:33">
      <c r="B2" s="182"/>
      <c r="C2" s="182"/>
      <c r="D2" s="182"/>
      <c r="E2" s="182"/>
      <c r="F2" s="182"/>
      <c r="G2" s="182"/>
      <c r="H2" s="182"/>
      <c r="I2" s="182"/>
      <c r="J2" s="16"/>
      <c r="K2" s="26"/>
      <c r="L2" s="16"/>
      <c r="M2" s="159"/>
      <c r="N2" s="159"/>
      <c r="O2" s="159"/>
      <c r="P2" s="159"/>
      <c r="Q2" s="159"/>
      <c r="R2" s="74"/>
      <c r="S2" s="74"/>
      <c r="T2" s="74"/>
      <c r="U2" s="74"/>
      <c r="V2" s="74"/>
      <c r="W2" s="16"/>
      <c r="X2" s="16"/>
      <c r="Y2" s="2318"/>
      <c r="Z2" s="2318"/>
      <c r="AA2" s="2318"/>
      <c r="AB2" s="2318"/>
      <c r="AC2" s="16"/>
      <c r="AD2" s="16"/>
    </row>
    <row r="3" spans="1:33">
      <c r="B3" s="182"/>
      <c r="C3" s="2316" t="s">
        <v>476</v>
      </c>
      <c r="D3" s="2242"/>
      <c r="E3" s="2242"/>
      <c r="F3" s="2242"/>
      <c r="G3" s="2242"/>
      <c r="H3" s="2242"/>
      <c r="I3" s="2242"/>
      <c r="J3" s="16"/>
      <c r="K3" s="26"/>
      <c r="L3" s="2215"/>
      <c r="M3" s="2215"/>
      <c r="N3" s="2215"/>
      <c r="O3" s="2215"/>
      <c r="P3" s="2215"/>
      <c r="Q3" s="2215"/>
      <c r="R3" s="1108"/>
      <c r="S3" s="1108"/>
      <c r="T3" s="1108"/>
      <c r="U3" s="1108"/>
      <c r="V3" s="1108"/>
      <c r="W3" s="16"/>
      <c r="X3" s="16"/>
      <c r="Y3" s="2317" t="s">
        <v>477</v>
      </c>
      <c r="Z3" s="2318"/>
      <c r="AA3" s="2318"/>
      <c r="AB3" s="2318"/>
      <c r="AC3" s="16"/>
      <c r="AD3" s="16"/>
    </row>
    <row r="4" spans="1:33">
      <c r="B4" s="182"/>
      <c r="C4" s="2242"/>
      <c r="D4" s="2242"/>
      <c r="E4" s="2242"/>
      <c r="F4" s="2242"/>
      <c r="G4" s="2242"/>
      <c r="H4" s="2242"/>
      <c r="I4" s="2242"/>
      <c r="J4" s="16"/>
      <c r="K4" s="26"/>
      <c r="L4" s="2215"/>
      <c r="M4" s="2215"/>
      <c r="N4" s="2215"/>
      <c r="O4" s="2215"/>
      <c r="P4" s="2215"/>
      <c r="Q4" s="2215"/>
      <c r="R4" s="1108"/>
      <c r="S4" s="1108"/>
      <c r="T4" s="1108"/>
      <c r="U4" s="1108"/>
      <c r="V4" s="1108"/>
      <c r="W4" s="16"/>
      <c r="X4" s="16"/>
      <c r="Y4" s="2318"/>
      <c r="Z4" s="2318"/>
      <c r="AA4" s="2318"/>
      <c r="AB4" s="2318"/>
      <c r="AC4" s="16"/>
      <c r="AD4" s="16"/>
    </row>
    <row r="5" spans="1:33">
      <c r="B5" s="182"/>
      <c r="C5" s="2242"/>
      <c r="D5" s="2242"/>
      <c r="E5" s="2242"/>
      <c r="F5" s="2242"/>
      <c r="G5" s="2242"/>
      <c r="H5" s="2242"/>
      <c r="I5" s="2242"/>
      <c r="J5" s="16"/>
      <c r="K5" s="26"/>
      <c r="L5" s="2215"/>
      <c r="M5" s="2215"/>
      <c r="N5" s="2215"/>
      <c r="O5" s="2215"/>
      <c r="P5" s="2215"/>
      <c r="Q5" s="2215"/>
      <c r="R5" s="1108"/>
      <c r="S5" s="1108"/>
      <c r="T5" s="1108"/>
      <c r="U5" s="1108"/>
      <c r="V5" s="1108"/>
      <c r="W5" s="16"/>
      <c r="X5" s="16"/>
      <c r="Y5" s="2318"/>
      <c r="Z5" s="2318"/>
      <c r="AA5" s="2318"/>
      <c r="AB5" s="2318"/>
      <c r="AC5" s="16"/>
      <c r="AD5" s="16"/>
    </row>
    <row r="6" spans="1:33" ht="15" customHeight="1" thickBot="1">
      <c r="B6" s="2322"/>
      <c r="C6" s="2322"/>
      <c r="D6" s="2322"/>
      <c r="E6" s="159"/>
      <c r="F6" s="159"/>
      <c r="G6" s="159"/>
      <c r="H6" s="159"/>
      <c r="I6" s="159"/>
      <c r="J6" s="16"/>
      <c r="K6" s="26"/>
      <c r="L6" s="521"/>
      <c r="M6" s="2322"/>
      <c r="N6" s="2322"/>
      <c r="O6" s="2322"/>
      <c r="P6" s="2322"/>
      <c r="Q6" s="2322"/>
      <c r="R6" s="1109"/>
      <c r="S6" s="1109"/>
      <c r="T6" s="1109"/>
      <c r="U6" s="1109"/>
      <c r="V6" s="1109"/>
      <c r="W6" s="16"/>
      <c r="X6" s="16"/>
      <c r="Y6" s="16"/>
      <c r="Z6" s="16"/>
      <c r="AA6" s="16"/>
      <c r="AB6" s="16"/>
      <c r="AC6" s="16"/>
      <c r="AD6" s="16"/>
    </row>
    <row r="7" spans="1:33">
      <c r="B7" s="667"/>
      <c r="C7" s="668"/>
      <c r="D7" s="669"/>
      <c r="E7" s="2114" t="s">
        <v>106</v>
      </c>
      <c r="F7" s="2115"/>
      <c r="G7" s="2116"/>
      <c r="H7" s="2323" t="s">
        <v>27</v>
      </c>
      <c r="I7" s="2324"/>
      <c r="J7" s="16"/>
      <c r="K7" s="26"/>
      <c r="L7" s="537"/>
      <c r="M7" s="2120" t="s">
        <v>26</v>
      </c>
      <c r="N7" s="2121"/>
      <c r="O7" s="2122"/>
      <c r="P7" s="2120" t="s">
        <v>27</v>
      </c>
      <c r="Q7" s="2122"/>
      <c r="R7" s="2279" t="s">
        <v>28</v>
      </c>
      <c r="S7" s="2280"/>
      <c r="T7" s="1768" t="s">
        <v>27</v>
      </c>
      <c r="U7" s="1104"/>
      <c r="V7" s="1104"/>
      <c r="W7" s="16"/>
      <c r="X7" s="16"/>
      <c r="Y7" s="419"/>
      <c r="Z7" s="2319" t="s">
        <v>26</v>
      </c>
      <c r="AA7" s="2320"/>
      <c r="AB7" s="2321"/>
      <c r="AC7" s="2281" t="s">
        <v>538</v>
      </c>
      <c r="AD7" s="2282" t="s">
        <v>30</v>
      </c>
      <c r="AE7" s="2279" t="s">
        <v>28</v>
      </c>
      <c r="AF7" s="2280"/>
      <c r="AG7" s="1768" t="s">
        <v>27</v>
      </c>
    </row>
    <row r="8" spans="1:33" ht="14.5" thickBot="1">
      <c r="B8" s="2291"/>
      <c r="C8" s="2292"/>
      <c r="D8" s="2293"/>
      <c r="E8" s="803" t="s">
        <v>845</v>
      </c>
      <c r="F8" s="804" t="s">
        <v>794</v>
      </c>
      <c r="G8" s="805" t="s">
        <v>846</v>
      </c>
      <c r="H8" s="356" t="s">
        <v>29</v>
      </c>
      <c r="I8" s="357" t="s">
        <v>30</v>
      </c>
      <c r="J8" s="16"/>
      <c r="K8" s="214"/>
      <c r="L8" s="538"/>
      <c r="M8" s="1416" t="s">
        <v>848</v>
      </c>
      <c r="N8" s="1708" t="s">
        <v>792</v>
      </c>
      <c r="O8" s="1708" t="s">
        <v>849</v>
      </c>
      <c r="P8" s="200" t="s">
        <v>29</v>
      </c>
      <c r="Q8" s="116" t="s">
        <v>30</v>
      </c>
      <c r="R8" s="1769" t="s">
        <v>845</v>
      </c>
      <c r="S8" s="1770" t="s">
        <v>846</v>
      </c>
      <c r="T8" s="1787" t="str">
        <f>S8&amp;" / "&amp;R8</f>
        <v>Jun 26 / Jun 25</v>
      </c>
      <c r="U8" s="1105"/>
      <c r="V8" s="1105"/>
      <c r="W8" s="16"/>
      <c r="X8" s="16"/>
      <c r="Y8" s="670"/>
      <c r="Z8" s="277" t="str">
        <f>+M8</f>
        <v>2T25</v>
      </c>
      <c r="AA8" s="421" t="str">
        <f>+N8</f>
        <v>1T26</v>
      </c>
      <c r="AB8" s="278" t="str">
        <f>+O8</f>
        <v>2T26</v>
      </c>
      <c r="AC8" s="1026" t="s">
        <v>29</v>
      </c>
      <c r="AD8" s="1021" t="s">
        <v>30</v>
      </c>
      <c r="AE8" s="1769" t="s">
        <v>845</v>
      </c>
      <c r="AF8" s="1770" t="s">
        <v>846</v>
      </c>
      <c r="AG8" s="1787" t="str">
        <f>AF8&amp;" / "&amp;AE8</f>
        <v>Jun 26 / Jun 25</v>
      </c>
    </row>
    <row r="9" spans="1:33">
      <c r="B9" s="2301" t="s">
        <v>373</v>
      </c>
      <c r="C9" s="2302"/>
      <c r="D9" s="2302"/>
      <c r="E9" s="500"/>
      <c r="F9" s="501"/>
      <c r="G9" s="501"/>
      <c r="H9" s="671"/>
      <c r="I9" s="672"/>
      <c r="J9" s="16"/>
      <c r="K9" s="13"/>
      <c r="L9" s="525" t="s">
        <v>46</v>
      </c>
      <c r="M9" s="506"/>
      <c r="N9" s="1709"/>
      <c r="O9" s="1709"/>
      <c r="P9" s="416"/>
      <c r="Q9" s="417"/>
      <c r="R9" s="500"/>
      <c r="S9" s="1022"/>
      <c r="T9" s="584"/>
      <c r="U9" s="504"/>
      <c r="V9" s="504"/>
      <c r="W9" s="16"/>
      <c r="X9" s="16"/>
      <c r="Y9" s="420" t="s">
        <v>57</v>
      </c>
      <c r="Z9" s="422"/>
      <c r="AA9" s="423"/>
      <c r="AB9" s="424"/>
      <c r="AC9" s="500"/>
      <c r="AD9" s="1022"/>
      <c r="AE9" s="422"/>
      <c r="AF9" s="424"/>
      <c r="AG9" s="584"/>
    </row>
    <row r="10" spans="1:33" ht="14.5">
      <c r="B10" s="2294" t="s">
        <v>437</v>
      </c>
      <c r="C10" s="2295"/>
      <c r="D10" s="188"/>
      <c r="E10" s="15"/>
      <c r="F10" s="13"/>
      <c r="G10" s="13"/>
      <c r="H10" s="358"/>
      <c r="I10" s="359"/>
      <c r="J10" s="16"/>
      <c r="K10" s="13"/>
      <c r="L10" s="526" t="s">
        <v>154</v>
      </c>
      <c r="M10" s="189">
        <v>3535213</v>
      </c>
      <c r="N10" s="181">
        <v>3655168</v>
      </c>
      <c r="O10" s="181">
        <v>3833800</v>
      </c>
      <c r="P10" s="316">
        <v>4.8871077882056309E-2</v>
      </c>
      <c r="Q10" s="318">
        <v>8.4460823152664358E-2</v>
      </c>
      <c r="R10" s="181">
        <v>7054214</v>
      </c>
      <c r="S10" s="181">
        <v>7488968</v>
      </c>
      <c r="T10" s="1788">
        <v>6.1630395675549392E-2</v>
      </c>
      <c r="U10" s="1101"/>
      <c r="V10" s="1101"/>
      <c r="W10" s="16"/>
      <c r="X10" s="16"/>
      <c r="Y10" s="279" t="s">
        <v>631</v>
      </c>
      <c r="Z10" s="1028">
        <v>3.6151090805920168E-2</v>
      </c>
      <c r="AA10" s="1029">
        <v>3.7248810019269385E-2</v>
      </c>
      <c r="AB10" s="1030">
        <v>3.3537224235297786E-2</v>
      </c>
      <c r="AC10" s="1023" t="s">
        <v>909</v>
      </c>
      <c r="AD10" s="1024" t="s">
        <v>910</v>
      </c>
      <c r="AE10" s="1028">
        <v>3.4231901033467106E-2</v>
      </c>
      <c r="AF10" s="1030">
        <v>3.5569972242256262E-2</v>
      </c>
      <c r="AG10" s="1808" t="s">
        <v>883</v>
      </c>
    </row>
    <row r="11" spans="1:33" ht="14.5">
      <c r="B11" s="184"/>
      <c r="C11" s="2298" t="s">
        <v>374</v>
      </c>
      <c r="D11" s="2298"/>
      <c r="E11" s="177">
        <v>5338286</v>
      </c>
      <c r="F11" s="178">
        <v>6477304</v>
      </c>
      <c r="G11" s="178">
        <v>5723761</v>
      </c>
      <c r="H11" s="360">
        <v>-0.11633590147999846</v>
      </c>
      <c r="I11" s="361">
        <v>7.2209506946611698E-2</v>
      </c>
      <c r="J11" s="16"/>
      <c r="K11" s="13"/>
      <c r="L11" s="527" t="s">
        <v>602</v>
      </c>
      <c r="M11" s="189">
        <v>-783739</v>
      </c>
      <c r="N11" s="181">
        <v>-705611</v>
      </c>
      <c r="O11" s="181">
        <v>-740772</v>
      </c>
      <c r="P11" s="316">
        <v>4.9830572369194921E-2</v>
      </c>
      <c r="Q11" s="318">
        <v>-5.482309799563375E-2</v>
      </c>
      <c r="R11" s="181">
        <v>-1598204</v>
      </c>
      <c r="S11" s="181">
        <v>-1446383</v>
      </c>
      <c r="T11" s="1788">
        <v>-9.4994756614299555E-2</v>
      </c>
      <c r="U11" s="1101"/>
      <c r="V11" s="1101"/>
      <c r="W11" s="16"/>
      <c r="X11" s="16"/>
      <c r="Y11" s="279" t="s">
        <v>632</v>
      </c>
      <c r="Z11" s="1028">
        <v>0.29349612647138695</v>
      </c>
      <c r="AA11" s="1029">
        <v>0.29630152757716621</v>
      </c>
      <c r="AB11" s="1030">
        <v>0.28551473510001901</v>
      </c>
      <c r="AC11" s="1023" t="s">
        <v>911</v>
      </c>
      <c r="AD11" s="1024" t="s">
        <v>912</v>
      </c>
      <c r="AE11" s="1028">
        <v>0.26201978607725379</v>
      </c>
      <c r="AF11" s="1030">
        <v>0.27509587543627639</v>
      </c>
      <c r="AG11" s="1808" t="s">
        <v>913</v>
      </c>
    </row>
    <row r="12" spans="1:33" ht="14.5">
      <c r="B12" s="184"/>
      <c r="C12" s="2298" t="s">
        <v>375</v>
      </c>
      <c r="D12" s="2298"/>
      <c r="E12" s="177">
        <v>31838979</v>
      </c>
      <c r="F12" s="178">
        <v>37134802</v>
      </c>
      <c r="G12" s="178">
        <v>37486290</v>
      </c>
      <c r="H12" s="360">
        <v>9.4651911702666406E-3</v>
      </c>
      <c r="I12" s="361">
        <v>0.1773709829074607</v>
      </c>
      <c r="J12" s="16"/>
      <c r="K12" s="13"/>
      <c r="L12" s="528" t="s">
        <v>46</v>
      </c>
      <c r="M12" s="190">
        <v>2751474</v>
      </c>
      <c r="N12" s="183">
        <v>2949557</v>
      </c>
      <c r="O12" s="183">
        <v>3093028</v>
      </c>
      <c r="P12" s="319">
        <v>4.8641541763729264E-2</v>
      </c>
      <c r="Q12" s="418">
        <v>0.12413491822928364</v>
      </c>
      <c r="R12" s="183">
        <v>5456010</v>
      </c>
      <c r="S12" s="183">
        <v>6042585</v>
      </c>
      <c r="T12" s="1789">
        <v>0.10750988359625441</v>
      </c>
      <c r="U12" s="1102"/>
      <c r="V12" s="1102"/>
      <c r="W12" s="16"/>
      <c r="X12" s="16"/>
      <c r="Y12" s="279" t="s">
        <v>633</v>
      </c>
      <c r="Z12" s="1028">
        <v>6.0035256469889067E-2</v>
      </c>
      <c r="AA12" s="1029">
        <v>6.0032145346125811E-2</v>
      </c>
      <c r="AB12" s="1030">
        <v>6.1254524093559408E-2</v>
      </c>
      <c r="AC12" s="1023" t="s">
        <v>914</v>
      </c>
      <c r="AD12" s="1024" t="s">
        <v>914</v>
      </c>
      <c r="AE12" s="1028">
        <v>5.90974006130493E-2</v>
      </c>
      <c r="AF12" s="1030">
        <v>6.0755248763499907E-2</v>
      </c>
      <c r="AG12" s="1808" t="s">
        <v>888</v>
      </c>
    </row>
    <row r="13" spans="1:33" s="99" customFormat="1" ht="14.5">
      <c r="B13" s="2299" t="s">
        <v>376</v>
      </c>
      <c r="C13" s="2300"/>
      <c r="D13" s="2300"/>
      <c r="E13" s="179">
        <v>37177265</v>
      </c>
      <c r="F13" s="180">
        <v>43612106</v>
      </c>
      <c r="G13" s="180">
        <v>43210051</v>
      </c>
      <c r="H13" s="362">
        <v>-9.2188852333799243E-3</v>
      </c>
      <c r="I13" s="363">
        <v>0.1622708394498627</v>
      </c>
      <c r="J13" s="118"/>
      <c r="K13" s="182"/>
      <c r="L13" s="15"/>
      <c r="M13" s="190"/>
      <c r="N13" s="183"/>
      <c r="O13" s="183"/>
      <c r="P13" s="319"/>
      <c r="Q13" s="418"/>
      <c r="R13" s="183"/>
      <c r="S13" s="183"/>
      <c r="T13" s="1789"/>
      <c r="U13" s="1101"/>
      <c r="V13" s="1101"/>
      <c r="W13" s="118"/>
      <c r="X13" s="118"/>
      <c r="Y13" s="280" t="s">
        <v>634</v>
      </c>
      <c r="Z13" s="1028">
        <v>5.2185498871554416E-2</v>
      </c>
      <c r="AA13" s="1029">
        <v>5.4981238588952902E-2</v>
      </c>
      <c r="AB13" s="1030">
        <v>5.1839632517043988E-2</v>
      </c>
      <c r="AC13" s="1023" t="s">
        <v>915</v>
      </c>
      <c r="AD13" s="1024" t="s">
        <v>916</v>
      </c>
      <c r="AE13" s="1028">
        <v>5.1061154537650505E-2</v>
      </c>
      <c r="AF13" s="1030">
        <v>5.3480124981656857E-2</v>
      </c>
      <c r="AG13" s="1808" t="s">
        <v>889</v>
      </c>
    </row>
    <row r="14" spans="1:33" ht="14.5">
      <c r="B14" s="2296"/>
      <c r="C14" s="2297"/>
      <c r="D14" s="188"/>
      <c r="E14" s="177"/>
      <c r="F14" s="178"/>
      <c r="G14" s="178"/>
      <c r="H14" s="360"/>
      <c r="I14" s="361"/>
      <c r="J14" s="16"/>
      <c r="K14" s="13"/>
      <c r="L14" s="15" t="s">
        <v>47</v>
      </c>
      <c r="M14" s="189">
        <v>-441020</v>
      </c>
      <c r="N14" s="181">
        <v>-352577</v>
      </c>
      <c r="O14" s="181">
        <v>-568414</v>
      </c>
      <c r="P14" s="316">
        <v>0.612169823896624</v>
      </c>
      <c r="Q14" s="318">
        <v>0.28886218312094691</v>
      </c>
      <c r="R14" s="181">
        <v>-908022</v>
      </c>
      <c r="S14" s="181">
        <v>-920991</v>
      </c>
      <c r="T14" s="1788">
        <v>1.4282693591124444E-2</v>
      </c>
      <c r="U14" s="1101"/>
      <c r="V14" s="1101"/>
      <c r="W14" s="16"/>
      <c r="X14" s="16"/>
      <c r="Y14" s="280" t="s">
        <v>635</v>
      </c>
      <c r="Z14" s="1028">
        <v>1.9489614049163401E-2</v>
      </c>
      <c r="AA14" s="1029">
        <v>1.6298381057405636E-2</v>
      </c>
      <c r="AB14" s="1030">
        <v>1.6448049920827865E-2</v>
      </c>
      <c r="AC14" s="1023" t="s">
        <v>892</v>
      </c>
      <c r="AD14" s="1024" t="s">
        <v>873</v>
      </c>
      <c r="AE14" s="1028">
        <v>1.9628620978183249E-2</v>
      </c>
      <c r="AF14" s="1030">
        <v>1.6330413065765586E-2</v>
      </c>
      <c r="AG14" s="1808" t="s">
        <v>893</v>
      </c>
    </row>
    <row r="15" spans="1:33">
      <c r="B15" s="185" t="s">
        <v>146</v>
      </c>
      <c r="C15" s="186"/>
      <c r="D15" s="186"/>
      <c r="E15" s="179">
        <v>574653</v>
      </c>
      <c r="F15" s="505">
        <v>877929</v>
      </c>
      <c r="G15" s="505">
        <v>688747</v>
      </c>
      <c r="H15" s="362">
        <v>-0.21548667375152206</v>
      </c>
      <c r="I15" s="363">
        <v>0.19854416491343471</v>
      </c>
      <c r="J15" s="16"/>
      <c r="K15" s="13"/>
      <c r="L15" s="15" t="s">
        <v>209</v>
      </c>
      <c r="M15" s="189">
        <v>81258</v>
      </c>
      <c r="N15" s="181">
        <v>104411</v>
      </c>
      <c r="O15" s="181">
        <v>93012</v>
      </c>
      <c r="P15" s="316">
        <v>-0.1091743207133348</v>
      </c>
      <c r="Q15" s="318">
        <v>0.14465037288636196</v>
      </c>
      <c r="R15" s="181">
        <v>166097</v>
      </c>
      <c r="S15" s="181">
        <v>197423</v>
      </c>
      <c r="T15" s="1788">
        <v>0.18860063697718804</v>
      </c>
      <c r="U15" s="1101"/>
      <c r="V15" s="1101"/>
      <c r="W15" s="16"/>
      <c r="X15" s="16"/>
      <c r="Y15" s="281"/>
      <c r="Z15" s="1028"/>
      <c r="AA15" s="1029"/>
      <c r="AB15" s="1030"/>
      <c r="AC15" s="1023"/>
      <c r="AD15" s="1024"/>
      <c r="AE15" s="1028">
        <v>0</v>
      </c>
      <c r="AF15" s="1030">
        <v>0</v>
      </c>
      <c r="AG15" s="1808">
        <v>0</v>
      </c>
    </row>
    <row r="16" spans="1:33">
      <c r="B16" s="2294"/>
      <c r="C16" s="2295"/>
      <c r="D16" s="186"/>
      <c r="E16" s="177"/>
      <c r="F16" s="178"/>
      <c r="G16" s="178"/>
      <c r="H16" s="360"/>
      <c r="I16" s="361"/>
      <c r="J16" s="16"/>
      <c r="K16" s="13"/>
      <c r="L16" s="221" t="s">
        <v>378</v>
      </c>
      <c r="M16" s="190">
        <v>-359762</v>
      </c>
      <c r="N16" s="183">
        <v>-248166</v>
      </c>
      <c r="O16" s="183">
        <v>-475402</v>
      </c>
      <c r="P16" s="319">
        <v>0.91566129123248152</v>
      </c>
      <c r="Q16" s="418">
        <v>0.32143472629127035</v>
      </c>
      <c r="R16" s="183">
        <v>-741925</v>
      </c>
      <c r="S16" s="183">
        <v>-723568</v>
      </c>
      <c r="T16" s="1789">
        <v>-2.4742393099032922E-2</v>
      </c>
      <c r="U16" s="1102"/>
      <c r="V16" s="1102"/>
      <c r="W16" s="16"/>
      <c r="X16" s="16"/>
      <c r="Y16" s="282" t="s">
        <v>478</v>
      </c>
      <c r="Z16" s="1028"/>
      <c r="AA16" s="1029"/>
      <c r="AB16" s="1030"/>
      <c r="AC16" s="1023"/>
      <c r="AD16" s="1024"/>
      <c r="AE16" s="1028">
        <v>0</v>
      </c>
      <c r="AF16" s="1030">
        <v>0</v>
      </c>
      <c r="AG16" s="1808">
        <v>0</v>
      </c>
    </row>
    <row r="17" spans="2:33">
      <c r="B17" s="185" t="s">
        <v>379</v>
      </c>
      <c r="C17" s="186"/>
      <c r="D17" s="186"/>
      <c r="E17" s="179">
        <v>617368</v>
      </c>
      <c r="F17" s="505">
        <v>551864</v>
      </c>
      <c r="G17" s="505">
        <v>671728</v>
      </c>
      <c r="H17" s="362">
        <v>0.21719844019541046</v>
      </c>
      <c r="I17" s="363">
        <v>8.8051210947117445E-2</v>
      </c>
      <c r="J17" s="16"/>
      <c r="K17" s="13"/>
      <c r="L17" s="15"/>
      <c r="M17" s="190"/>
      <c r="N17" s="183"/>
      <c r="O17" s="183"/>
      <c r="P17" s="319"/>
      <c r="Q17" s="418"/>
      <c r="R17" s="183"/>
      <c r="S17" s="183"/>
      <c r="T17" s="1789"/>
      <c r="U17" s="1102"/>
      <c r="V17" s="1102"/>
      <c r="W17" s="16"/>
      <c r="X17" s="16"/>
      <c r="Y17" s="279" t="s">
        <v>479</v>
      </c>
      <c r="Z17" s="1028">
        <v>3.4138454478643311E-2</v>
      </c>
      <c r="AA17" s="1029">
        <v>2.7983038088587892E-2</v>
      </c>
      <c r="AB17" s="1030">
        <v>2.6916743693401184E-2</v>
      </c>
      <c r="AC17" s="1023" t="s">
        <v>903</v>
      </c>
      <c r="AD17" s="1024" t="s">
        <v>917</v>
      </c>
      <c r="AE17" s="1028">
        <v>3.4138454478643311E-2</v>
      </c>
      <c r="AF17" s="1030">
        <v>2.6916743693401184E-2</v>
      </c>
      <c r="AG17" s="1808" t="s">
        <v>917</v>
      </c>
    </row>
    <row r="18" spans="2:33" ht="26.65" customHeight="1">
      <c r="B18" s="185" t="s">
        <v>149</v>
      </c>
      <c r="C18" s="186"/>
      <c r="D18" s="186"/>
      <c r="E18" s="179">
        <v>19097277</v>
      </c>
      <c r="F18" s="505">
        <v>24896990</v>
      </c>
      <c r="G18" s="505">
        <v>23015307</v>
      </c>
      <c r="H18" s="362">
        <v>-7.5578734618120508E-2</v>
      </c>
      <c r="I18" s="363">
        <v>0.20516170970343051</v>
      </c>
      <c r="J18" s="16"/>
      <c r="K18" s="13"/>
      <c r="L18" s="89" t="s">
        <v>48</v>
      </c>
      <c r="M18" s="190">
        <v>2391712</v>
      </c>
      <c r="N18" s="183">
        <v>2701391</v>
      </c>
      <c r="O18" s="183">
        <v>2617626</v>
      </c>
      <c r="P18" s="319">
        <v>-3.1008099160765693E-2</v>
      </c>
      <c r="Q18" s="711">
        <v>9.4457024926078062E-2</v>
      </c>
      <c r="R18" s="183">
        <v>4714085</v>
      </c>
      <c r="S18" s="183">
        <v>5319017</v>
      </c>
      <c r="T18" s="1789">
        <v>0.12832437259828788</v>
      </c>
      <c r="U18" s="1102"/>
      <c r="V18" s="1102"/>
      <c r="W18" s="16"/>
      <c r="X18" s="16"/>
      <c r="Y18" s="279" t="s">
        <v>480</v>
      </c>
      <c r="Z18" s="1028">
        <v>4.8514095704033859E-2</v>
      </c>
      <c r="AA18" s="1029">
        <v>4.1624724621393543E-2</v>
      </c>
      <c r="AB18" s="1030">
        <v>3.9164330938817118E-2</v>
      </c>
      <c r="AC18" s="1023" t="s">
        <v>918</v>
      </c>
      <c r="AD18" s="1024" t="s">
        <v>919</v>
      </c>
      <c r="AE18" s="1028">
        <v>4.8514095704033859E-2</v>
      </c>
      <c r="AF18" s="1030">
        <v>3.9164330938817118E-2</v>
      </c>
      <c r="AG18" s="1808" t="s">
        <v>919</v>
      </c>
    </row>
    <row r="19" spans="2:33">
      <c r="B19" s="185" t="s">
        <v>150</v>
      </c>
      <c r="C19" s="186"/>
      <c r="D19" s="186"/>
      <c r="E19" s="179">
        <v>8169062</v>
      </c>
      <c r="F19" s="505">
        <v>7991186</v>
      </c>
      <c r="G19" s="505">
        <v>8293837</v>
      </c>
      <c r="H19" s="362">
        <v>3.787310168978672E-2</v>
      </c>
      <c r="I19" s="363">
        <v>1.5274091444036048E-2</v>
      </c>
      <c r="J19" s="16"/>
      <c r="K19" s="13"/>
      <c r="L19" s="15"/>
      <c r="M19" s="189"/>
      <c r="N19" s="181"/>
      <c r="O19" s="181"/>
      <c r="P19" s="316"/>
      <c r="Q19" s="318"/>
      <c r="R19" s="181"/>
      <c r="S19" s="181"/>
      <c r="T19" s="1788"/>
      <c r="U19" s="1101"/>
      <c r="V19" s="1101"/>
      <c r="W19" s="16"/>
      <c r="X19" s="16"/>
      <c r="Y19" s="279" t="s">
        <v>481</v>
      </c>
      <c r="Z19" s="1028">
        <v>1.5538877260563417</v>
      </c>
      <c r="AA19" s="1029">
        <v>1.6694255993141851</v>
      </c>
      <c r="AB19" s="1030">
        <v>1.6843065258999126</v>
      </c>
      <c r="AC19" s="1023" t="s">
        <v>920</v>
      </c>
      <c r="AD19" s="1024" t="s">
        <v>921</v>
      </c>
      <c r="AE19" s="1028">
        <v>1.5538877260563417</v>
      </c>
      <c r="AF19" s="1030">
        <v>1.6843065258999126</v>
      </c>
      <c r="AG19" s="1808" t="s">
        <v>921</v>
      </c>
    </row>
    <row r="20" spans="2:33">
      <c r="B20" s="2296"/>
      <c r="C20" s="2297"/>
      <c r="D20" s="188"/>
      <c r="E20" s="177"/>
      <c r="F20" s="178"/>
      <c r="G20" s="178"/>
      <c r="H20" s="360"/>
      <c r="I20" s="361"/>
      <c r="J20" s="16"/>
      <c r="K20" s="13"/>
      <c r="L20" s="15" t="s">
        <v>49</v>
      </c>
      <c r="M20" s="189"/>
      <c r="N20" s="181"/>
      <c r="O20" s="181"/>
      <c r="P20" s="316"/>
      <c r="Q20" s="318"/>
      <c r="R20" s="181"/>
      <c r="S20" s="181"/>
      <c r="T20" s="1788"/>
      <c r="U20" s="1101"/>
      <c r="V20" s="1101"/>
      <c r="W20" s="16"/>
      <c r="X20" s="16"/>
      <c r="Y20" s="279" t="s">
        <v>482</v>
      </c>
      <c r="Z20" s="1028">
        <v>1.0934414963543513</v>
      </c>
      <c r="AA20" s="1029">
        <v>1.1223041246899312</v>
      </c>
      <c r="AB20" s="1030">
        <v>1.1575851284066445</v>
      </c>
      <c r="AC20" s="1023" t="s">
        <v>922</v>
      </c>
      <c r="AD20" s="1024" t="s">
        <v>923</v>
      </c>
      <c r="AE20" s="1028">
        <v>1.0934414963543513</v>
      </c>
      <c r="AF20" s="1030">
        <v>1.1575851284066445</v>
      </c>
      <c r="AG20" s="1808" t="s">
        <v>923</v>
      </c>
    </row>
    <row r="21" spans="2:33" s="99" customFormat="1" ht="14.5">
      <c r="B21" s="2294" t="s">
        <v>19</v>
      </c>
      <c r="C21" s="2295"/>
      <c r="D21" s="186"/>
      <c r="E21" s="179">
        <v>120998975</v>
      </c>
      <c r="F21" s="180">
        <v>128142162</v>
      </c>
      <c r="G21" s="180">
        <v>134206650</v>
      </c>
      <c r="H21" s="362">
        <v>4.7326250044072142E-2</v>
      </c>
      <c r="I21" s="363">
        <v>0.10915526350533135</v>
      </c>
      <c r="J21" s="118"/>
      <c r="K21" s="182"/>
      <c r="L21" s="529" t="s">
        <v>221</v>
      </c>
      <c r="M21" s="189">
        <v>853720</v>
      </c>
      <c r="N21" s="181">
        <v>961546</v>
      </c>
      <c r="O21" s="181">
        <v>970331</v>
      </c>
      <c r="P21" s="316">
        <v>9.1363283711855692E-3</v>
      </c>
      <c r="Q21" s="318">
        <v>0.13659162254603383</v>
      </c>
      <c r="R21" s="181">
        <v>1685146</v>
      </c>
      <c r="S21" s="181">
        <v>1931877</v>
      </c>
      <c r="T21" s="1788">
        <v>0.14641520675359879</v>
      </c>
      <c r="U21" s="1101"/>
      <c r="V21" s="1101"/>
      <c r="X21" s="118"/>
      <c r="Y21" s="279" t="s">
        <v>483</v>
      </c>
      <c r="Z21" s="1028">
        <v>1.1973230152569351E-2</v>
      </c>
      <c r="AA21" s="1029">
        <v>7.836530268316072E-3</v>
      </c>
      <c r="AB21" s="1030">
        <v>1.4496791422747684E-2</v>
      </c>
      <c r="AC21" s="1023" t="s">
        <v>924</v>
      </c>
      <c r="AD21" s="1024" t="s">
        <v>877</v>
      </c>
      <c r="AE21" s="1028">
        <v>1.2285047743970986E-2</v>
      </c>
      <c r="AF21" s="1030">
        <v>1.1157253020167401E-2</v>
      </c>
      <c r="AG21" s="1808" t="s">
        <v>903</v>
      </c>
    </row>
    <row r="22" spans="2:33">
      <c r="B22" s="184"/>
      <c r="C22" s="2298" t="s">
        <v>383</v>
      </c>
      <c r="D22" s="2298"/>
      <c r="E22" s="177">
        <v>116868257</v>
      </c>
      <c r="F22" s="178">
        <v>124556355</v>
      </c>
      <c r="G22" s="178">
        <v>130594244</v>
      </c>
      <c r="H22" s="360">
        <v>4.8475158092094135E-2</v>
      </c>
      <c r="I22" s="361">
        <v>0.11744837608042703</v>
      </c>
      <c r="J22" s="16"/>
      <c r="K22" s="13"/>
      <c r="L22" s="530" t="s">
        <v>222</v>
      </c>
      <c r="M22" s="189">
        <v>347077</v>
      </c>
      <c r="N22" s="181">
        <v>386255</v>
      </c>
      <c r="O22" s="181">
        <v>415666</v>
      </c>
      <c r="P22" s="316">
        <v>7.6143998135946467E-2</v>
      </c>
      <c r="Q22" s="712">
        <v>0.19761897215891575</v>
      </c>
      <c r="R22" s="181">
        <v>650771</v>
      </c>
      <c r="S22" s="181">
        <v>801921</v>
      </c>
      <c r="T22" s="1788">
        <v>0.23226296193284582</v>
      </c>
      <c r="U22" s="1101"/>
      <c r="V22" s="1101"/>
      <c r="W22" s="16"/>
      <c r="X22" s="16"/>
      <c r="Y22" s="283"/>
      <c r="Z22" s="1028"/>
      <c r="AA22" s="1029"/>
      <c r="AB22" s="1030"/>
      <c r="AC22" s="1023"/>
      <c r="AD22" s="1024"/>
      <c r="AE22" s="1028">
        <v>0</v>
      </c>
      <c r="AF22" s="1030">
        <v>0</v>
      </c>
      <c r="AG22" s="1808">
        <v>0</v>
      </c>
    </row>
    <row r="23" spans="2:33">
      <c r="B23" s="184"/>
      <c r="C23" s="2298" t="s">
        <v>385</v>
      </c>
      <c r="D23" s="2298"/>
      <c r="E23" s="177">
        <v>4130718</v>
      </c>
      <c r="F23" s="178">
        <v>3585807</v>
      </c>
      <c r="G23" s="178">
        <v>3612406</v>
      </c>
      <c r="H23" s="360">
        <v>7.4178560084243242E-3</v>
      </c>
      <c r="I23" s="361">
        <v>-0.12547745936662827</v>
      </c>
      <c r="J23" s="16"/>
      <c r="K23" s="13"/>
      <c r="L23" s="531" t="s">
        <v>484</v>
      </c>
      <c r="M23" s="189">
        <v>215491</v>
      </c>
      <c r="N23" s="181">
        <v>201491</v>
      </c>
      <c r="O23" s="181">
        <v>155819</v>
      </c>
      <c r="P23" s="316">
        <v>-0.22667017385391902</v>
      </c>
      <c r="Q23" s="712">
        <v>-0.27691179678037597</v>
      </c>
      <c r="R23" s="181">
        <v>315888</v>
      </c>
      <c r="S23" s="181">
        <v>357310</v>
      </c>
      <c r="T23" s="1788">
        <v>0.13112875449526415</v>
      </c>
      <c r="U23" s="1101"/>
      <c r="V23" s="1101"/>
      <c r="W23" s="16"/>
      <c r="X23" s="16"/>
      <c r="Y23" s="284" t="s">
        <v>267</v>
      </c>
      <c r="Z23" s="1028"/>
      <c r="AA23" s="1029"/>
      <c r="AB23" s="1030"/>
      <c r="AC23" s="1023"/>
      <c r="AD23" s="1024"/>
      <c r="AE23" s="1028">
        <v>0</v>
      </c>
      <c r="AF23" s="1030">
        <v>0</v>
      </c>
      <c r="AG23" s="1808">
        <v>0</v>
      </c>
    </row>
    <row r="24" spans="2:33" ht="14.5">
      <c r="B24" s="184"/>
      <c r="C24" s="2298" t="s">
        <v>457</v>
      </c>
      <c r="D24" s="2298"/>
      <c r="E24" s="177">
        <v>-6418672</v>
      </c>
      <c r="F24" s="178">
        <v>-5986238</v>
      </c>
      <c r="G24" s="178">
        <v>-6084399</v>
      </c>
      <c r="H24" s="360">
        <v>1.6397777702790967E-2</v>
      </c>
      <c r="I24" s="361">
        <v>-5.2078218048842502E-2</v>
      </c>
      <c r="J24" s="16"/>
      <c r="K24" s="13"/>
      <c r="L24" s="531" t="s">
        <v>671</v>
      </c>
      <c r="M24" s="189">
        <v>1352</v>
      </c>
      <c r="N24" s="181">
        <v>3556</v>
      </c>
      <c r="O24" s="181">
        <v>2626</v>
      </c>
      <c r="P24" s="316">
        <v>-0.26152980877390325</v>
      </c>
      <c r="Q24" s="712">
        <v>0.94230769230769229</v>
      </c>
      <c r="R24" s="181">
        <v>2861</v>
      </c>
      <c r="S24" s="181">
        <v>6182</v>
      </c>
      <c r="T24" s="1788">
        <v>1.1607829430269136</v>
      </c>
      <c r="U24" s="1101"/>
      <c r="V24" s="1101"/>
      <c r="W24" s="16"/>
      <c r="X24" s="16"/>
      <c r="Y24" s="539" t="s">
        <v>485</v>
      </c>
      <c r="Z24" s="1028">
        <v>0.38348512598999296</v>
      </c>
      <c r="AA24" s="1029">
        <v>0.38622550224934288</v>
      </c>
      <c r="AB24" s="1030">
        <v>0.38547668608943841</v>
      </c>
      <c r="AC24" s="1023" t="s">
        <v>925</v>
      </c>
      <c r="AD24" s="1024" t="s">
        <v>926</v>
      </c>
      <c r="AE24" s="1028">
        <v>0.38025086726533375</v>
      </c>
      <c r="AF24" s="1030">
        <v>0.38584161966300939</v>
      </c>
      <c r="AG24" s="1808" t="s">
        <v>927</v>
      </c>
    </row>
    <row r="25" spans="2:33" s="99" customFormat="1" ht="15" thickBot="1">
      <c r="B25" s="2294" t="s">
        <v>389</v>
      </c>
      <c r="C25" s="2295"/>
      <c r="D25" s="186"/>
      <c r="E25" s="179">
        <v>114580303</v>
      </c>
      <c r="F25" s="180">
        <v>122155924</v>
      </c>
      <c r="G25" s="180">
        <v>128122251</v>
      </c>
      <c r="H25" s="362">
        <v>4.8841896525624089E-2</v>
      </c>
      <c r="I25" s="363">
        <v>0.11818739910296798</v>
      </c>
      <c r="J25" s="118"/>
      <c r="K25" s="182"/>
      <c r="L25" s="531" t="s">
        <v>388</v>
      </c>
      <c r="M25" s="189">
        <v>35945</v>
      </c>
      <c r="N25" s="181">
        <v>11669</v>
      </c>
      <c r="O25" s="181">
        <v>65027</v>
      </c>
      <c r="P25" s="316" t="s">
        <v>863</v>
      </c>
      <c r="Q25" s="318">
        <v>0.80906941160105716</v>
      </c>
      <c r="R25" s="181">
        <v>49697</v>
      </c>
      <c r="S25" s="181">
        <v>76696</v>
      </c>
      <c r="T25" s="1788">
        <v>0.54327222971205502</v>
      </c>
      <c r="U25" s="1101"/>
      <c r="V25" s="1101"/>
      <c r="W25" s="118"/>
      <c r="X25" s="118"/>
      <c r="Y25" s="673" t="s">
        <v>486</v>
      </c>
      <c r="Z25" s="1031">
        <v>3.1620051732564741E-2</v>
      </c>
      <c r="AA25" s="1806">
        <v>3.1941716649067635E-2</v>
      </c>
      <c r="AB25" s="1807">
        <v>3.2492621319741698E-2</v>
      </c>
      <c r="AC25" s="1025" t="s">
        <v>907</v>
      </c>
      <c r="AD25" s="1782" t="s">
        <v>928</v>
      </c>
      <c r="AE25" s="1031">
        <v>3.0692870998879396E-2</v>
      </c>
      <c r="AF25" s="1807">
        <v>3.240944763907716E-2</v>
      </c>
      <c r="AG25" s="1809" t="s">
        <v>888</v>
      </c>
    </row>
    <row r="26" spans="2:33">
      <c r="B26" s="2294"/>
      <c r="C26" s="2295"/>
      <c r="D26" s="186"/>
      <c r="E26" s="177"/>
      <c r="F26" s="178"/>
      <c r="G26" s="178"/>
      <c r="H26" s="360"/>
      <c r="I26" s="361"/>
      <c r="J26" s="16"/>
      <c r="K26" s="13"/>
      <c r="L26" s="531" t="s">
        <v>674</v>
      </c>
      <c r="M26" s="189">
        <v>1622</v>
      </c>
      <c r="N26" s="181">
        <v>18682</v>
      </c>
      <c r="O26" s="181">
        <v>9486</v>
      </c>
      <c r="P26" s="316">
        <v>-0.49223851835991866</v>
      </c>
      <c r="Q26" s="318" t="s">
        <v>863</v>
      </c>
      <c r="R26" s="181">
        <v>3171</v>
      </c>
      <c r="S26" s="181">
        <v>28168</v>
      </c>
      <c r="T26" s="1788" t="s">
        <v>863</v>
      </c>
      <c r="U26" s="1101"/>
      <c r="V26" s="1101"/>
      <c r="W26" s="16"/>
      <c r="X26" s="16"/>
      <c r="AC26" s="16"/>
      <c r="AD26" s="16"/>
    </row>
    <row r="27" spans="2:33" ht="14.5">
      <c r="B27" s="2294" t="s">
        <v>599</v>
      </c>
      <c r="C27" s="2295"/>
      <c r="D27" s="186"/>
      <c r="E27" s="179">
        <v>1395819</v>
      </c>
      <c r="F27" s="505">
        <v>1332154</v>
      </c>
      <c r="G27" s="505">
        <v>1345462</v>
      </c>
      <c r="H27" s="362">
        <v>9.9898360099508008E-3</v>
      </c>
      <c r="I27" s="363">
        <v>-3.6077027179025362E-2</v>
      </c>
      <c r="J27" s="16"/>
      <c r="K27" s="13"/>
      <c r="L27" s="531" t="s">
        <v>458</v>
      </c>
      <c r="M27" s="189">
        <v>27968</v>
      </c>
      <c r="N27" s="181">
        <v>17534</v>
      </c>
      <c r="O27" s="181">
        <v>28740</v>
      </c>
      <c r="P27" s="316">
        <v>0.63910117486027151</v>
      </c>
      <c r="Q27" s="318">
        <v>2.7602974828375287E-2</v>
      </c>
      <c r="R27" s="181">
        <v>51148</v>
      </c>
      <c r="S27" s="181">
        <v>46274</v>
      </c>
      <c r="T27" s="1788">
        <v>-9.5292093532493932E-2</v>
      </c>
      <c r="U27" s="1102"/>
      <c r="V27" s="1102"/>
      <c r="W27" s="16"/>
      <c r="X27" s="16"/>
      <c r="Y27" s="1428" t="s">
        <v>460</v>
      </c>
      <c r="Z27" s="217"/>
      <c r="AA27" s="217"/>
      <c r="AB27" s="217"/>
      <c r="AC27" s="16"/>
      <c r="AD27" s="16"/>
    </row>
    <row r="28" spans="2:33" ht="14.65" customHeight="1">
      <c r="B28" s="2294" t="s">
        <v>394</v>
      </c>
      <c r="C28" s="2295"/>
      <c r="D28" s="186"/>
      <c r="E28" s="179">
        <v>559370</v>
      </c>
      <c r="F28" s="505">
        <v>608592</v>
      </c>
      <c r="G28" s="505">
        <v>581699</v>
      </c>
      <c r="H28" s="362">
        <v>-4.4188881878171257E-2</v>
      </c>
      <c r="I28" s="363">
        <v>3.9918122173159092E-2</v>
      </c>
      <c r="J28" s="16"/>
      <c r="K28" s="13"/>
      <c r="L28" s="532" t="s">
        <v>459</v>
      </c>
      <c r="M28" s="190">
        <v>1483175</v>
      </c>
      <c r="N28" s="183">
        <v>1600733</v>
      </c>
      <c r="O28" s="183">
        <v>1647695</v>
      </c>
      <c r="P28" s="319">
        <v>2.9337809615969684E-2</v>
      </c>
      <c r="Q28" s="418">
        <v>0.11092419977413319</v>
      </c>
      <c r="R28" s="183">
        <v>2758682</v>
      </c>
      <c r="S28" s="183">
        <v>3248428</v>
      </c>
      <c r="T28" s="1789">
        <v>0.17752897941843243</v>
      </c>
      <c r="U28" s="1101"/>
      <c r="V28" s="1101"/>
      <c r="W28" s="16"/>
      <c r="X28" s="16"/>
      <c r="Y28" s="1429" t="s">
        <v>487</v>
      </c>
      <c r="Z28" s="246"/>
      <c r="AA28" s="246"/>
      <c r="AB28" s="246"/>
    </row>
    <row r="29" spans="2:33" ht="14.65" customHeight="1">
      <c r="B29" s="2294" t="s">
        <v>462</v>
      </c>
      <c r="C29" s="2295"/>
      <c r="D29" s="186"/>
      <c r="E29" s="179">
        <v>2478728</v>
      </c>
      <c r="F29" s="505">
        <v>2569443</v>
      </c>
      <c r="G29" s="505">
        <v>2721368</v>
      </c>
      <c r="H29" s="362">
        <v>5.9127600806867478E-2</v>
      </c>
      <c r="I29" s="363">
        <v>9.7888917218831598E-2</v>
      </c>
      <c r="J29" s="16"/>
      <c r="K29" s="13"/>
      <c r="L29" s="15"/>
      <c r="M29" s="189"/>
      <c r="N29" s="181"/>
      <c r="O29" s="181"/>
      <c r="P29" s="316"/>
      <c r="Q29" s="318"/>
      <c r="R29" s="181"/>
      <c r="S29" s="181"/>
      <c r="T29" s="1788"/>
      <c r="U29" s="1101"/>
      <c r="V29" s="1101"/>
      <c r="W29" s="16"/>
      <c r="X29" s="16"/>
      <c r="Y29" s="1429" t="s">
        <v>488</v>
      </c>
    </row>
    <row r="30" spans="2:33" ht="16.5" customHeight="1">
      <c r="B30" s="2294" t="s">
        <v>600</v>
      </c>
      <c r="C30" s="2295"/>
      <c r="D30" s="186"/>
      <c r="E30" s="179">
        <v>6772832</v>
      </c>
      <c r="F30" s="505">
        <v>9485856</v>
      </c>
      <c r="G30" s="505">
        <v>9684450</v>
      </c>
      <c r="H30" s="362">
        <v>2.0935801681998968E-2</v>
      </c>
      <c r="I30" s="363">
        <v>0.42989668132916925</v>
      </c>
      <c r="J30" s="16"/>
      <c r="K30" s="13"/>
      <c r="L30" s="221" t="s">
        <v>51</v>
      </c>
      <c r="M30" s="189"/>
      <c r="N30" s="181"/>
      <c r="O30" s="181"/>
      <c r="P30" s="316"/>
      <c r="Q30" s="318"/>
      <c r="R30" s="181"/>
      <c r="S30" s="181"/>
      <c r="T30" s="1788"/>
      <c r="U30" s="1101"/>
      <c r="V30" s="1101"/>
      <c r="W30" s="16"/>
      <c r="X30" s="16"/>
      <c r="Y30" s="1430" t="s">
        <v>464</v>
      </c>
      <c r="Z30" s="522"/>
      <c r="AA30" s="522"/>
      <c r="AB30" s="522"/>
    </row>
    <row r="31" spans="2:33" ht="17.649999999999999" customHeight="1">
      <c r="B31" s="2296"/>
      <c r="C31" s="2297"/>
      <c r="D31" s="188"/>
      <c r="E31" s="177"/>
      <c r="F31" s="178"/>
      <c r="G31" s="178"/>
      <c r="H31" s="360"/>
      <c r="I31" s="361"/>
      <c r="J31" s="16"/>
      <c r="K31" s="13"/>
      <c r="L31" s="533" t="s">
        <v>247</v>
      </c>
      <c r="M31" s="189">
        <v>-721895</v>
      </c>
      <c r="N31" s="181">
        <v>-817495</v>
      </c>
      <c r="O31" s="181">
        <v>-830345</v>
      </c>
      <c r="P31" s="316">
        <v>1.5718750573398003E-2</v>
      </c>
      <c r="Q31" s="318">
        <v>0.15022960402828667</v>
      </c>
      <c r="R31" s="181">
        <v>-1467830</v>
      </c>
      <c r="S31" s="181">
        <v>-1647840</v>
      </c>
      <c r="T31" s="1788">
        <v>0.12263681761511892</v>
      </c>
      <c r="U31" s="1101"/>
      <c r="V31" s="1101"/>
      <c r="W31" s="16"/>
      <c r="X31" s="16"/>
      <c r="Y31" s="1430" t="s">
        <v>489</v>
      </c>
      <c r="Z31" s="218"/>
      <c r="AA31" s="218"/>
      <c r="AB31" s="218"/>
    </row>
    <row r="32" spans="2:33" s="99" customFormat="1" ht="14.65" customHeight="1">
      <c r="B32" s="2306" t="s">
        <v>441</v>
      </c>
      <c r="C32" s="2307"/>
      <c r="D32" s="2307"/>
      <c r="E32" s="179">
        <v>191422677</v>
      </c>
      <c r="F32" s="180">
        <v>214082044</v>
      </c>
      <c r="G32" s="180">
        <v>218334900</v>
      </c>
      <c r="H32" s="362">
        <v>1.9865542763595812E-2</v>
      </c>
      <c r="I32" s="363">
        <v>0.14059056858764962</v>
      </c>
      <c r="J32" s="118"/>
      <c r="K32" s="182"/>
      <c r="L32" s="533" t="s">
        <v>465</v>
      </c>
      <c r="M32" s="189">
        <v>-655997</v>
      </c>
      <c r="N32" s="181">
        <v>-686749</v>
      </c>
      <c r="O32" s="181">
        <v>-760449</v>
      </c>
      <c r="P32" s="316">
        <v>0.10731722943899445</v>
      </c>
      <c r="Q32" s="318">
        <v>0.15922633792532587</v>
      </c>
      <c r="R32" s="181">
        <v>-1218436</v>
      </c>
      <c r="S32" s="181">
        <v>-1447198</v>
      </c>
      <c r="T32" s="1788">
        <v>0.18775052608425882</v>
      </c>
      <c r="U32" s="1101"/>
      <c r="V32" s="1101"/>
      <c r="W32" s="118"/>
      <c r="X32" s="118"/>
      <c r="Y32" s="1431"/>
      <c r="Z32" s="218"/>
      <c r="AA32" s="218"/>
      <c r="AB32" s="218"/>
      <c r="AC32" s="522"/>
      <c r="AD32" s="522"/>
    </row>
    <row r="33" spans="2:32" ht="13.9" customHeight="1">
      <c r="B33" s="2294"/>
      <c r="C33" s="2295"/>
      <c r="D33" s="186"/>
      <c r="E33" s="177"/>
      <c r="F33" s="178"/>
      <c r="G33" s="178"/>
      <c r="H33" s="360"/>
      <c r="I33" s="361"/>
      <c r="J33" s="16"/>
      <c r="K33" s="13"/>
      <c r="L33" s="533" t="s">
        <v>603</v>
      </c>
      <c r="M33" s="189">
        <v>-152670</v>
      </c>
      <c r="N33" s="181">
        <v>-168601</v>
      </c>
      <c r="O33" s="181">
        <v>-165501</v>
      </c>
      <c r="P33" s="316">
        <v>-1.8386605061654439E-2</v>
      </c>
      <c r="Q33" s="318">
        <v>8.4044016506189825E-2</v>
      </c>
      <c r="R33" s="181">
        <v>-297812</v>
      </c>
      <c r="S33" s="181">
        <v>-334102</v>
      </c>
      <c r="T33" s="1788">
        <v>0.12185539870790969</v>
      </c>
      <c r="U33" s="1101"/>
      <c r="V33" s="1101"/>
      <c r="W33" s="16"/>
      <c r="X33" s="16"/>
      <c r="Z33" s="218"/>
      <c r="AA33" s="218"/>
      <c r="AB33" s="218"/>
      <c r="AC33" s="218"/>
      <c r="AD33" s="218"/>
    </row>
    <row r="34" spans="2:32" ht="14.65" customHeight="1">
      <c r="B34" s="2299" t="s">
        <v>406</v>
      </c>
      <c r="C34" s="2300"/>
      <c r="D34" s="2300"/>
      <c r="E34" s="177"/>
      <c r="F34" s="178"/>
      <c r="G34" s="178"/>
      <c r="H34" s="360"/>
      <c r="I34" s="361"/>
      <c r="J34" s="16"/>
      <c r="K34" s="13"/>
      <c r="L34" s="533" t="s">
        <v>467</v>
      </c>
      <c r="M34" s="189">
        <v>-51591</v>
      </c>
      <c r="N34" s="181">
        <v>-51904</v>
      </c>
      <c r="O34" s="181">
        <v>-96107</v>
      </c>
      <c r="P34" s="316">
        <v>0.85162993218249072</v>
      </c>
      <c r="Q34" s="318">
        <v>0.86286367777325501</v>
      </c>
      <c r="R34" s="181">
        <v>-99944</v>
      </c>
      <c r="S34" s="181">
        <v>-148011</v>
      </c>
      <c r="T34" s="1788">
        <v>0.48093932602257267</v>
      </c>
      <c r="U34" s="1102"/>
      <c r="V34" s="1102"/>
      <c r="W34" s="16"/>
      <c r="X34" s="16"/>
      <c r="Z34" s="218"/>
      <c r="AA34" s="218"/>
      <c r="AB34" s="218"/>
      <c r="AC34" s="218"/>
      <c r="AD34" s="218"/>
      <c r="AE34" s="216"/>
      <c r="AF34" s="216"/>
    </row>
    <row r="35" spans="2:32" ht="15" customHeight="1">
      <c r="B35" s="2304" t="s">
        <v>55</v>
      </c>
      <c r="C35" s="2305"/>
      <c r="D35" s="186"/>
      <c r="E35" s="177"/>
      <c r="F35" s="178"/>
      <c r="G35" s="178"/>
      <c r="H35" s="360"/>
      <c r="I35" s="361"/>
      <c r="J35" s="16"/>
      <c r="K35" s="13"/>
      <c r="L35" s="534" t="s">
        <v>51</v>
      </c>
      <c r="M35" s="190">
        <v>-1582153</v>
      </c>
      <c r="N35" s="183">
        <v>-1724749</v>
      </c>
      <c r="O35" s="183">
        <v>-1852402</v>
      </c>
      <c r="P35" s="319">
        <v>7.4012508486742123E-2</v>
      </c>
      <c r="Q35" s="418">
        <v>0.17081091398872297</v>
      </c>
      <c r="R35" s="183">
        <v>-3084022</v>
      </c>
      <c r="S35" s="183">
        <v>-3577151</v>
      </c>
      <c r="T35" s="1789">
        <v>0.15989801629171257</v>
      </c>
      <c r="U35" s="1102"/>
      <c r="V35" s="1102"/>
      <c r="W35" s="16"/>
      <c r="X35" s="16"/>
      <c r="Z35" s="216"/>
      <c r="AA35" s="216"/>
      <c r="AB35" s="216"/>
      <c r="AC35" s="218"/>
      <c r="AD35" s="218"/>
      <c r="AE35" s="218"/>
    </row>
    <row r="36" spans="2:32" ht="14.5">
      <c r="B36" s="184"/>
      <c r="C36" s="2298" t="s">
        <v>490</v>
      </c>
      <c r="D36" s="2298"/>
      <c r="E36" s="177">
        <v>44639208</v>
      </c>
      <c r="F36" s="178">
        <v>53520520</v>
      </c>
      <c r="G36" s="178">
        <v>55589242</v>
      </c>
      <c r="H36" s="360">
        <v>3.8652875569968305E-2</v>
      </c>
      <c r="I36" s="361">
        <v>0.24530081268466949</v>
      </c>
      <c r="J36" s="16"/>
      <c r="K36" s="13"/>
      <c r="L36" s="15"/>
      <c r="M36" s="189"/>
      <c r="N36" s="181"/>
      <c r="O36" s="181"/>
      <c r="P36" s="316"/>
      <c r="Q36" s="318"/>
      <c r="R36" s="181"/>
      <c r="S36" s="181"/>
      <c r="T36" s="1788"/>
      <c r="U36" s="1102"/>
      <c r="V36" s="1102"/>
      <c r="W36" s="16"/>
      <c r="X36" s="16"/>
      <c r="Y36" s="99"/>
      <c r="Z36" s="216"/>
      <c r="AA36" s="216"/>
      <c r="AB36" s="216"/>
      <c r="AC36" s="218"/>
      <c r="AD36" s="218"/>
      <c r="AE36" s="218"/>
      <c r="AF36" s="216"/>
    </row>
    <row r="37" spans="2:32" ht="16.399999999999999" customHeight="1">
      <c r="B37" s="184"/>
      <c r="C37" s="2297" t="s">
        <v>491</v>
      </c>
      <c r="D37" s="2297"/>
      <c r="E37" s="177">
        <v>91339219</v>
      </c>
      <c r="F37" s="178">
        <v>101116887</v>
      </c>
      <c r="G37" s="178">
        <v>103225868</v>
      </c>
      <c r="H37" s="360">
        <v>2.0856862415078108E-2</v>
      </c>
      <c r="I37" s="361">
        <v>0.13013740570739937</v>
      </c>
      <c r="J37" s="16"/>
      <c r="K37" s="13"/>
      <c r="L37" s="221" t="s">
        <v>410</v>
      </c>
      <c r="M37" s="190">
        <v>2292734</v>
      </c>
      <c r="N37" s="183">
        <v>2577375</v>
      </c>
      <c r="O37" s="183">
        <v>2412919</v>
      </c>
      <c r="P37" s="319">
        <v>-6.3807556137543048E-2</v>
      </c>
      <c r="Q37" s="418">
        <v>5.2419949283257453E-2</v>
      </c>
      <c r="R37" s="183">
        <v>4388745</v>
      </c>
      <c r="S37" s="183">
        <v>4990294</v>
      </c>
      <c r="T37" s="1789">
        <v>0.13706629116068489</v>
      </c>
      <c r="U37" s="1102"/>
      <c r="V37" s="1102"/>
      <c r="W37" s="16"/>
      <c r="X37" s="16"/>
      <c r="Y37" s="216"/>
      <c r="Z37" s="216"/>
      <c r="AA37" s="216"/>
      <c r="AB37" s="216"/>
      <c r="AC37" s="216"/>
      <c r="AD37" s="215"/>
    </row>
    <row r="38" spans="2:32" s="99" customFormat="1" ht="16.399999999999999" customHeight="1">
      <c r="B38" s="185"/>
      <c r="C38" s="2295" t="s">
        <v>409</v>
      </c>
      <c r="D38" s="2295"/>
      <c r="E38" s="179">
        <v>135978427</v>
      </c>
      <c r="F38" s="180">
        <v>154637407</v>
      </c>
      <c r="G38" s="180">
        <v>158815110</v>
      </c>
      <c r="H38" s="362">
        <v>2.7016121655480164E-2</v>
      </c>
      <c r="I38" s="363">
        <v>0.16794342679078056</v>
      </c>
      <c r="J38" s="118"/>
      <c r="K38" s="182"/>
      <c r="L38" s="535" t="s">
        <v>52</v>
      </c>
      <c r="M38" s="189">
        <v>-542848</v>
      </c>
      <c r="N38" s="181">
        <v>-626588</v>
      </c>
      <c r="O38" s="181">
        <v>-600161</v>
      </c>
      <c r="P38" s="316">
        <v>-4.2176039119804401E-2</v>
      </c>
      <c r="Q38" s="318">
        <v>0.10557835710917236</v>
      </c>
      <c r="R38" s="181">
        <v>-1060589</v>
      </c>
      <c r="S38" s="181">
        <v>-1226749</v>
      </c>
      <c r="T38" s="1788">
        <v>0.15666766296840717</v>
      </c>
      <c r="U38" s="1101"/>
      <c r="V38" s="1101"/>
      <c r="W38" s="118"/>
      <c r="X38" s="118"/>
      <c r="Y38" s="216"/>
      <c r="Z38" s="216"/>
      <c r="AA38" s="216"/>
      <c r="AB38" s="216"/>
      <c r="AC38" s="216"/>
      <c r="AD38" s="216"/>
    </row>
    <row r="39" spans="2:32">
      <c r="B39" s="2296"/>
      <c r="C39" s="2297"/>
      <c r="D39" s="13"/>
      <c r="E39" s="177"/>
      <c r="F39" s="178"/>
      <c r="G39" s="178"/>
      <c r="H39" s="360"/>
      <c r="I39" s="361"/>
      <c r="J39" s="16"/>
      <c r="K39" s="13"/>
      <c r="L39" s="536" t="s">
        <v>413</v>
      </c>
      <c r="M39" s="190">
        <v>1749886</v>
      </c>
      <c r="N39" s="183">
        <v>1950787</v>
      </c>
      <c r="O39" s="183">
        <v>1812758</v>
      </c>
      <c r="P39" s="319">
        <v>-7.0755546351293094E-2</v>
      </c>
      <c r="Q39" s="418">
        <v>3.5929197673448439E-2</v>
      </c>
      <c r="R39" s="183">
        <v>3328156</v>
      </c>
      <c r="S39" s="183">
        <v>3763545</v>
      </c>
      <c r="T39" s="1789">
        <v>0.13081988945229731</v>
      </c>
      <c r="U39" s="1101"/>
      <c r="V39" s="1101"/>
      <c r="W39" s="16"/>
      <c r="X39" s="16"/>
      <c r="Y39" s="16"/>
      <c r="Z39" s="16"/>
      <c r="AA39" s="16"/>
      <c r="AB39" s="16"/>
      <c r="AC39" s="216"/>
      <c r="AD39" s="216"/>
    </row>
    <row r="40" spans="2:32" s="99" customFormat="1">
      <c r="B40" s="221" t="s">
        <v>411</v>
      </c>
      <c r="C40" s="182"/>
      <c r="D40" s="186"/>
      <c r="E40" s="179">
        <v>5227145</v>
      </c>
      <c r="F40" s="180">
        <v>2734061</v>
      </c>
      <c r="G40" s="180">
        <v>4967176</v>
      </c>
      <c r="H40" s="362">
        <v>0.81677585101429706</v>
      </c>
      <c r="I40" s="363">
        <v>-4.9734415249624797E-2</v>
      </c>
      <c r="J40" s="118"/>
      <c r="K40" s="182"/>
      <c r="L40" s="533" t="s">
        <v>53</v>
      </c>
      <c r="M40" s="189"/>
      <c r="N40" s="181"/>
      <c r="O40" s="181"/>
      <c r="P40" s="316"/>
      <c r="Q40" s="318"/>
      <c r="R40" s="181"/>
      <c r="S40" s="181"/>
      <c r="T40" s="1788"/>
      <c r="U40" s="1101"/>
      <c r="V40" s="1101"/>
      <c r="W40" s="118"/>
      <c r="X40" s="118"/>
      <c r="Y40" s="16"/>
      <c r="Z40" s="16"/>
      <c r="AA40" s="16"/>
      <c r="AB40" s="16"/>
      <c r="AC40" s="216"/>
      <c r="AD40" s="216"/>
    </row>
    <row r="41" spans="2:32" ht="14.5" thickBot="1">
      <c r="B41" s="184"/>
      <c r="C41" s="2297" t="s">
        <v>140</v>
      </c>
      <c r="D41" s="2297"/>
      <c r="E41" s="177">
        <v>4355414</v>
      </c>
      <c r="F41" s="178">
        <v>1577445</v>
      </c>
      <c r="G41" s="178">
        <v>3270362</v>
      </c>
      <c r="H41" s="360">
        <v>1.0732019182919215</v>
      </c>
      <c r="I41" s="361">
        <v>-0.24912717826594671</v>
      </c>
      <c r="J41" s="16"/>
      <c r="K41" s="13"/>
      <c r="L41" s="674" t="s">
        <v>492</v>
      </c>
      <c r="M41" s="675">
        <v>1749886</v>
      </c>
      <c r="N41" s="1710">
        <v>1950787</v>
      </c>
      <c r="O41" s="1710">
        <v>1812758</v>
      </c>
      <c r="P41" s="641">
        <v>-7.0755546351293094E-2</v>
      </c>
      <c r="Q41" s="1711">
        <v>3.5929197673448439E-2</v>
      </c>
      <c r="R41" s="1710">
        <v>3328156</v>
      </c>
      <c r="S41" s="1710">
        <v>3763545</v>
      </c>
      <c r="T41" s="1790">
        <v>0.13081988945229731</v>
      </c>
      <c r="U41" s="1102"/>
      <c r="V41" s="1102"/>
      <c r="W41" s="16"/>
      <c r="X41" s="16"/>
      <c r="Y41" s="118"/>
      <c r="Z41" s="118"/>
      <c r="AA41" s="118"/>
      <c r="AB41" s="118"/>
      <c r="AC41" s="16"/>
      <c r="AD41" s="16"/>
    </row>
    <row r="42" spans="2:32">
      <c r="B42" s="184"/>
      <c r="C42" s="2297" t="s">
        <v>141</v>
      </c>
      <c r="D42" s="2297"/>
      <c r="E42" s="177">
        <v>871731</v>
      </c>
      <c r="F42" s="178">
        <v>1156616</v>
      </c>
      <c r="G42" s="178">
        <v>1696814</v>
      </c>
      <c r="H42" s="360">
        <v>0.46705042987473805</v>
      </c>
      <c r="I42" s="361">
        <v>0.94648807946488078</v>
      </c>
      <c r="J42" s="16"/>
      <c r="K42" s="13"/>
      <c r="L42" s="16"/>
      <c r="M42" s="16"/>
      <c r="N42" s="16"/>
      <c r="O42" s="16"/>
      <c r="P42" s="16"/>
      <c r="Q42" s="16"/>
      <c r="T42" s="63" t="s">
        <v>853</v>
      </c>
      <c r="W42" s="16"/>
      <c r="X42" s="16"/>
      <c r="Y42" s="118"/>
      <c r="Z42" s="118"/>
      <c r="AA42" s="118"/>
      <c r="AB42" s="118"/>
      <c r="AC42" s="16"/>
      <c r="AD42" s="16"/>
    </row>
    <row r="43" spans="2:32">
      <c r="B43" s="184"/>
      <c r="C43" s="188"/>
      <c r="D43" s="188"/>
      <c r="E43" s="177"/>
      <c r="F43" s="178"/>
      <c r="G43" s="178"/>
      <c r="H43" s="360"/>
      <c r="I43" s="361"/>
      <c r="J43" s="16"/>
      <c r="K43" s="13"/>
      <c r="L43" s="1407" t="s">
        <v>469</v>
      </c>
      <c r="M43" s="16"/>
      <c r="N43" s="16"/>
      <c r="O43" s="16"/>
      <c r="P43" s="16"/>
      <c r="Q43" s="16"/>
      <c r="R43" s="831"/>
      <c r="S43" s="831"/>
      <c r="T43" s="831"/>
      <c r="U43" s="831"/>
      <c r="V43" s="831"/>
      <c r="W43" s="16"/>
      <c r="X43" s="16"/>
      <c r="Y43" s="118"/>
      <c r="Z43" s="118"/>
      <c r="AA43" s="118"/>
      <c r="AB43" s="118"/>
      <c r="AC43" s="16"/>
      <c r="AD43" s="16"/>
    </row>
    <row r="44" spans="2:32" s="99" customFormat="1">
      <c r="B44" s="2294" t="s">
        <v>139</v>
      </c>
      <c r="C44" s="2295"/>
      <c r="D44" s="186"/>
      <c r="E44" s="179">
        <v>8935346</v>
      </c>
      <c r="F44" s="180">
        <v>7563884</v>
      </c>
      <c r="G44" s="180">
        <v>9160586</v>
      </c>
      <c r="H44" s="362">
        <v>0.21109551653621342</v>
      </c>
      <c r="I44" s="363">
        <v>2.520775356656586E-2</v>
      </c>
      <c r="J44" s="118"/>
      <c r="K44" s="182"/>
      <c r="L44" s="1407" t="s">
        <v>470</v>
      </c>
      <c r="M44" s="118"/>
      <c r="N44" s="118"/>
      <c r="O44" s="118"/>
      <c r="P44" s="118"/>
      <c r="Q44" s="118"/>
      <c r="R44" s="1110"/>
      <c r="S44" s="1110"/>
      <c r="T44" s="1110"/>
      <c r="U44" s="1110"/>
      <c r="V44" s="1110"/>
      <c r="W44" s="118"/>
      <c r="X44" s="118"/>
      <c r="Y44" s="118"/>
      <c r="Z44" s="118"/>
      <c r="AA44" s="118"/>
      <c r="AB44" s="118"/>
      <c r="AC44" s="118"/>
      <c r="AD44" s="118"/>
    </row>
    <row r="45" spans="2:32" s="99" customFormat="1">
      <c r="B45" s="2294" t="s">
        <v>444</v>
      </c>
      <c r="C45" s="2295"/>
      <c r="D45" s="186"/>
      <c r="E45" s="179">
        <v>9772249</v>
      </c>
      <c r="F45" s="180">
        <v>11246413</v>
      </c>
      <c r="G45" s="180">
        <v>11171934</v>
      </c>
      <c r="H45" s="362">
        <v>-6.6224670923964819E-3</v>
      </c>
      <c r="I45" s="363">
        <v>0.14323059103385516</v>
      </c>
      <c r="J45" s="118"/>
      <c r="K45" s="182"/>
      <c r="M45" s="182"/>
      <c r="N45" s="182"/>
      <c r="O45" s="182"/>
      <c r="P45" s="182"/>
      <c r="Q45" s="182"/>
      <c r="R45" s="502"/>
      <c r="S45" s="502"/>
      <c r="T45" s="502"/>
      <c r="U45" s="502"/>
      <c r="V45" s="502"/>
      <c r="W45" s="118"/>
      <c r="X45" s="118"/>
      <c r="Y45" s="118"/>
      <c r="Z45" s="118"/>
      <c r="AA45" s="118"/>
      <c r="AB45" s="118"/>
      <c r="AC45" s="118"/>
      <c r="AD45" s="118"/>
    </row>
    <row r="46" spans="2:32" s="99" customFormat="1">
      <c r="B46" s="2294" t="s">
        <v>394</v>
      </c>
      <c r="C46" s="2295"/>
      <c r="D46" s="186"/>
      <c r="E46" s="179">
        <v>559370</v>
      </c>
      <c r="F46" s="180">
        <v>608592</v>
      </c>
      <c r="G46" s="180">
        <v>581699</v>
      </c>
      <c r="H46" s="362">
        <v>-4.4188881878171257E-2</v>
      </c>
      <c r="I46" s="363">
        <v>3.9918122173159092E-2</v>
      </c>
      <c r="J46" s="118"/>
      <c r="K46" s="182"/>
      <c r="M46" s="353"/>
      <c r="N46" s="353"/>
      <c r="O46" s="353"/>
      <c r="P46" s="353"/>
      <c r="Q46" s="353"/>
      <c r="R46" s="1111"/>
      <c r="S46" s="1111"/>
      <c r="T46" s="1111"/>
      <c r="U46" s="1111"/>
      <c r="V46" s="1111"/>
      <c r="W46" s="118"/>
      <c r="X46" s="118"/>
      <c r="Y46" s="118"/>
      <c r="Z46" s="118"/>
      <c r="AA46" s="118"/>
      <c r="AB46" s="118"/>
      <c r="AC46" s="118"/>
      <c r="AD46" s="118"/>
    </row>
    <row r="47" spans="2:32" s="99" customFormat="1">
      <c r="B47" s="185" t="s">
        <v>471</v>
      </c>
      <c r="C47" s="186"/>
      <c r="D47" s="186"/>
      <c r="E47" s="179">
        <v>387867</v>
      </c>
      <c r="F47" s="180">
        <v>784502</v>
      </c>
      <c r="G47" s="180">
        <v>604407</v>
      </c>
      <c r="H47" s="362">
        <v>-0.22956601767745652</v>
      </c>
      <c r="I47" s="363">
        <v>0.55828415410437082</v>
      </c>
      <c r="J47" s="118"/>
      <c r="K47" s="182"/>
      <c r="L47" s="2303"/>
      <c r="M47" s="2303"/>
      <c r="N47" s="2303"/>
      <c r="O47" s="2303"/>
      <c r="P47" s="2303"/>
      <c r="Q47" s="2303"/>
      <c r="R47" s="1106"/>
      <c r="S47" s="1106"/>
      <c r="T47" s="1106"/>
      <c r="U47" s="1106"/>
      <c r="V47" s="1106"/>
      <c r="W47" s="118"/>
      <c r="X47" s="118"/>
      <c r="Y47" s="118"/>
      <c r="Z47" s="118"/>
      <c r="AA47" s="118"/>
      <c r="AB47" s="118"/>
      <c r="AC47" s="118"/>
      <c r="AD47" s="118"/>
    </row>
    <row r="48" spans="2:32" s="99" customFormat="1" ht="14.5">
      <c r="B48" s="2294" t="s">
        <v>601</v>
      </c>
      <c r="C48" s="2295"/>
      <c r="D48" s="186"/>
      <c r="E48" s="179">
        <v>5766446</v>
      </c>
      <c r="F48" s="180">
        <v>12137373</v>
      </c>
      <c r="G48" s="180">
        <v>6611101</v>
      </c>
      <c r="H48" s="362">
        <v>-0.45531038718180616</v>
      </c>
      <c r="I48" s="363">
        <v>0.14647757041338808</v>
      </c>
      <c r="J48" s="118"/>
      <c r="K48" s="118"/>
      <c r="L48" s="2303"/>
      <c r="M48" s="2303"/>
      <c r="N48" s="2303"/>
      <c r="O48" s="2303"/>
      <c r="P48" s="2303"/>
      <c r="Q48" s="2303"/>
      <c r="R48" s="1106"/>
      <c r="S48" s="1106"/>
      <c r="T48" s="1106"/>
      <c r="U48" s="1106"/>
      <c r="V48" s="1106"/>
      <c r="W48" s="118"/>
      <c r="X48" s="118"/>
      <c r="Y48" s="16"/>
      <c r="Z48" s="16"/>
      <c r="AA48" s="16"/>
      <c r="AB48" s="16"/>
      <c r="AC48" s="118"/>
      <c r="AD48" s="118"/>
    </row>
    <row r="49" spans="2:30" s="99" customFormat="1">
      <c r="B49" s="2306" t="s">
        <v>418</v>
      </c>
      <c r="C49" s="2307"/>
      <c r="D49" s="2307"/>
      <c r="E49" s="179">
        <v>166626850</v>
      </c>
      <c r="F49" s="180">
        <v>189712232</v>
      </c>
      <c r="G49" s="180">
        <v>191912013</v>
      </c>
      <c r="H49" s="362">
        <v>1.1595356697927628E-2</v>
      </c>
      <c r="I49" s="363">
        <v>0.15174723041334576</v>
      </c>
      <c r="J49" s="118"/>
      <c r="K49" s="118"/>
      <c r="L49" s="2303"/>
      <c r="M49" s="2303"/>
      <c r="N49" s="2303"/>
      <c r="O49" s="2303"/>
      <c r="P49" s="2303"/>
      <c r="Q49" s="2303"/>
      <c r="R49" s="1106"/>
      <c r="S49" s="1106"/>
      <c r="T49" s="1106"/>
      <c r="U49" s="1106"/>
      <c r="V49" s="1106"/>
      <c r="W49" s="118"/>
      <c r="X49" s="118"/>
      <c r="Y49" s="118"/>
      <c r="Z49" s="118"/>
      <c r="AA49" s="118"/>
      <c r="AB49" s="118"/>
      <c r="AC49" s="118"/>
      <c r="AD49" s="118"/>
    </row>
    <row r="50" spans="2:30" ht="14.65" customHeight="1">
      <c r="B50" s="2296"/>
      <c r="C50" s="2297"/>
      <c r="D50" s="13"/>
      <c r="E50" s="177"/>
      <c r="F50" s="178"/>
      <c r="G50" s="178"/>
      <c r="H50" s="360"/>
      <c r="I50" s="361"/>
      <c r="J50" s="16"/>
      <c r="K50" s="16"/>
      <c r="L50" s="213"/>
      <c r="M50" s="213"/>
      <c r="N50" s="213"/>
      <c r="O50" s="213"/>
      <c r="P50" s="213"/>
      <c r="Q50" s="213"/>
      <c r="R50" s="1112"/>
      <c r="S50" s="1112"/>
      <c r="T50" s="1112"/>
      <c r="U50" s="1112"/>
      <c r="V50" s="1112"/>
      <c r="W50" s="16"/>
      <c r="X50" s="16"/>
      <c r="Y50" s="16"/>
      <c r="Z50" s="16"/>
      <c r="AA50" s="16"/>
      <c r="AB50" s="16"/>
      <c r="AC50" s="16"/>
      <c r="AD50" s="16"/>
    </row>
    <row r="51" spans="2:30" ht="14.65" customHeight="1">
      <c r="B51" s="184"/>
      <c r="C51" s="188"/>
      <c r="D51" s="13"/>
      <c r="E51" s="177"/>
      <c r="F51" s="178"/>
      <c r="G51" s="178"/>
      <c r="H51" s="360"/>
      <c r="I51" s="361"/>
      <c r="J51" s="16"/>
      <c r="K51" s="16"/>
      <c r="L51" s="213"/>
      <c r="M51" s="213"/>
      <c r="N51" s="213"/>
      <c r="O51" s="213"/>
      <c r="P51" s="213"/>
      <c r="Q51" s="213"/>
      <c r="R51" s="1112"/>
      <c r="S51" s="1112"/>
      <c r="T51" s="1112"/>
      <c r="U51" s="1112"/>
      <c r="V51" s="1112"/>
      <c r="W51" s="16"/>
      <c r="X51" s="16"/>
      <c r="Y51" s="16"/>
      <c r="Z51" s="16"/>
      <c r="AA51" s="16"/>
      <c r="AB51" s="16"/>
      <c r="AC51" s="16"/>
      <c r="AD51" s="16"/>
    </row>
    <row r="52" spans="2:30" s="99" customFormat="1">
      <c r="B52" s="2294" t="s">
        <v>446</v>
      </c>
      <c r="C52" s="2295"/>
      <c r="D52" s="186"/>
      <c r="E52" s="179">
        <v>24795827</v>
      </c>
      <c r="F52" s="180">
        <v>24369812</v>
      </c>
      <c r="G52" s="180">
        <v>26422887</v>
      </c>
      <c r="H52" s="362">
        <v>8.4246649091917494E-2</v>
      </c>
      <c r="I52" s="363">
        <v>6.5618299401750138E-2</v>
      </c>
      <c r="J52" s="118"/>
      <c r="K52" s="118"/>
      <c r="L52" s="118"/>
      <c r="M52" s="118"/>
      <c r="N52" s="118"/>
      <c r="O52" s="118"/>
      <c r="P52" s="118"/>
      <c r="Q52" s="118"/>
      <c r="R52" s="1110"/>
      <c r="S52" s="1110"/>
      <c r="T52" s="1110"/>
      <c r="U52" s="1110"/>
      <c r="V52" s="1110"/>
      <c r="W52" s="118"/>
      <c r="X52" s="118"/>
      <c r="Y52" s="16"/>
      <c r="Z52" s="16"/>
      <c r="AA52" s="16"/>
      <c r="AB52" s="16"/>
      <c r="AC52" s="118"/>
      <c r="AD52" s="118"/>
    </row>
    <row r="53" spans="2:30">
      <c r="B53" s="15"/>
      <c r="C53" s="13" t="s">
        <v>279</v>
      </c>
      <c r="D53" s="13"/>
      <c r="E53" s="177">
        <v>12679794</v>
      </c>
      <c r="F53" s="178">
        <v>12679794</v>
      </c>
      <c r="G53" s="178">
        <v>12679794</v>
      </c>
      <c r="H53" s="360">
        <v>0</v>
      </c>
      <c r="I53" s="361">
        <v>0</v>
      </c>
      <c r="J53" s="16"/>
      <c r="K53" s="16"/>
      <c r="L53" s="16"/>
      <c r="M53" s="16"/>
      <c r="N53" s="16"/>
      <c r="O53" s="16"/>
      <c r="P53" s="16"/>
      <c r="Q53" s="16"/>
      <c r="R53" s="831"/>
      <c r="S53" s="831"/>
      <c r="T53" s="831"/>
      <c r="U53" s="831"/>
      <c r="V53" s="831"/>
      <c r="W53" s="16"/>
      <c r="X53" s="16"/>
      <c r="Y53" s="16"/>
      <c r="Z53" s="16"/>
      <c r="AA53" s="16"/>
      <c r="AB53" s="16"/>
      <c r="AC53" s="16"/>
      <c r="AD53" s="16"/>
    </row>
    <row r="54" spans="2:30">
      <c r="B54" s="15"/>
      <c r="C54" s="13" t="s">
        <v>312</v>
      </c>
      <c r="D54" s="13"/>
      <c r="E54" s="177">
        <v>5906590</v>
      </c>
      <c r="F54" s="178">
        <v>5906590</v>
      </c>
      <c r="G54" s="178">
        <v>5907974</v>
      </c>
      <c r="H54" s="360">
        <v>2.3431455374420775E-4</v>
      </c>
      <c r="I54" s="361">
        <v>2.3431455374420775E-4</v>
      </c>
      <c r="J54" s="16"/>
      <c r="K54" s="16"/>
      <c r="L54" s="16"/>
      <c r="M54" s="16"/>
      <c r="N54" s="16"/>
      <c r="O54" s="16"/>
      <c r="P54" s="16"/>
      <c r="Q54" s="16"/>
      <c r="R54" s="831"/>
      <c r="S54" s="831"/>
      <c r="T54" s="831"/>
      <c r="U54" s="831"/>
      <c r="V54" s="831"/>
      <c r="W54" s="16"/>
      <c r="X54" s="16"/>
      <c r="Y54" s="16"/>
      <c r="Z54" s="16"/>
      <c r="AA54" s="16"/>
      <c r="AB54" s="16"/>
      <c r="AC54" s="16"/>
      <c r="AD54" s="16"/>
    </row>
    <row r="55" spans="2:30">
      <c r="B55" s="187"/>
      <c r="C55" s="2308" t="s">
        <v>447</v>
      </c>
      <c r="D55" s="2308"/>
      <c r="E55" s="177">
        <v>282927</v>
      </c>
      <c r="F55" s="178">
        <v>196962</v>
      </c>
      <c r="G55" s="178">
        <v>435898</v>
      </c>
      <c r="H55" s="360">
        <v>1.2131070968003981</v>
      </c>
      <c r="I55" s="361">
        <v>0.54067303580075421</v>
      </c>
      <c r="J55" s="16"/>
      <c r="K55" s="16"/>
      <c r="L55" s="16"/>
      <c r="M55" s="16"/>
      <c r="N55" s="16"/>
      <c r="O55" s="16"/>
      <c r="P55" s="16"/>
      <c r="Q55" s="16"/>
      <c r="R55" s="831"/>
      <c r="S55" s="831"/>
      <c r="T55" s="831"/>
      <c r="U55" s="831"/>
      <c r="V55" s="831"/>
      <c r="W55" s="16"/>
      <c r="X55" s="16"/>
      <c r="Y55" s="16"/>
      <c r="Z55" s="16"/>
      <c r="AA55" s="16"/>
      <c r="AB55" s="16"/>
      <c r="AC55" s="16"/>
      <c r="AD55" s="16"/>
    </row>
    <row r="56" spans="2:30">
      <c r="B56" s="2309" t="s">
        <v>448</v>
      </c>
      <c r="C56" s="2310"/>
      <c r="D56" s="13"/>
      <c r="E56" s="177">
        <v>5926516</v>
      </c>
      <c r="F56" s="178">
        <v>5586466</v>
      </c>
      <c r="G56" s="178">
        <v>7399221</v>
      </c>
      <c r="H56" s="360">
        <v>0.32449047394184444</v>
      </c>
      <c r="I56" s="361">
        <v>0.24849422493755186</v>
      </c>
      <c r="J56" s="16"/>
      <c r="K56" s="16"/>
      <c r="L56" s="16"/>
      <c r="M56" s="16"/>
      <c r="N56" s="16"/>
      <c r="O56" s="16"/>
      <c r="P56" s="16"/>
      <c r="Q56" s="16"/>
      <c r="R56" s="831"/>
      <c r="S56" s="831"/>
      <c r="T56" s="831"/>
      <c r="U56" s="831"/>
      <c r="V56" s="831"/>
      <c r="W56" s="16"/>
      <c r="X56" s="16"/>
      <c r="Y56" s="118"/>
      <c r="Z56" s="118"/>
      <c r="AA56" s="118"/>
      <c r="AB56" s="118"/>
      <c r="AC56" s="16"/>
      <c r="AD56" s="16"/>
    </row>
    <row r="57" spans="2:30">
      <c r="B57" s="187"/>
      <c r="C57" s="777"/>
      <c r="D57" s="13"/>
      <c r="E57" s="177"/>
      <c r="F57" s="178"/>
      <c r="G57" s="178"/>
      <c r="H57" s="360"/>
      <c r="I57" s="361"/>
      <c r="J57" s="16"/>
      <c r="K57" s="16"/>
      <c r="L57" s="16"/>
      <c r="M57" s="16"/>
      <c r="N57" s="16"/>
      <c r="O57" s="16"/>
      <c r="P57" s="16"/>
      <c r="Q57" s="16"/>
      <c r="R57" s="831"/>
      <c r="S57" s="831"/>
      <c r="T57" s="831"/>
      <c r="U57" s="831"/>
      <c r="V57" s="831"/>
      <c r="W57" s="16"/>
      <c r="X57" s="16"/>
      <c r="Y57" s="118"/>
      <c r="Z57" s="118"/>
      <c r="AA57" s="118"/>
      <c r="AB57" s="118"/>
      <c r="AC57" s="16"/>
      <c r="AD57" s="16"/>
    </row>
    <row r="58" spans="2:30" ht="14.65" customHeight="1">
      <c r="B58" s="2311"/>
      <c r="C58" s="2308"/>
      <c r="D58" s="13"/>
      <c r="E58" s="177"/>
      <c r="F58" s="178"/>
      <c r="G58" s="178"/>
      <c r="H58" s="360"/>
      <c r="I58" s="361"/>
      <c r="J58" s="16"/>
      <c r="K58" s="16"/>
      <c r="L58" s="16"/>
      <c r="M58" s="16"/>
      <c r="N58" s="16"/>
      <c r="O58" s="16"/>
      <c r="P58" s="16"/>
      <c r="Q58" s="16"/>
      <c r="R58" s="831"/>
      <c r="S58" s="831"/>
      <c r="T58" s="831"/>
      <c r="U58" s="831"/>
      <c r="V58" s="831"/>
      <c r="W58" s="16"/>
      <c r="X58" s="16"/>
      <c r="AC58" s="16"/>
      <c r="AD58" s="16"/>
    </row>
    <row r="59" spans="2:30" s="99" customFormat="1">
      <c r="B59" s="2241" t="s">
        <v>425</v>
      </c>
      <c r="C59" s="2242"/>
      <c r="D59" s="2242"/>
      <c r="E59" s="179">
        <v>24795827</v>
      </c>
      <c r="F59" s="180">
        <v>24369812</v>
      </c>
      <c r="G59" s="180">
        <v>26422887</v>
      </c>
      <c r="H59" s="362">
        <v>8.4246649091917494E-2</v>
      </c>
      <c r="I59" s="363">
        <v>6.5618299401750138E-2</v>
      </c>
      <c r="J59" s="118"/>
      <c r="K59" s="118"/>
      <c r="L59" s="118"/>
      <c r="M59" s="118"/>
      <c r="N59" s="118"/>
      <c r="O59" s="118"/>
      <c r="P59" s="118"/>
      <c r="Q59" s="118"/>
      <c r="R59" s="1110"/>
      <c r="S59" s="1110"/>
      <c r="T59" s="1110"/>
      <c r="U59" s="1110"/>
      <c r="V59" s="1110"/>
      <c r="W59" s="118"/>
      <c r="X59" s="118"/>
      <c r="AC59" s="118"/>
      <c r="AD59" s="118"/>
    </row>
    <row r="60" spans="2:30" ht="16.149999999999999" customHeight="1">
      <c r="B60" s="153"/>
      <c r="C60" s="154"/>
      <c r="D60" s="154"/>
      <c r="E60" s="179"/>
      <c r="F60" s="180"/>
      <c r="G60" s="180"/>
      <c r="H60" s="362"/>
      <c r="I60" s="363"/>
      <c r="J60" s="16"/>
      <c r="K60"/>
      <c r="L60"/>
      <c r="M60"/>
      <c r="N60"/>
      <c r="O60"/>
      <c r="P60"/>
      <c r="Q60"/>
      <c r="R60" s="42"/>
      <c r="S60" s="42"/>
      <c r="T60" s="42"/>
      <c r="U60" s="42"/>
      <c r="V60" s="42"/>
    </row>
    <row r="61" spans="2:30" s="99" customFormat="1" ht="14.5">
      <c r="B61" s="2299" t="s">
        <v>426</v>
      </c>
      <c r="C61" s="2300"/>
      <c r="D61" s="2300"/>
      <c r="E61" s="179">
        <v>191422677</v>
      </c>
      <c r="F61" s="180">
        <v>214082044</v>
      </c>
      <c r="G61" s="180">
        <v>218334900</v>
      </c>
      <c r="H61" s="362">
        <v>1.9865542763595812E-2</v>
      </c>
      <c r="I61" s="363">
        <v>0.14059056858764962</v>
      </c>
      <c r="J61" s="118"/>
      <c r="K61" s="84"/>
      <c r="L61" s="84"/>
      <c r="M61" s="84"/>
      <c r="N61" s="84"/>
      <c r="O61" s="84"/>
      <c r="P61" s="84"/>
      <c r="Q61" s="84"/>
      <c r="R61" s="1113"/>
      <c r="S61" s="1113"/>
      <c r="T61" s="1113"/>
      <c r="U61" s="1113"/>
      <c r="V61" s="1113"/>
      <c r="Y61" s="10"/>
      <c r="Z61" s="10"/>
      <c r="AA61" s="10"/>
      <c r="AB61" s="10"/>
    </row>
    <row r="62" spans="2:30" ht="13.15" customHeight="1">
      <c r="B62" s="2296"/>
      <c r="C62" s="2297"/>
      <c r="D62" s="188"/>
      <c r="E62" s="179"/>
      <c r="F62" s="180"/>
      <c r="G62" s="180"/>
      <c r="H62" s="362"/>
      <c r="I62" s="363"/>
      <c r="J62" s="16"/>
      <c r="K62"/>
      <c r="L62"/>
      <c r="M62"/>
      <c r="N62"/>
      <c r="O62"/>
      <c r="P62"/>
      <c r="Q62"/>
      <c r="R62" s="42"/>
      <c r="S62" s="42"/>
      <c r="T62" s="42"/>
      <c r="U62" s="42"/>
      <c r="V62" s="42"/>
    </row>
    <row r="63" spans="2:30" ht="14.5">
      <c r="B63" s="2294" t="s">
        <v>427</v>
      </c>
      <c r="C63" s="2295"/>
      <c r="D63" s="186"/>
      <c r="E63" s="179">
        <v>135664961</v>
      </c>
      <c r="F63" s="180">
        <v>142330825</v>
      </c>
      <c r="G63" s="180">
        <v>145192871</v>
      </c>
      <c r="H63" s="362">
        <v>2.0108405891696334E-2</v>
      </c>
      <c r="I63" s="363">
        <v>7.0231177820483798E-2</v>
      </c>
      <c r="J63" s="16"/>
      <c r="K63"/>
      <c r="L63"/>
      <c r="M63"/>
      <c r="N63"/>
      <c r="O63"/>
      <c r="P63"/>
      <c r="Q63"/>
      <c r="R63" s="42"/>
      <c r="S63" s="42"/>
      <c r="T63" s="42"/>
      <c r="U63" s="42"/>
      <c r="V63" s="42"/>
    </row>
    <row r="64" spans="2:30" ht="14.5">
      <c r="B64" s="2296" t="s">
        <v>428</v>
      </c>
      <c r="C64" s="2297"/>
      <c r="D64" s="188"/>
      <c r="E64" s="177">
        <v>20908399</v>
      </c>
      <c r="F64" s="178">
        <v>21519458</v>
      </c>
      <c r="G64" s="178">
        <v>20280743</v>
      </c>
      <c r="H64" s="360">
        <v>-5.7562555711207969E-2</v>
      </c>
      <c r="I64" s="361">
        <v>-3.0019323813363231E-2</v>
      </c>
      <c r="J64" s="16"/>
      <c r="K64"/>
      <c r="L64"/>
      <c r="M64"/>
      <c r="N64"/>
      <c r="O64"/>
      <c r="P64"/>
      <c r="Q64"/>
      <c r="R64" s="42"/>
      <c r="S64" s="42"/>
      <c r="T64" s="42"/>
      <c r="U64" s="42"/>
      <c r="V64" s="42"/>
    </row>
    <row r="65" spans="2:22" ht="14.5">
      <c r="B65" s="184" t="s">
        <v>429</v>
      </c>
      <c r="C65" s="188"/>
      <c r="D65" s="188"/>
      <c r="E65" s="177">
        <v>68251113</v>
      </c>
      <c r="F65" s="178">
        <v>72715349</v>
      </c>
      <c r="G65" s="178">
        <v>73700933</v>
      </c>
      <c r="H65" s="360">
        <v>1.3554002195602472E-2</v>
      </c>
      <c r="I65" s="361">
        <v>7.984954032910789E-2</v>
      </c>
      <c r="J65" s="16"/>
      <c r="K65"/>
      <c r="L65"/>
      <c r="M65"/>
      <c r="N65"/>
      <c r="O65"/>
      <c r="P65"/>
      <c r="Q65"/>
      <c r="R65" s="42"/>
      <c r="S65" s="42"/>
      <c r="T65" s="42"/>
      <c r="U65" s="42"/>
      <c r="V65" s="42"/>
    </row>
    <row r="66" spans="2:22" ht="15" thickBot="1">
      <c r="B66" s="2314" t="s">
        <v>430</v>
      </c>
      <c r="C66" s="2315"/>
      <c r="D66" s="354"/>
      <c r="E66" s="676">
        <v>46505449</v>
      </c>
      <c r="F66" s="524">
        <v>48096018</v>
      </c>
      <c r="G66" s="524">
        <v>51211195</v>
      </c>
      <c r="H66" s="677">
        <v>6.4769956631336917E-2</v>
      </c>
      <c r="I66" s="678">
        <v>0.1011869813363161</v>
      </c>
      <c r="J66" s="16"/>
      <c r="K66"/>
      <c r="L66"/>
      <c r="M66"/>
      <c r="N66"/>
      <c r="O66"/>
      <c r="P66"/>
      <c r="Q66"/>
      <c r="R66" s="42"/>
      <c r="S66" s="42"/>
      <c r="T66" s="42"/>
      <c r="U66" s="42"/>
      <c r="V66" s="42"/>
    </row>
    <row r="67" spans="2:22">
      <c r="B67" s="2313"/>
      <c r="C67" s="2313"/>
      <c r="D67" s="13"/>
      <c r="E67" s="13"/>
      <c r="F67" s="13"/>
      <c r="G67" s="13"/>
      <c r="H67" s="13"/>
      <c r="I67" s="13"/>
      <c r="J67" s="16"/>
    </row>
    <row r="68" spans="2:22">
      <c r="B68" s="2312" t="s">
        <v>493</v>
      </c>
      <c r="C68" s="2283"/>
      <c r="D68" s="2283"/>
      <c r="E68" s="2283"/>
      <c r="F68" s="2283"/>
      <c r="G68" s="2283"/>
      <c r="H68" s="2283"/>
      <c r="I68" s="2283"/>
      <c r="J68" s="16"/>
    </row>
    <row r="69" spans="2:22" ht="14.15" customHeight="1">
      <c r="B69" s="2312" t="s">
        <v>494</v>
      </c>
      <c r="C69" s="2312"/>
      <c r="D69" s="2312"/>
      <c r="E69" s="2312"/>
      <c r="F69" s="2312"/>
      <c r="G69" s="2312"/>
      <c r="H69" s="2312"/>
      <c r="I69" s="2312"/>
      <c r="J69" s="16"/>
    </row>
    <row r="70" spans="2:22">
      <c r="B70" s="1427" t="s">
        <v>495</v>
      </c>
      <c r="C70" s="1427"/>
      <c r="D70" s="1427"/>
      <c r="E70" s="1427"/>
      <c r="F70" s="1427"/>
      <c r="G70" s="1427"/>
      <c r="H70" s="1407"/>
      <c r="I70" s="1407"/>
      <c r="J70" s="16"/>
    </row>
    <row r="71" spans="2:22">
      <c r="B71" s="1339"/>
      <c r="C71" s="1339"/>
      <c r="D71" s="1339"/>
      <c r="E71" s="1339"/>
      <c r="F71" s="1339"/>
      <c r="G71" s="1339"/>
      <c r="H71" s="1339"/>
      <c r="I71" s="1339"/>
      <c r="J71" s="16"/>
    </row>
    <row r="72" spans="2:22">
      <c r="B72" s="1405"/>
      <c r="C72" s="1405"/>
      <c r="D72" s="1405"/>
      <c r="E72" s="1405"/>
      <c r="F72" s="1405"/>
      <c r="G72" s="1405"/>
      <c r="H72" s="1405"/>
      <c r="I72" s="1405"/>
    </row>
  </sheetData>
  <mergeCells count="65">
    <mergeCell ref="AE7:AF7"/>
    <mergeCell ref="C3:I5"/>
    <mergeCell ref="L3:Q5"/>
    <mergeCell ref="Y3:AB5"/>
    <mergeCell ref="Y2:AB2"/>
    <mergeCell ref="Z7:AB7"/>
    <mergeCell ref="M6:O6"/>
    <mergeCell ref="P6:Q6"/>
    <mergeCell ref="E7:G7"/>
    <mergeCell ref="H7:I7"/>
    <mergeCell ref="B6:D6"/>
    <mergeCell ref="M7:O7"/>
    <mergeCell ref="P7:Q7"/>
    <mergeCell ref="R7:S7"/>
    <mergeCell ref="AC7:AD7"/>
    <mergeCell ref="B68:I68"/>
    <mergeCell ref="B69:I69"/>
    <mergeCell ref="B59:D59"/>
    <mergeCell ref="B61:D61"/>
    <mergeCell ref="B62:C62"/>
    <mergeCell ref="B63:C63"/>
    <mergeCell ref="B64:C64"/>
    <mergeCell ref="B67:C67"/>
    <mergeCell ref="B66:C66"/>
    <mergeCell ref="C55:D55"/>
    <mergeCell ref="B56:C56"/>
    <mergeCell ref="B58:C58"/>
    <mergeCell ref="B52:C52"/>
    <mergeCell ref="B39:C39"/>
    <mergeCell ref="C41:D41"/>
    <mergeCell ref="C42:D42"/>
    <mergeCell ref="B44:C44"/>
    <mergeCell ref="B45:C45"/>
    <mergeCell ref="B50:C50"/>
    <mergeCell ref="B32:D32"/>
    <mergeCell ref="B10:C10"/>
    <mergeCell ref="B27:C27"/>
    <mergeCell ref="B28:C28"/>
    <mergeCell ref="B29:C29"/>
    <mergeCell ref="B30:C30"/>
    <mergeCell ref="B31:C31"/>
    <mergeCell ref="C24:D24"/>
    <mergeCell ref="B25:C25"/>
    <mergeCell ref="B26:C26"/>
    <mergeCell ref="C22:D22"/>
    <mergeCell ref="C23:D23"/>
    <mergeCell ref="L47:Q49"/>
    <mergeCell ref="B35:C35"/>
    <mergeCell ref="B46:C46"/>
    <mergeCell ref="B48:C48"/>
    <mergeCell ref="B33:C33"/>
    <mergeCell ref="B34:D34"/>
    <mergeCell ref="B49:D49"/>
    <mergeCell ref="C36:D36"/>
    <mergeCell ref="C37:D37"/>
    <mergeCell ref="C38:D38"/>
    <mergeCell ref="B8:D8"/>
    <mergeCell ref="B21:C21"/>
    <mergeCell ref="B16:C16"/>
    <mergeCell ref="B20:C20"/>
    <mergeCell ref="C11:D11"/>
    <mergeCell ref="C12:D12"/>
    <mergeCell ref="B13:D13"/>
    <mergeCell ref="B14:C14"/>
    <mergeCell ref="B9:D9"/>
  </mergeCells>
  <hyperlinks>
    <hyperlink ref="A1" location="'Anexos &gt;&gt;'!A1" display="Volver al índice anexos" xr:uid="{51C9A2F8-0619-4F9E-A757-B37943DE9386}"/>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T8" unlockedFormula="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K62"/>
  <sheetViews>
    <sheetView showGridLines="0" topLeftCell="B25" zoomScale="62" zoomScaleNormal="80" workbookViewId="0">
      <selection activeCell="B31" sqref="B31:J40"/>
    </sheetView>
  </sheetViews>
  <sheetFormatPr baseColWidth="10" defaultColWidth="11.453125" defaultRowHeight="12.5"/>
  <cols>
    <col min="1" max="1" width="11.453125" style="95"/>
    <col min="2" max="2" width="52.26953125" style="95" customWidth="1"/>
    <col min="3" max="5" width="12.54296875" style="95" customWidth="1"/>
    <col min="6" max="7" width="10.7265625" style="95" customWidth="1"/>
    <col min="8" max="16384" width="11.453125" style="95"/>
  </cols>
  <sheetData>
    <row r="1" spans="1:11" ht="14.5">
      <c r="A1" s="97" t="s">
        <v>788</v>
      </c>
      <c r="B1" s="16"/>
      <c r="C1" s="16"/>
      <c r="D1" s="16"/>
      <c r="E1" s="16"/>
      <c r="F1" s="16"/>
      <c r="G1" s="16"/>
    </row>
    <row r="2" spans="1:11" ht="13">
      <c r="A2" s="16"/>
      <c r="B2" s="2316" t="s">
        <v>496</v>
      </c>
      <c r="C2" s="2242"/>
      <c r="D2" s="2242"/>
      <c r="E2" s="2242"/>
      <c r="F2" s="2242"/>
      <c r="G2" s="2242"/>
    </row>
    <row r="3" spans="1:11" ht="13">
      <c r="A3" s="16"/>
      <c r="B3" s="2242"/>
      <c r="C3" s="2242"/>
      <c r="D3" s="2242"/>
      <c r="E3" s="2242"/>
      <c r="F3" s="2242"/>
      <c r="G3" s="2242"/>
    </row>
    <row r="4" spans="1:11" ht="13.5" thickBot="1">
      <c r="A4" s="16"/>
      <c r="B4" s="415"/>
      <c r="C4" s="80"/>
      <c r="D4" s="80"/>
      <c r="E4" s="80"/>
      <c r="F4" s="192"/>
      <c r="G4" s="192"/>
    </row>
    <row r="5" spans="1:11" ht="13">
      <c r="A5" s="16"/>
      <c r="B5" s="679"/>
      <c r="C5" s="2327" t="s">
        <v>106</v>
      </c>
      <c r="D5" s="2327"/>
      <c r="E5" s="2328"/>
      <c r="F5" s="2329" t="s">
        <v>497</v>
      </c>
      <c r="G5" s="2328"/>
    </row>
    <row r="6" spans="1:11" ht="13.5" thickBot="1">
      <c r="A6" s="16"/>
      <c r="B6" s="203"/>
      <c r="C6" s="803" t="s">
        <v>845</v>
      </c>
      <c r="D6" s="804" t="s">
        <v>794</v>
      </c>
      <c r="E6" s="805" t="s">
        <v>846</v>
      </c>
      <c r="F6" s="252" t="s">
        <v>29</v>
      </c>
      <c r="G6" s="253" t="s">
        <v>30</v>
      </c>
    </row>
    <row r="7" spans="1:11" ht="13">
      <c r="A7" s="16"/>
      <c r="B7" s="1249" t="s">
        <v>373</v>
      </c>
      <c r="C7" s="680"/>
      <c r="D7" s="681"/>
      <c r="E7" s="682"/>
      <c r="F7" s="683"/>
      <c r="G7" s="684"/>
    </row>
    <row r="8" spans="1:11" ht="13">
      <c r="A8" s="16"/>
      <c r="B8" s="193" t="s">
        <v>437</v>
      </c>
      <c r="C8" s="266">
        <v>1218865</v>
      </c>
      <c r="D8" s="267">
        <v>2038421</v>
      </c>
      <c r="E8" s="268">
        <v>1447650</v>
      </c>
      <c r="F8" s="367">
        <v>-0.28981795222871032</v>
      </c>
      <c r="G8" s="369">
        <v>0.18770331414881869</v>
      </c>
      <c r="H8" s="16"/>
      <c r="I8" s="16"/>
      <c r="J8" s="16"/>
      <c r="K8" s="16"/>
    </row>
    <row r="9" spans="1:11" ht="13">
      <c r="A9" s="16"/>
      <c r="B9" s="193" t="s">
        <v>187</v>
      </c>
      <c r="C9" s="266">
        <v>685760</v>
      </c>
      <c r="D9" s="267">
        <v>1369382</v>
      </c>
      <c r="E9" s="268">
        <v>1303605</v>
      </c>
      <c r="F9" s="367">
        <v>-4.8034076685687377E-2</v>
      </c>
      <c r="G9" s="369">
        <v>0.90096389407372834</v>
      </c>
      <c r="H9" s="16"/>
      <c r="I9" s="16"/>
      <c r="J9" s="16"/>
      <c r="K9" s="16"/>
    </row>
    <row r="10" spans="1:11" ht="13">
      <c r="A10" s="16"/>
      <c r="B10" s="185" t="s">
        <v>19</v>
      </c>
      <c r="C10" s="269">
        <v>4189040</v>
      </c>
      <c r="D10" s="270">
        <v>7319044</v>
      </c>
      <c r="E10" s="271">
        <v>6583725</v>
      </c>
      <c r="F10" s="368">
        <v>-0.10046653633999192</v>
      </c>
      <c r="G10" s="370">
        <v>0.57165484215954021</v>
      </c>
      <c r="H10" s="16"/>
      <c r="I10" s="16"/>
      <c r="J10" s="16"/>
      <c r="K10" s="16"/>
    </row>
    <row r="11" spans="1:11" ht="13">
      <c r="A11" s="16"/>
      <c r="B11" s="194" t="s">
        <v>383</v>
      </c>
      <c r="C11" s="266">
        <v>4050247</v>
      </c>
      <c r="D11" s="267">
        <v>7066855</v>
      </c>
      <c r="E11" s="268">
        <v>6339356</v>
      </c>
      <c r="F11" s="367">
        <v>-0.10294522811066587</v>
      </c>
      <c r="G11" s="369">
        <v>0.5651776299075093</v>
      </c>
      <c r="H11" s="16"/>
      <c r="I11" s="16"/>
      <c r="J11" s="16"/>
      <c r="K11" s="16"/>
    </row>
    <row r="12" spans="1:11" ht="13">
      <c r="A12" s="16"/>
      <c r="B12" s="194" t="s">
        <v>498</v>
      </c>
      <c r="C12" s="266">
        <v>110562</v>
      </c>
      <c r="D12" s="267">
        <v>173194</v>
      </c>
      <c r="E12" s="268">
        <v>170300</v>
      </c>
      <c r="F12" s="367">
        <v>-1.6709585782417435E-2</v>
      </c>
      <c r="G12" s="369">
        <v>0.54031222300609616</v>
      </c>
      <c r="H12" s="16"/>
      <c r="I12" s="16"/>
      <c r="J12" s="16"/>
      <c r="K12" s="16"/>
    </row>
    <row r="13" spans="1:11" ht="13">
      <c r="A13" s="16"/>
      <c r="B13" s="194" t="s">
        <v>499</v>
      </c>
      <c r="C13" s="266">
        <v>28231</v>
      </c>
      <c r="D13" s="267">
        <v>78995</v>
      </c>
      <c r="E13" s="268">
        <v>74069</v>
      </c>
      <c r="F13" s="367">
        <v>-6.2358377112475494E-2</v>
      </c>
      <c r="G13" s="369">
        <v>1.6236761007403211</v>
      </c>
      <c r="H13" s="16"/>
      <c r="I13" s="16"/>
      <c r="J13" s="16"/>
      <c r="K13" s="16"/>
    </row>
    <row r="14" spans="1:11" ht="13">
      <c r="A14" s="16"/>
      <c r="B14" s="195" t="s">
        <v>500</v>
      </c>
      <c r="C14" s="266">
        <v>-153555</v>
      </c>
      <c r="D14" s="267">
        <v>-249077</v>
      </c>
      <c r="E14" s="268">
        <v>-224601</v>
      </c>
      <c r="F14" s="367">
        <v>-9.8266801029400552E-2</v>
      </c>
      <c r="G14" s="369">
        <v>0.46267461170264723</v>
      </c>
      <c r="H14" s="16"/>
      <c r="I14" s="16"/>
      <c r="J14" s="16"/>
      <c r="K14" s="16"/>
    </row>
    <row r="15" spans="1:11" ht="13">
      <c r="A15" s="16"/>
      <c r="B15" s="1246" t="s">
        <v>389</v>
      </c>
      <c r="C15" s="269">
        <v>4035485</v>
      </c>
      <c r="D15" s="270">
        <v>7069967</v>
      </c>
      <c r="E15" s="271">
        <v>6359125</v>
      </c>
      <c r="F15" s="368">
        <v>-0.10054389221335824</v>
      </c>
      <c r="G15" s="370">
        <v>0.57580191724166974</v>
      </c>
      <c r="H15" s="16"/>
      <c r="I15" s="16"/>
      <c r="J15" s="16"/>
      <c r="K15" s="16"/>
    </row>
    <row r="16" spans="1:11" ht="13">
      <c r="A16" s="16"/>
      <c r="B16" s="196" t="s">
        <v>501</v>
      </c>
      <c r="C16" s="266">
        <v>52161</v>
      </c>
      <c r="D16" s="267">
        <v>90408</v>
      </c>
      <c r="E16" s="268">
        <v>79685</v>
      </c>
      <c r="F16" s="367">
        <v>-0.1186067604636758</v>
      </c>
      <c r="G16" s="369">
        <v>0.52767393263165974</v>
      </c>
      <c r="H16" s="16"/>
      <c r="I16" s="16"/>
      <c r="J16" s="16"/>
      <c r="K16" s="16"/>
    </row>
    <row r="17" spans="1:11" ht="13">
      <c r="A17" s="16"/>
      <c r="B17" s="196" t="s">
        <v>440</v>
      </c>
      <c r="C17" s="266">
        <v>194583</v>
      </c>
      <c r="D17" s="267">
        <v>295456</v>
      </c>
      <c r="E17" s="268">
        <v>245292</v>
      </c>
      <c r="F17" s="367">
        <v>-0.16978501028918014</v>
      </c>
      <c r="G17" s="369">
        <v>0.26060344428855542</v>
      </c>
      <c r="H17" s="16"/>
      <c r="I17" s="16"/>
      <c r="J17" s="16"/>
      <c r="K17" s="16"/>
    </row>
    <row r="18" spans="1:11" ht="13">
      <c r="A18" s="16"/>
      <c r="B18" s="1247" t="s">
        <v>502</v>
      </c>
      <c r="C18" s="269">
        <v>6186854</v>
      </c>
      <c r="D18" s="270">
        <v>10863634</v>
      </c>
      <c r="E18" s="271">
        <v>9435357</v>
      </c>
      <c r="F18" s="368">
        <v>-0.13147322525777283</v>
      </c>
      <c r="G18" s="370">
        <v>0.52506540480832431</v>
      </c>
      <c r="H18" s="16"/>
      <c r="I18" s="16"/>
      <c r="J18" s="16"/>
      <c r="K18" s="16"/>
    </row>
    <row r="19" spans="1:11" ht="13">
      <c r="A19" s="16"/>
      <c r="B19" s="1247"/>
      <c r="C19" s="266"/>
      <c r="D19" s="267"/>
      <c r="E19" s="268"/>
      <c r="F19" s="367"/>
      <c r="G19" s="369"/>
      <c r="H19" s="16"/>
      <c r="I19" s="16"/>
      <c r="J19" s="16"/>
      <c r="K19" s="16"/>
    </row>
    <row r="20" spans="1:11" ht="13">
      <c r="A20" s="16"/>
      <c r="B20" s="1246" t="s">
        <v>503</v>
      </c>
      <c r="C20" s="266"/>
      <c r="D20" s="267"/>
      <c r="E20" s="268"/>
      <c r="F20" s="367"/>
      <c r="G20" s="369"/>
      <c r="H20" s="16"/>
      <c r="I20" s="16"/>
      <c r="J20" s="16"/>
      <c r="K20" s="16"/>
    </row>
    <row r="21" spans="1:11" ht="13">
      <c r="A21" s="16"/>
      <c r="B21" s="184" t="s">
        <v>55</v>
      </c>
      <c r="C21" s="266">
        <v>5195468</v>
      </c>
      <c r="D21" s="267">
        <v>9285342</v>
      </c>
      <c r="E21" s="268">
        <v>8181166</v>
      </c>
      <c r="F21" s="367">
        <v>-0.11891602915649202</v>
      </c>
      <c r="G21" s="369">
        <v>0.57467354240272495</v>
      </c>
      <c r="H21" s="16"/>
      <c r="I21" s="16"/>
      <c r="J21" s="16"/>
      <c r="K21" s="16"/>
    </row>
    <row r="22" spans="1:11" ht="13">
      <c r="A22" s="16"/>
      <c r="B22" s="184" t="s">
        <v>139</v>
      </c>
      <c r="C22" s="266">
        <v>0</v>
      </c>
      <c r="D22" s="267">
        <v>0</v>
      </c>
      <c r="E22" s="268">
        <v>0</v>
      </c>
      <c r="F22" s="367" t="s">
        <v>863</v>
      </c>
      <c r="G22" s="369" t="s">
        <v>863</v>
      </c>
      <c r="H22" s="16"/>
      <c r="I22" s="16"/>
      <c r="J22" s="16"/>
      <c r="K22" s="16"/>
    </row>
    <row r="23" spans="1:11" ht="13">
      <c r="A23" s="16"/>
      <c r="B23" s="184" t="s">
        <v>504</v>
      </c>
      <c r="C23" s="266">
        <v>64048</v>
      </c>
      <c r="D23" s="267">
        <v>138743</v>
      </c>
      <c r="E23" s="268">
        <v>125933</v>
      </c>
      <c r="F23" s="367">
        <v>-9.2328982363074186E-2</v>
      </c>
      <c r="G23" s="369">
        <v>0.96622845365975518</v>
      </c>
      <c r="H23" s="16"/>
      <c r="I23" s="16"/>
      <c r="J23" s="16"/>
      <c r="K23" s="16"/>
    </row>
    <row r="24" spans="1:11" ht="13">
      <c r="A24" s="16"/>
      <c r="B24" s="184" t="s">
        <v>417</v>
      </c>
      <c r="C24" s="266">
        <v>374043</v>
      </c>
      <c r="D24" s="267">
        <v>583682</v>
      </c>
      <c r="E24" s="268">
        <v>354649</v>
      </c>
      <c r="F24" s="367">
        <v>-0.39239346082284532</v>
      </c>
      <c r="G24" s="369">
        <v>-5.1849653649446714E-2</v>
      </c>
      <c r="H24" s="16"/>
      <c r="I24" s="16"/>
      <c r="J24" s="16"/>
      <c r="K24" s="16"/>
    </row>
    <row r="25" spans="1:11" ht="13">
      <c r="A25" s="16"/>
      <c r="B25" s="1247" t="s">
        <v>505</v>
      </c>
      <c r="C25" s="269">
        <v>5633559</v>
      </c>
      <c r="D25" s="270">
        <v>10007767</v>
      </c>
      <c r="E25" s="271">
        <v>8661748</v>
      </c>
      <c r="F25" s="368">
        <v>-0.1344974358415818</v>
      </c>
      <c r="G25" s="370">
        <v>0.53752681031653338</v>
      </c>
      <c r="H25" s="16"/>
      <c r="I25" s="16"/>
      <c r="J25" s="16"/>
      <c r="K25" s="16"/>
    </row>
    <row r="26" spans="1:11" ht="9.65" customHeight="1">
      <c r="A26" s="16"/>
      <c r="B26" s="197"/>
      <c r="C26" s="266"/>
      <c r="D26" s="267"/>
      <c r="E26" s="268"/>
      <c r="F26" s="367"/>
      <c r="G26" s="369"/>
      <c r="H26" s="16"/>
      <c r="I26" s="16"/>
      <c r="J26" s="16"/>
      <c r="K26" s="16"/>
    </row>
    <row r="27" spans="1:11" ht="13">
      <c r="A27" s="16"/>
      <c r="B27" s="185" t="s">
        <v>446</v>
      </c>
      <c r="C27" s="269">
        <v>553295</v>
      </c>
      <c r="D27" s="270">
        <v>855867</v>
      </c>
      <c r="E27" s="271">
        <v>773609</v>
      </c>
      <c r="F27" s="368">
        <v>-9.6110727484527425E-2</v>
      </c>
      <c r="G27" s="370">
        <v>0.39818541645957395</v>
      </c>
      <c r="H27" s="16"/>
      <c r="I27" s="16"/>
      <c r="J27" s="16"/>
      <c r="K27" s="16"/>
    </row>
    <row r="28" spans="1:11" ht="7.4" customHeight="1">
      <c r="A28" s="16"/>
      <c r="B28" s="184"/>
      <c r="C28" s="266"/>
      <c r="D28" s="267"/>
      <c r="E28" s="268"/>
      <c r="F28" s="367"/>
      <c r="G28" s="369"/>
      <c r="H28" s="16"/>
      <c r="I28" s="16"/>
      <c r="J28" s="16"/>
      <c r="K28" s="16"/>
    </row>
    <row r="29" spans="1:11" ht="13.5" thickBot="1">
      <c r="A29" s="16"/>
      <c r="B29" s="685" t="s">
        <v>506</v>
      </c>
      <c r="C29" s="686">
        <v>6186854</v>
      </c>
      <c r="D29" s="272">
        <v>10863634</v>
      </c>
      <c r="E29" s="687">
        <v>9435357</v>
      </c>
      <c r="F29" s="371">
        <v>-0.13147322525777283</v>
      </c>
      <c r="G29" s="688">
        <v>0.52506540480832431</v>
      </c>
      <c r="H29" s="16"/>
      <c r="I29" s="16"/>
      <c r="J29" s="16"/>
      <c r="K29" s="16"/>
    </row>
    <row r="30" spans="1:11" ht="13.5" thickBot="1">
      <c r="A30" s="16"/>
      <c r="B30" s="110"/>
      <c r="C30" s="1426"/>
      <c r="D30" s="1426"/>
      <c r="E30" s="1426"/>
      <c r="F30" s="1426"/>
      <c r="G30" s="1426"/>
      <c r="H30" s="16"/>
      <c r="I30" s="16"/>
      <c r="J30" s="16"/>
      <c r="K30" s="16"/>
    </row>
    <row r="31" spans="1:11" ht="12.4" customHeight="1">
      <c r="A31" s="16"/>
      <c r="B31" s="512"/>
      <c r="C31" s="2238" t="s">
        <v>26</v>
      </c>
      <c r="D31" s="2239"/>
      <c r="E31" s="2240"/>
      <c r="F31" s="2238" t="s">
        <v>27</v>
      </c>
      <c r="G31" s="2240"/>
      <c r="H31" s="2325" t="s">
        <v>28</v>
      </c>
      <c r="I31" s="2326"/>
      <c r="J31" s="1813" t="s">
        <v>124</v>
      </c>
      <c r="K31" s="16"/>
    </row>
    <row r="32" spans="1:11" ht="15" customHeight="1" thickBot="1">
      <c r="A32" s="16"/>
      <c r="B32" s="392"/>
      <c r="C32" s="1810" t="s">
        <v>848</v>
      </c>
      <c r="D32" s="1811" t="s">
        <v>792</v>
      </c>
      <c r="E32" s="1812" t="s">
        <v>849</v>
      </c>
      <c r="F32" s="263" t="s">
        <v>29</v>
      </c>
      <c r="G32" s="253" t="s">
        <v>30</v>
      </c>
      <c r="H32" s="1814" t="s">
        <v>845</v>
      </c>
      <c r="I32" s="1815" t="s">
        <v>846</v>
      </c>
      <c r="J32" s="1816" t="str">
        <f>I32&amp;" / "&amp;H32</f>
        <v>Jun 26 / Jun 25</v>
      </c>
      <c r="K32" s="16"/>
    </row>
    <row r="33" spans="1:11" ht="13">
      <c r="A33" s="16"/>
      <c r="B33" s="689" t="s">
        <v>507</v>
      </c>
      <c r="C33" s="1289">
        <v>41983</v>
      </c>
      <c r="D33" s="1290">
        <v>61726</v>
      </c>
      <c r="E33" s="1290">
        <v>62440</v>
      </c>
      <c r="F33" s="443">
        <v>1.156724880925375E-2</v>
      </c>
      <c r="G33" s="444">
        <v>0.48726865636090788</v>
      </c>
      <c r="H33" s="1290">
        <v>113049</v>
      </c>
      <c r="I33" s="1817">
        <v>124166</v>
      </c>
      <c r="J33" s="1818">
        <v>9.8337888880043245E-2</v>
      </c>
      <c r="K33" s="16"/>
    </row>
    <row r="34" spans="1:11" ht="25.9" customHeight="1">
      <c r="A34" s="16"/>
      <c r="B34" s="201" t="s">
        <v>508</v>
      </c>
      <c r="C34" s="266">
        <v>-11042</v>
      </c>
      <c r="D34" s="267">
        <v>-13938</v>
      </c>
      <c r="E34" s="267">
        <v>-16262</v>
      </c>
      <c r="F34" s="365">
        <v>0.16673841297173198</v>
      </c>
      <c r="G34" s="369">
        <v>0.47274044557145434</v>
      </c>
      <c r="H34" s="1828">
        <v>-16785</v>
      </c>
      <c r="I34" s="268">
        <v>-30200</v>
      </c>
      <c r="J34" s="1819">
        <v>0.79922549895740236</v>
      </c>
      <c r="K34" s="16"/>
    </row>
    <row r="35" spans="1:11" s="1291" customFormat="1" ht="13">
      <c r="A35" s="118"/>
      <c r="B35" s="197" t="s">
        <v>509</v>
      </c>
      <c r="C35" s="269">
        <v>30941</v>
      </c>
      <c r="D35" s="270">
        <v>47788</v>
      </c>
      <c r="E35" s="270">
        <v>46178</v>
      </c>
      <c r="F35" s="366">
        <v>-3.3690466225830717E-2</v>
      </c>
      <c r="G35" s="370">
        <v>0.49245337901166741</v>
      </c>
      <c r="H35" s="1827">
        <v>96264</v>
      </c>
      <c r="I35" s="271">
        <v>93966</v>
      </c>
      <c r="J35" s="1820">
        <v>-2.3871852405883853E-2</v>
      </c>
      <c r="K35" s="118"/>
    </row>
    <row r="36" spans="1:11" ht="13">
      <c r="A36" s="16"/>
      <c r="B36" s="106" t="s">
        <v>510</v>
      </c>
      <c r="C36" s="266">
        <v>30938</v>
      </c>
      <c r="D36" s="267">
        <v>67506</v>
      </c>
      <c r="E36" s="267">
        <v>75557</v>
      </c>
      <c r="F36" s="365">
        <v>0.11926347287648498</v>
      </c>
      <c r="G36" s="369">
        <v>1.44220699463443</v>
      </c>
      <c r="H36" s="1828">
        <v>91753</v>
      </c>
      <c r="I36" s="268">
        <v>143063</v>
      </c>
      <c r="J36" s="1819">
        <v>0.55921877213824067</v>
      </c>
      <c r="K36" s="16"/>
    </row>
    <row r="37" spans="1:11" ht="13">
      <c r="A37" s="16"/>
      <c r="B37" s="106" t="s">
        <v>51</v>
      </c>
      <c r="C37" s="266">
        <v>-44737</v>
      </c>
      <c r="D37" s="267">
        <v>-61286</v>
      </c>
      <c r="E37" s="267">
        <v>-76004</v>
      </c>
      <c r="F37" s="365">
        <v>0.24015272656071529</v>
      </c>
      <c r="G37" s="369">
        <v>0.69890694503431172</v>
      </c>
      <c r="H37" s="1828">
        <v>-138599</v>
      </c>
      <c r="I37" s="268">
        <v>-137290</v>
      </c>
      <c r="J37" s="1819">
        <v>-9.4445125866708945E-3</v>
      </c>
      <c r="K37" s="16"/>
    </row>
    <row r="38" spans="1:11" ht="13">
      <c r="A38" s="16"/>
      <c r="B38" s="106" t="s">
        <v>511</v>
      </c>
      <c r="C38" s="266">
        <v>2934</v>
      </c>
      <c r="D38" s="267">
        <v>1215</v>
      </c>
      <c r="E38" s="267">
        <v>20555</v>
      </c>
      <c r="F38" s="365">
        <v>15.91769547325103</v>
      </c>
      <c r="G38" s="369">
        <v>6.005794137695978</v>
      </c>
      <c r="H38" s="1828">
        <v>6702</v>
      </c>
      <c r="I38" s="268">
        <v>21770</v>
      </c>
      <c r="J38" s="1819">
        <v>2.2482840943002089</v>
      </c>
      <c r="K38" s="16"/>
    </row>
    <row r="39" spans="1:11" ht="13">
      <c r="A39" s="16"/>
      <c r="B39" s="106" t="s">
        <v>52</v>
      </c>
      <c r="C39" s="266">
        <v>-5846</v>
      </c>
      <c r="D39" s="267">
        <v>-10655</v>
      </c>
      <c r="E39" s="267">
        <v>-13699</v>
      </c>
      <c r="F39" s="365">
        <v>0.28568747067104638</v>
      </c>
      <c r="G39" s="369">
        <v>1.3433116660964761</v>
      </c>
      <c r="H39" s="1828">
        <v>-17663</v>
      </c>
      <c r="I39" s="268">
        <v>-24354</v>
      </c>
      <c r="J39" s="1819">
        <v>0.37881447092792842</v>
      </c>
      <c r="K39" s="16"/>
    </row>
    <row r="40" spans="1:11" s="1291" customFormat="1" ht="13.5" thickBot="1">
      <c r="A40" s="118"/>
      <c r="B40" s="690" t="s">
        <v>413</v>
      </c>
      <c r="C40" s="686">
        <v>14230</v>
      </c>
      <c r="D40" s="272">
        <v>44568</v>
      </c>
      <c r="E40" s="272">
        <v>52587</v>
      </c>
      <c r="F40" s="691">
        <v>0.1799273021001615</v>
      </c>
      <c r="G40" s="688">
        <v>2.6955024595924102</v>
      </c>
      <c r="H40" s="1821">
        <v>38457</v>
      </c>
      <c r="I40" s="1822">
        <v>97155</v>
      </c>
      <c r="J40" s="1823">
        <v>1.5263281067165924</v>
      </c>
      <c r="K40" s="118"/>
    </row>
    <row r="41" spans="1:11" s="1291" customFormat="1" ht="14">
      <c r="A41" s="118"/>
      <c r="B41" s="199"/>
      <c r="C41" s="270"/>
      <c r="D41" s="270"/>
      <c r="E41" s="270"/>
      <c r="F41" s="368"/>
      <c r="G41" s="368"/>
      <c r="H41" s="1730"/>
      <c r="I41" s="1730"/>
      <c r="J41" s="10"/>
      <c r="K41" s="118"/>
    </row>
    <row r="42" spans="1:11" s="1291" customFormat="1" ht="14.5" thickBot="1">
      <c r="A42" s="118"/>
      <c r="B42" s="199"/>
      <c r="C42" s="270"/>
      <c r="D42" s="270"/>
      <c r="E42" s="270"/>
      <c r="F42" s="368"/>
      <c r="G42" s="368"/>
      <c r="H42" s="1730"/>
      <c r="I42" s="1730"/>
      <c r="J42" s="10"/>
      <c r="K42" s="118"/>
    </row>
    <row r="43" spans="1:11" s="1291" customFormat="1" ht="14.5">
      <c r="A43" s="118"/>
      <c r="B43" s="512"/>
      <c r="C43" s="2238" t="s">
        <v>26</v>
      </c>
      <c r="D43" s="2239"/>
      <c r="E43" s="2240"/>
      <c r="F43" s="2238" t="s">
        <v>538</v>
      </c>
      <c r="G43" s="2240"/>
      <c r="H43" s="2325" t="s">
        <v>28</v>
      </c>
      <c r="I43" s="2326"/>
      <c r="J43" s="1813" t="s">
        <v>124</v>
      </c>
      <c r="K43" s="118"/>
    </row>
    <row r="44" spans="1:11" ht="15" thickBot="1">
      <c r="A44" s="16"/>
      <c r="B44" s="392"/>
      <c r="C44" s="260" t="str">
        <f>+C32</f>
        <v>2T25</v>
      </c>
      <c r="D44" s="749" t="str">
        <f t="shared" ref="D44:E44" si="0">+D32</f>
        <v>1T26</v>
      </c>
      <c r="E44" s="262" t="str">
        <f t="shared" si="0"/>
        <v>2T26</v>
      </c>
      <c r="F44" s="592" t="s">
        <v>29</v>
      </c>
      <c r="G44" s="593" t="s">
        <v>30</v>
      </c>
      <c r="H44" s="1814" t="s">
        <v>845</v>
      </c>
      <c r="I44" s="1815" t="s">
        <v>846</v>
      </c>
      <c r="J44" s="1816" t="str">
        <f>I44&amp;" / "&amp;H44</f>
        <v>Jun 26 / Jun 25</v>
      </c>
      <c r="K44" s="16"/>
    </row>
    <row r="45" spans="1:11" ht="13">
      <c r="A45" s="16"/>
      <c r="B45" s="692" t="s">
        <v>512</v>
      </c>
      <c r="C45" s="1292">
        <v>0.67294492936448047</v>
      </c>
      <c r="D45" s="1293">
        <v>0.65222254308879712</v>
      </c>
      <c r="E45" s="1293">
        <v>0.5708522509148678</v>
      </c>
      <c r="F45" s="1023" t="str">
        <f>+ROUND((E45-D45)*10^4,0)&amp;" pbs"</f>
        <v>-814 pbs</v>
      </c>
      <c r="G45" s="1024" t="str">
        <f>+ROUND((E45-C45)*10^4,0)&amp;" pbs"</f>
        <v>-1021 pbs</v>
      </c>
      <c r="H45" s="1292">
        <v>0.68753708935416491</v>
      </c>
      <c r="I45" s="1824">
        <v>0.60821293503147345</v>
      </c>
      <c r="J45" s="1825" t="str">
        <f>+CONCATENATE(ROUND(((ROUND(I45,5)-ROUND(H45,5))/1%*100),0)," pbs")</f>
        <v>-793 pbs</v>
      </c>
      <c r="K45" s="16"/>
    </row>
    <row r="46" spans="1:11" ht="13.5" thickBot="1">
      <c r="A46" s="16"/>
      <c r="B46" s="14" t="s">
        <v>21</v>
      </c>
      <c r="C46" s="1028">
        <v>9.015402835688853E-2</v>
      </c>
      <c r="D46" s="1294">
        <v>0.20654626143602256</v>
      </c>
      <c r="E46" s="1294">
        <v>0.25817870284680472</v>
      </c>
      <c r="F46" s="1028" t="str">
        <f t="shared" ref="F46:F51" si="1">+ROUND((E46-D46)*10^4,0)&amp;" pbs"</f>
        <v>516 pbs</v>
      </c>
      <c r="G46" s="1030" t="str">
        <f t="shared" ref="G46:G51" si="2">+ROUND((E46-C46)*10^4,0)&amp;" pbs"</f>
        <v>1680 pbs</v>
      </c>
      <c r="H46" s="1031">
        <v>9.864277350196797E-2</v>
      </c>
      <c r="I46" s="1807">
        <v>0.23639252546480646</v>
      </c>
      <c r="J46" s="1826" t="str">
        <f>+CONCATENATE(ROUND(((ROUND(I46,5)-ROUND(H46,5))/1%*100),0)," pbs")</f>
        <v>1378 pbs</v>
      </c>
    </row>
    <row r="47" spans="1:11" ht="13">
      <c r="A47" s="16"/>
      <c r="B47" s="193" t="s">
        <v>513</v>
      </c>
      <c r="C47" s="1028">
        <v>0.80628732580010121</v>
      </c>
      <c r="D47" s="1294">
        <v>0.78823634067544313</v>
      </c>
      <c r="E47" s="1294">
        <v>0.80474164685082783</v>
      </c>
      <c r="F47" s="1028" t="str">
        <f t="shared" si="1"/>
        <v>165 pbs</v>
      </c>
      <c r="G47" s="1030" t="str">
        <f t="shared" si="2"/>
        <v>-15 pbs</v>
      </c>
    </row>
    <row r="48" spans="1:11" ht="13">
      <c r="A48" s="16"/>
      <c r="B48" s="106" t="s">
        <v>479</v>
      </c>
      <c r="C48" s="1028">
        <v>2.6393159291866395E-2</v>
      </c>
      <c r="D48" s="1294">
        <v>2.3663472989095297E-2</v>
      </c>
      <c r="E48" s="1294">
        <v>2.5866815518570414E-2</v>
      </c>
      <c r="F48" s="1028" t="str">
        <f t="shared" si="1"/>
        <v>22 pbs</v>
      </c>
      <c r="G48" s="1030" t="str">
        <f t="shared" si="2"/>
        <v>-5 pbs</v>
      </c>
    </row>
    <row r="49" spans="1:7" ht="13">
      <c r="A49" s="16"/>
      <c r="B49" s="106" t="s">
        <v>480</v>
      </c>
      <c r="C49" s="1028">
        <v>3.3132412199453815E-2</v>
      </c>
      <c r="D49" s="1294">
        <v>3.4456549243316474E-2</v>
      </c>
      <c r="E49" s="1294">
        <v>3.7117133537624976E-2</v>
      </c>
      <c r="F49" s="1028" t="str">
        <f t="shared" si="1"/>
        <v>27 pbs</v>
      </c>
      <c r="G49" s="1030" t="str">
        <f t="shared" si="2"/>
        <v>40 pbs</v>
      </c>
    </row>
    <row r="50" spans="1:7" ht="13">
      <c r="A50" s="16"/>
      <c r="B50" s="106" t="s">
        <v>481</v>
      </c>
      <c r="C50" s="1028">
        <v>1.3888587398925489</v>
      </c>
      <c r="D50" s="1294">
        <v>1.4381387345981962</v>
      </c>
      <c r="E50" s="1294">
        <v>1.3188549618320611</v>
      </c>
      <c r="F50" s="1028" t="str">
        <f t="shared" si="1"/>
        <v>-1193 pbs</v>
      </c>
      <c r="G50" s="1030" t="str">
        <f t="shared" si="2"/>
        <v>-700 pbs</v>
      </c>
    </row>
    <row r="51" spans="1:7" ht="13">
      <c r="A51" s="16"/>
      <c r="B51" s="106" t="s">
        <v>482</v>
      </c>
      <c r="C51" s="1028">
        <v>1.1063598308272031</v>
      </c>
      <c r="D51" s="1294">
        <v>0.98766004861433287</v>
      </c>
      <c r="E51" s="1294">
        <v>0.91910594224308317</v>
      </c>
      <c r="F51" s="1028" t="str">
        <f t="shared" si="1"/>
        <v>-686 pbs</v>
      </c>
      <c r="G51" s="1030" t="str">
        <f t="shared" si="2"/>
        <v>-1873 pbs</v>
      </c>
    </row>
    <row r="52" spans="1:7" ht="13">
      <c r="A52" s="16"/>
      <c r="B52" s="106" t="s">
        <v>362</v>
      </c>
      <c r="C52" s="1295">
        <v>46</v>
      </c>
      <c r="D52" s="1296">
        <v>46</v>
      </c>
      <c r="E52" s="1296">
        <v>46</v>
      </c>
      <c r="F52" s="1232">
        <v>0</v>
      </c>
      <c r="G52" s="1233">
        <v>0</v>
      </c>
    </row>
    <row r="53" spans="1:7" ht="13">
      <c r="A53" s="16"/>
      <c r="B53" s="106" t="s">
        <v>514</v>
      </c>
      <c r="C53" s="1295">
        <v>2056</v>
      </c>
      <c r="D53" s="1296">
        <v>2449</v>
      </c>
      <c r="E53" s="1296">
        <v>2569</v>
      </c>
      <c r="F53" s="1114">
        <v>120</v>
      </c>
      <c r="G53" s="1115">
        <v>513</v>
      </c>
    </row>
    <row r="54" spans="1:7" ht="13">
      <c r="A54" s="16"/>
      <c r="B54" s="106" t="s">
        <v>515</v>
      </c>
      <c r="C54" s="1295">
        <v>314</v>
      </c>
      <c r="D54" s="1296">
        <v>316</v>
      </c>
      <c r="E54" s="1296">
        <v>316</v>
      </c>
      <c r="F54" s="1232">
        <v>0</v>
      </c>
      <c r="G54" s="1115">
        <v>2</v>
      </c>
    </row>
    <row r="55" spans="1:7" ht="13.5" thickBot="1">
      <c r="A55" s="16"/>
      <c r="B55" s="574" t="s">
        <v>69</v>
      </c>
      <c r="C55" s="1297">
        <v>1861</v>
      </c>
      <c r="D55" s="1298">
        <v>1925</v>
      </c>
      <c r="E55" s="1298">
        <v>2007</v>
      </c>
      <c r="F55" s="1116">
        <v>82</v>
      </c>
      <c r="G55" s="1117">
        <v>146</v>
      </c>
    </row>
    <row r="56" spans="1:7" ht="13">
      <c r="A56" s="16"/>
      <c r="B56" s="1248"/>
      <c r="C56" s="199"/>
      <c r="D56" s="199"/>
      <c r="E56" s="199"/>
      <c r="F56" s="372"/>
      <c r="G56" s="372"/>
    </row>
    <row r="57" spans="1:7" ht="13">
      <c r="A57" s="16"/>
      <c r="B57" s="16"/>
      <c r="C57" s="16"/>
      <c r="D57" s="16"/>
      <c r="E57" s="16"/>
      <c r="F57" s="16"/>
      <c r="G57" s="16"/>
    </row>
    <row r="58" spans="1:7" ht="13">
      <c r="A58" s="16"/>
      <c r="B58" s="16"/>
      <c r="C58" s="16"/>
      <c r="D58" s="16"/>
      <c r="E58" s="16"/>
      <c r="F58" s="16"/>
      <c r="G58" s="16"/>
    </row>
    <row r="59" spans="1:7" ht="13">
      <c r="A59" s="16"/>
      <c r="B59" s="16"/>
      <c r="C59" s="16"/>
      <c r="D59" s="16"/>
      <c r="E59" s="16"/>
      <c r="F59" s="16"/>
      <c r="G59" s="16"/>
    </row>
    <row r="60" spans="1:7" ht="13">
      <c r="A60" s="16"/>
      <c r="B60" s="16"/>
      <c r="C60" s="16"/>
      <c r="D60" s="16"/>
      <c r="E60" s="16"/>
      <c r="F60" s="16"/>
      <c r="G60" s="16"/>
    </row>
    <row r="61" spans="1:7" ht="13">
      <c r="A61" s="16"/>
      <c r="B61" s="16"/>
      <c r="C61" s="16"/>
      <c r="D61" s="16"/>
      <c r="E61" s="16"/>
      <c r="F61" s="16"/>
      <c r="G61" s="16"/>
    </row>
    <row r="62" spans="1:7" ht="13">
      <c r="A62" s="16"/>
      <c r="B62" s="16"/>
      <c r="C62" s="16"/>
      <c r="D62" s="16"/>
      <c r="E62" s="16"/>
      <c r="F62" s="16"/>
      <c r="G62" s="16"/>
    </row>
  </sheetData>
  <mergeCells count="9">
    <mergeCell ref="H31:I31"/>
    <mergeCell ref="H43:I43"/>
    <mergeCell ref="C43:E43"/>
    <mergeCell ref="F43:G43"/>
    <mergeCell ref="B2:G3"/>
    <mergeCell ref="C31:E31"/>
    <mergeCell ref="F31:G31"/>
    <mergeCell ref="C5:E5"/>
    <mergeCell ref="F5:G5"/>
  </mergeCells>
  <hyperlinks>
    <hyperlink ref="A1" location="'Anexos &gt;&gt;'!A1" display="Volver al índice anexos" xr:uid="{0791F81D-1F40-4648-9A6A-CF2107665C28}"/>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J44 J3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M74"/>
  <sheetViews>
    <sheetView showGridLines="0" zoomScale="85" zoomScaleNormal="85" workbookViewId="0">
      <pane xSplit="2" topLeftCell="C1" activePane="topRight" state="frozen"/>
      <selection activeCell="N35" sqref="N35"/>
      <selection pane="topRight" activeCell="C6" sqref="C6:E6"/>
    </sheetView>
  </sheetViews>
  <sheetFormatPr baseColWidth="10" defaultColWidth="11.453125" defaultRowHeight="14.5"/>
  <cols>
    <col min="1" max="1" width="11.453125" style="42"/>
    <col min="2" max="2" width="52.81640625" style="5" customWidth="1"/>
    <col min="3" max="5" width="12.7265625" style="5" customWidth="1"/>
    <col min="6" max="7" width="9.7265625" style="5" customWidth="1"/>
    <col min="8" max="9" width="12.7265625" style="42" customWidth="1"/>
    <col min="10" max="10" width="15" style="42" customWidth="1"/>
    <col min="11" max="16384" width="11.453125" style="42"/>
  </cols>
  <sheetData>
    <row r="1" spans="1:10">
      <c r="A1" s="75" t="s">
        <v>22</v>
      </c>
    </row>
    <row r="2" spans="1:10">
      <c r="A2" s="75"/>
    </row>
    <row r="3" spans="1:10" s="300" customFormat="1">
      <c r="B3" s="301"/>
      <c r="C3" s="301"/>
      <c r="D3" s="301"/>
      <c r="E3" s="301"/>
      <c r="F3" s="301"/>
      <c r="G3" s="301"/>
    </row>
    <row r="4" spans="1:10" s="302" customFormat="1" ht="15" thickBot="1"/>
    <row r="5" spans="1:10" s="302" customFormat="1">
      <c r="B5" s="560" t="s">
        <v>43</v>
      </c>
      <c r="C5" s="2114" t="s">
        <v>26</v>
      </c>
      <c r="D5" s="2115"/>
      <c r="E5" s="2116"/>
      <c r="F5" s="2114" t="s">
        <v>27</v>
      </c>
      <c r="G5" s="2116"/>
      <c r="H5" s="1741" t="s">
        <v>44</v>
      </c>
      <c r="I5" s="1742"/>
      <c r="J5" s="1728" t="s">
        <v>27</v>
      </c>
    </row>
    <row r="6" spans="1:10" s="302" customFormat="1" ht="15" thickBot="1">
      <c r="B6" s="926" t="s">
        <v>125</v>
      </c>
      <c r="C6" s="1250" t="s">
        <v>848</v>
      </c>
      <c r="D6" s="1666" t="s">
        <v>792</v>
      </c>
      <c r="E6" s="1667" t="s">
        <v>849</v>
      </c>
      <c r="F6" s="927" t="s">
        <v>29</v>
      </c>
      <c r="G6" s="928" t="s">
        <v>30</v>
      </c>
      <c r="H6" s="1766" t="s">
        <v>845</v>
      </c>
      <c r="I6" s="1767" t="s">
        <v>846</v>
      </c>
      <c r="J6" s="1743" t="str">
        <f>+I6&amp;" / "&amp;H6</f>
        <v>Jun 26 / Jun 25</v>
      </c>
    </row>
    <row r="7" spans="1:10" s="300" customFormat="1">
      <c r="B7" s="1305" t="s">
        <v>46</v>
      </c>
      <c r="C7" s="907">
        <v>3615371</v>
      </c>
      <c r="D7" s="908">
        <v>3962727</v>
      </c>
      <c r="E7" s="909">
        <v>4096951</v>
      </c>
      <c r="F7" s="910">
        <v>3.3871624262786712E-2</v>
      </c>
      <c r="G7" s="911">
        <v>0.13320348036204308</v>
      </c>
      <c r="H7" s="907">
        <v>7187383</v>
      </c>
      <c r="I7" s="909">
        <v>8059678</v>
      </c>
      <c r="J7" s="1744">
        <v>0.12136475821589027</v>
      </c>
    </row>
    <row r="8" spans="1:10" s="300" customFormat="1" ht="29.65" customHeight="1">
      <c r="B8" s="1306" t="s">
        <v>378</v>
      </c>
      <c r="C8" s="247">
        <v>-575159</v>
      </c>
      <c r="D8" s="733">
        <v>-482088</v>
      </c>
      <c r="E8" s="734">
        <v>-731208</v>
      </c>
      <c r="F8" s="912">
        <v>0.51675212824214667</v>
      </c>
      <c r="G8" s="913">
        <v>0.27131454084870443</v>
      </c>
      <c r="H8" s="247">
        <v>-1157052</v>
      </c>
      <c r="I8" s="734">
        <v>-1213296</v>
      </c>
      <c r="J8" s="1745">
        <v>4.8609742690907586E-2</v>
      </c>
    </row>
    <row r="9" spans="1:10" s="303" customFormat="1" ht="37.9" customHeight="1">
      <c r="B9" s="1307" t="s">
        <v>48</v>
      </c>
      <c r="C9" s="248">
        <v>3040212</v>
      </c>
      <c r="D9" s="735">
        <v>3480639</v>
      </c>
      <c r="E9" s="736">
        <v>3365743</v>
      </c>
      <c r="F9" s="914">
        <v>-3.3010030629433272E-2</v>
      </c>
      <c r="G9" s="915">
        <v>0.10707509871022153</v>
      </c>
      <c r="H9" s="248">
        <v>6030331</v>
      </c>
      <c r="I9" s="736">
        <v>6846382</v>
      </c>
      <c r="J9" s="1746">
        <v>0.13532441254053881</v>
      </c>
    </row>
    <row r="10" spans="1:10" s="300" customFormat="1">
      <c r="B10" s="1308" t="s">
        <v>459</v>
      </c>
      <c r="C10" s="247">
        <v>1677373</v>
      </c>
      <c r="D10" s="733">
        <v>1856324</v>
      </c>
      <c r="E10" s="734">
        <v>2042202</v>
      </c>
      <c r="F10" s="916">
        <v>0.10013230448994895</v>
      </c>
      <c r="G10" s="917">
        <v>0.2175002220734446</v>
      </c>
      <c r="H10" s="247">
        <v>3367589</v>
      </c>
      <c r="I10" s="734">
        <v>3898526</v>
      </c>
      <c r="J10" s="1747">
        <v>0.15766086657249445</v>
      </c>
    </row>
    <row r="11" spans="1:10" s="300" customFormat="1">
      <c r="B11" s="1305" t="s">
        <v>50</v>
      </c>
      <c r="C11" s="247">
        <v>350873</v>
      </c>
      <c r="D11" s="733">
        <v>299063</v>
      </c>
      <c r="E11" s="734">
        <v>288014</v>
      </c>
      <c r="F11" s="916">
        <v>-3.6945392776772785E-2</v>
      </c>
      <c r="G11" s="917">
        <v>-0.17915029084597561</v>
      </c>
      <c r="H11" s="247">
        <v>680007</v>
      </c>
      <c r="I11" s="734">
        <v>587077</v>
      </c>
      <c r="J11" s="1747">
        <v>-0.13666035790808037</v>
      </c>
    </row>
    <row r="12" spans="1:10" s="300" customFormat="1">
      <c r="B12" s="1305" t="s">
        <v>605</v>
      </c>
      <c r="C12" s="1143">
        <v>123319</v>
      </c>
      <c r="D12" s="733">
        <v>123838</v>
      </c>
      <c r="E12" s="734">
        <v>133439</v>
      </c>
      <c r="F12" s="916">
        <v>7.7528706858960905E-2</v>
      </c>
      <c r="G12" s="917">
        <v>8.2063591174109426E-2</v>
      </c>
      <c r="H12" s="247">
        <v>166008</v>
      </c>
      <c r="I12" s="734">
        <v>257277</v>
      </c>
      <c r="J12" s="1747">
        <v>0.54978675726471016</v>
      </c>
    </row>
    <row r="13" spans="1:10" s="300" customFormat="1">
      <c r="B13" s="1305" t="s">
        <v>51</v>
      </c>
      <c r="C13" s="247">
        <v>-2630310</v>
      </c>
      <c r="D13" s="733">
        <v>-2840831</v>
      </c>
      <c r="E13" s="734">
        <v>-2989462</v>
      </c>
      <c r="F13" s="916">
        <v>5.2319550159794795E-2</v>
      </c>
      <c r="G13" s="917">
        <v>0.1365436013245587</v>
      </c>
      <c r="H13" s="247">
        <v>-5163184</v>
      </c>
      <c r="I13" s="734">
        <v>-5830293</v>
      </c>
      <c r="J13" s="1747">
        <v>0.12920496344891058</v>
      </c>
    </row>
    <row r="14" spans="1:10" s="302" customFormat="1">
      <c r="B14" s="1309" t="s">
        <v>410</v>
      </c>
      <c r="C14" s="248">
        <v>2561467</v>
      </c>
      <c r="D14" s="735">
        <v>2919033</v>
      </c>
      <c r="E14" s="736">
        <v>2839936</v>
      </c>
      <c r="F14" s="918">
        <v>-2.7096987255711052E-2</v>
      </c>
      <c r="G14" s="919">
        <v>0.10871465453195375</v>
      </c>
      <c r="H14" s="248">
        <v>5080751</v>
      </c>
      <c r="I14" s="736">
        <v>5758969</v>
      </c>
      <c r="J14" s="1748">
        <v>0.13348774620129977</v>
      </c>
    </row>
    <row r="15" spans="1:10" s="300" customFormat="1">
      <c r="B15" s="1305" t="s">
        <v>52</v>
      </c>
      <c r="C15" s="247">
        <v>-696969</v>
      </c>
      <c r="D15" s="733">
        <v>-808891</v>
      </c>
      <c r="E15" s="734">
        <v>-814357</v>
      </c>
      <c r="F15" s="916">
        <v>6.7573999463462937E-3</v>
      </c>
      <c r="G15" s="917">
        <v>0.16842642929599452</v>
      </c>
      <c r="H15" s="247">
        <v>-1401438</v>
      </c>
      <c r="I15" s="734">
        <v>-1623248</v>
      </c>
      <c r="J15" s="1747">
        <v>0.15827314515519059</v>
      </c>
    </row>
    <row r="16" spans="1:10" s="302" customFormat="1">
      <c r="B16" s="2021" t="s">
        <v>413</v>
      </c>
      <c r="C16" s="248">
        <v>1864498</v>
      </c>
      <c r="D16" s="1251">
        <v>2110142</v>
      </c>
      <c r="E16" s="736">
        <v>2025579</v>
      </c>
      <c r="F16" s="918">
        <v>-4.0074554224312865E-2</v>
      </c>
      <c r="G16" s="919">
        <v>8.6393763897842743E-2</v>
      </c>
      <c r="H16" s="248">
        <v>3679313</v>
      </c>
      <c r="I16" s="736">
        <v>4135721</v>
      </c>
      <c r="J16" s="1748">
        <v>0.12404707074391333</v>
      </c>
    </row>
    <row r="17" spans="2:13" s="300" customFormat="1">
      <c r="B17" s="2019" t="s">
        <v>53</v>
      </c>
      <c r="C17" s="247">
        <v>42483</v>
      </c>
      <c r="D17" s="251">
        <v>46958</v>
      </c>
      <c r="E17" s="734">
        <v>43657</v>
      </c>
      <c r="F17" s="916">
        <v>-7.0296861024745513E-2</v>
      </c>
      <c r="G17" s="917">
        <v>2.7634583245062731E-2</v>
      </c>
      <c r="H17" s="247">
        <v>79601</v>
      </c>
      <c r="I17" s="734">
        <v>90615</v>
      </c>
      <c r="J17" s="1747">
        <v>0.13836509591588045</v>
      </c>
    </row>
    <row r="18" spans="2:13" s="302" customFormat="1">
      <c r="B18" s="2021" t="s">
        <v>54</v>
      </c>
      <c r="C18" s="248">
        <v>1822015</v>
      </c>
      <c r="D18" s="1251">
        <v>2063184</v>
      </c>
      <c r="E18" s="736">
        <v>1981922</v>
      </c>
      <c r="F18" s="918">
        <v>-3.9386695515281234E-2</v>
      </c>
      <c r="G18" s="919">
        <v>8.7763821922432039E-2</v>
      </c>
      <c r="H18" s="248">
        <v>3599712</v>
      </c>
      <c r="I18" s="736">
        <v>4045106</v>
      </c>
      <c r="J18" s="1748">
        <v>0.12373045399187491</v>
      </c>
      <c r="L18" s="2011"/>
      <c r="M18" s="2011"/>
    </row>
    <row r="19" spans="2:13" s="301" customFormat="1">
      <c r="B19" s="2019" t="s">
        <v>690</v>
      </c>
      <c r="C19" s="247">
        <v>3181440</v>
      </c>
      <c r="D19" s="1144">
        <v>0</v>
      </c>
      <c r="E19" s="734">
        <v>3978758</v>
      </c>
      <c r="F19" s="916" t="s">
        <v>863</v>
      </c>
      <c r="G19" s="917">
        <v>0.25061544457855561</v>
      </c>
      <c r="H19" s="247">
        <v>3181440</v>
      </c>
      <c r="I19" s="734">
        <v>3978758</v>
      </c>
      <c r="J19" s="1747">
        <v>0.25061544457855561</v>
      </c>
    </row>
    <row r="20" spans="2:13" s="301" customFormat="1">
      <c r="B20" s="2016" t="s">
        <v>629</v>
      </c>
      <c r="C20" s="1668">
        <v>22.957122697376711</v>
      </c>
      <c r="D20" s="1765">
        <v>25.968986003423623</v>
      </c>
      <c r="E20" s="1669">
        <v>24.955262594593233</v>
      </c>
      <c r="F20" s="916">
        <v>-3.9035925726816835E-2</v>
      </c>
      <c r="G20" s="917">
        <v>8.703790642913832E-2</v>
      </c>
      <c r="H20" s="1668">
        <v>45.355845072197162</v>
      </c>
      <c r="I20" s="1669">
        <v>50.933731223007086</v>
      </c>
      <c r="J20" s="1747">
        <v>0.12298053628878655</v>
      </c>
    </row>
    <row r="21" spans="2:13" s="301" customFormat="1" ht="15" thickBot="1">
      <c r="B21" s="2016" t="s">
        <v>691</v>
      </c>
      <c r="C21" s="1668">
        <v>40.085679006123527</v>
      </c>
      <c r="D21" s="1144">
        <v>0</v>
      </c>
      <c r="E21" s="2017">
        <v>50.098314005464687</v>
      </c>
      <c r="F21" s="916" t="s">
        <v>863</v>
      </c>
      <c r="G21" s="917">
        <v>0.24978085060780983</v>
      </c>
      <c r="H21" s="1668">
        <v>40.085679006123527</v>
      </c>
      <c r="I21" s="1669">
        <v>50.098314005464687</v>
      </c>
      <c r="J21" s="1747">
        <v>0.24978085060780983</v>
      </c>
    </row>
    <row r="22" spans="2:13" s="300" customFormat="1">
      <c r="B22" s="2018" t="s">
        <v>19</v>
      </c>
      <c r="C22" s="907">
        <v>140961978</v>
      </c>
      <c r="D22" s="908">
        <v>152824685</v>
      </c>
      <c r="E22" s="909">
        <v>159434397</v>
      </c>
      <c r="F22" s="910">
        <v>4.3250290357215525E-2</v>
      </c>
      <c r="G22" s="911">
        <v>0.13104540147698551</v>
      </c>
      <c r="H22" s="907">
        <v>140961978</v>
      </c>
      <c r="I22" s="909">
        <v>159434397</v>
      </c>
      <c r="J22" s="1744">
        <v>0.13104540147698551</v>
      </c>
    </row>
    <row r="23" spans="2:13" s="300" customFormat="1">
      <c r="B23" s="2019" t="s">
        <v>55</v>
      </c>
      <c r="C23" s="247">
        <v>154723334</v>
      </c>
      <c r="D23" s="251">
        <v>178880666</v>
      </c>
      <c r="E23" s="734">
        <v>182120766</v>
      </c>
      <c r="F23" s="916">
        <v>1.8113192847794966E-2</v>
      </c>
      <c r="G23" s="917">
        <v>0.17707369206508955</v>
      </c>
      <c r="H23" s="247">
        <v>154723334</v>
      </c>
      <c r="I23" s="734">
        <v>182120766</v>
      </c>
      <c r="J23" s="1747">
        <v>0.17707369206508955</v>
      </c>
    </row>
    <row r="24" spans="2:13" s="300" customFormat="1" ht="15" thickBot="1">
      <c r="B24" s="2012" t="s">
        <v>56</v>
      </c>
      <c r="C24" s="2013">
        <v>34459012</v>
      </c>
      <c r="D24" s="2020">
        <v>40018343</v>
      </c>
      <c r="E24" s="1749">
        <v>38121924</v>
      </c>
      <c r="F24" s="2014">
        <v>-4.7388743706854627E-2</v>
      </c>
      <c r="G24" s="2015">
        <v>0.10629765008932932</v>
      </c>
      <c r="H24" s="2013">
        <v>34459012</v>
      </c>
      <c r="I24" s="1749">
        <v>38121924</v>
      </c>
      <c r="J24" s="1747">
        <v>0.10629765008932932</v>
      </c>
    </row>
    <row r="25" spans="2:13" s="302" customFormat="1">
      <c r="B25" s="1310" t="s">
        <v>57</v>
      </c>
      <c r="C25" s="907"/>
      <c r="D25" s="908"/>
      <c r="E25" s="909"/>
      <c r="F25" s="910"/>
      <c r="G25" s="911"/>
      <c r="H25" s="907"/>
      <c r="I25" s="908"/>
      <c r="J25" s="1744"/>
    </row>
    <row r="26" spans="2:13" s="300" customFormat="1">
      <c r="B26" s="1308" t="s">
        <v>692</v>
      </c>
      <c r="C26" s="1072">
        <v>6.4243575784232509E-2</v>
      </c>
      <c r="D26" s="1073">
        <v>6.5762568073915367E-2</v>
      </c>
      <c r="E26" s="1073">
        <v>6.6252238610440287E-2</v>
      </c>
      <c r="F26" s="929" t="str">
        <f>+CONCATENATE(ROUND(((ROUND(E26,4)-ROUND(D26,4))/1%*100),0)," pbs")</f>
        <v>5 pbs</v>
      </c>
      <c r="G26" s="930" t="str">
        <f>+CONCATENATE(ROUND(((ROUND(E26,4)-ROUND(C26,4))/1%*100),0)," pbs")</f>
        <v>21 pbs</v>
      </c>
      <c r="H26" s="1073">
        <v>6.3227584382293284E-2</v>
      </c>
      <c r="I26" s="1073">
        <v>6.634183595329228E-2</v>
      </c>
      <c r="J26" s="1750" t="str">
        <f>+CONCATENATE(ROUND(((ROUND(I26,4)-ROUND(H26,4))/1%*100),0)," pbs")</f>
        <v>31 pbs</v>
      </c>
    </row>
    <row r="27" spans="2:13" s="300" customFormat="1">
      <c r="B27" s="1308" t="s">
        <v>58</v>
      </c>
      <c r="C27" s="1072">
        <v>5.4401786172589235E-2</v>
      </c>
      <c r="D27" s="1073">
        <v>5.8078110269713192E-2</v>
      </c>
      <c r="E27" s="1073">
        <v>5.4896431850269857E-2</v>
      </c>
      <c r="F27" s="929" t="str">
        <f t="shared" ref="F27:F28" si="0">+CONCATENATE(ROUND(((ROUND(E27,4)-ROUND(D27,4))/1%*100),0)," pbs")</f>
        <v>-32 pbs</v>
      </c>
      <c r="G27" s="930" t="str">
        <f t="shared" ref="G27:G28" si="1">+CONCATENATE(ROUND(((ROUND(E27,4)-ROUND(C27,4))/1%*100),0)," pbs")</f>
        <v>5 pbs</v>
      </c>
      <c r="H27" s="1073">
        <v>5.3423641132219653E-2</v>
      </c>
      <c r="I27" s="1073">
        <v>5.6749909174142757E-2</v>
      </c>
      <c r="J27" s="1750" t="str">
        <f>+CONCATENATE(ROUND(((ROUND(I27,4)-ROUND(H27,4))/1%*100),0)," pbs")</f>
        <v>33 pbs</v>
      </c>
    </row>
    <row r="28" spans="2:13" s="300" customFormat="1">
      <c r="B28" s="1308" t="s">
        <v>693</v>
      </c>
      <c r="C28" s="1072">
        <v>2.443728783627222E-2</v>
      </c>
      <c r="D28" s="1073">
        <v>2.1047974256938138E-2</v>
      </c>
      <c r="E28" s="1073">
        <v>2.1517722425286434E-2</v>
      </c>
      <c r="F28" s="929" t="str">
        <f t="shared" si="0"/>
        <v>5 pbs</v>
      </c>
      <c r="G28" s="930" t="str">
        <f t="shared" si="1"/>
        <v>-29 pbs</v>
      </c>
      <c r="H28" s="1073">
        <v>2.4267347541967871E-2</v>
      </c>
      <c r="I28" s="1073">
        <v>2.1262533751105133E-2</v>
      </c>
      <c r="J28" s="1750" t="str">
        <f>+CONCATENATE(ROUND(((ROUND(I28,4)-ROUND(H28,4))/1%*100),0)," pbs")</f>
        <v>-30 pbs</v>
      </c>
    </row>
    <row r="29" spans="2:13" s="300" customFormat="1">
      <c r="B29" s="1308" t="s">
        <v>59</v>
      </c>
      <c r="C29" s="739">
        <v>0.20733515468901603</v>
      </c>
      <c r="D29" s="745">
        <v>0.21056847729626427</v>
      </c>
      <c r="E29" s="745">
        <v>0.20290913740821698</v>
      </c>
      <c r="F29" s="929" t="str">
        <f>+CONCATENATE(ROUND(((ROUND(E29,5)-ROUND(D29,5))/1%*100),0)," pbs")</f>
        <v>-77 pbs</v>
      </c>
      <c r="G29" s="930" t="str">
        <f>+CONCATENATE(ROUND(((ROUND(E29,5)-ROUND(C29,5))/1%*100),0)," pbs")</f>
        <v>-44 pbs</v>
      </c>
      <c r="H29" s="745">
        <v>0.20926897067080183</v>
      </c>
      <c r="I29" s="745">
        <v>0.21153954867481137</v>
      </c>
      <c r="J29" s="1750" t="str">
        <f>+CONCATENATE(ROUND(((ROUND(I29,4)-ROUND(H29,4))/1%*100),0)," pbs")</f>
        <v>22 pbs</v>
      </c>
    </row>
    <row r="30" spans="2:13" s="300" customFormat="1" ht="15" thickBot="1">
      <c r="B30" s="1311" t="s">
        <v>60</v>
      </c>
      <c r="C30" s="739">
        <v>2.897733564184472E-2</v>
      </c>
      <c r="D30" s="745">
        <v>3.0224112757675396E-2</v>
      </c>
      <c r="E30" s="745">
        <v>2.8234098005337039E-2</v>
      </c>
      <c r="F30" s="929" t="str">
        <f>+CONCATENATE(ROUND(((ROUND(E30,4)-ROUND(D30,4))/1%*100),0)," pbs")</f>
        <v>-20 pbs</v>
      </c>
      <c r="G30" s="930" t="str">
        <f>+CONCATENATE(ROUND(((ROUND(E30,4)-ROUND(C30,4))/1%*100),0)," pbs")</f>
        <v>-8 pbs</v>
      </c>
      <c r="H30" s="745">
        <v>2.8510632928951306E-2</v>
      </c>
      <c r="I30" s="745">
        <v>2.9408758849398465E-2</v>
      </c>
      <c r="J30" s="1751" t="str">
        <f>+CONCATENATE(ROUND(((ROUND(I30,4)-ROUND(H30,4))/1%*100),0)," pbs")</f>
        <v>9 pbs</v>
      </c>
    </row>
    <row r="31" spans="2:13" s="302" customFormat="1">
      <c r="B31" s="1312" t="s">
        <v>61</v>
      </c>
      <c r="C31" s="931"/>
      <c r="D31" s="932"/>
      <c r="E31" s="932"/>
      <c r="F31" s="933"/>
      <c r="G31" s="934"/>
      <c r="H31" s="932"/>
      <c r="I31" s="932"/>
      <c r="J31" s="1752"/>
    </row>
    <row r="32" spans="2:13" s="300" customFormat="1">
      <c r="B32" s="1308" t="s">
        <v>694</v>
      </c>
      <c r="C32" s="739">
        <v>3.5784202744374091E-2</v>
      </c>
      <c r="D32" s="745">
        <v>2.9282703903495695E-2</v>
      </c>
      <c r="E32" s="745">
        <v>2.8251024150077225E-2</v>
      </c>
      <c r="F32" s="929" t="str">
        <f>+CONCATENATE(ROUND(((ROUND(E32,4)-ROUND(D32,4))/1%*100),0)," pbs")</f>
        <v>-10 pbs</v>
      </c>
      <c r="G32" s="930" t="str">
        <f>+CONCATENATE(ROUND(((ROUND(E32,4)-ROUND(C32,4))/1%*100),0)," pbs")</f>
        <v>-75 pbs</v>
      </c>
      <c r="H32" s="745">
        <v>3.5784202744374091E-2</v>
      </c>
      <c r="I32" s="745">
        <v>2.8251024150077225E-2</v>
      </c>
      <c r="J32" s="1750" t="str">
        <f t="shared" ref="J32:J37" si="2">+CONCATENATE(ROUND(((ROUND(I32,4)-ROUND(H32,4))/1%*100),0)," pbs")</f>
        <v>-75 pbs</v>
      </c>
    </row>
    <row r="33" spans="2:10" s="300" customFormat="1">
      <c r="B33" s="1308" t="s">
        <v>62</v>
      </c>
      <c r="C33" s="935">
        <v>2.9592228054575113E-2</v>
      </c>
      <c r="D33" s="1213">
        <v>2.414704797199484E-2</v>
      </c>
      <c r="E33" s="1213">
        <v>2.2942445725811601E-2</v>
      </c>
      <c r="F33" s="1145" t="str">
        <f t="shared" ref="F33:F37" si="3">+CONCATENATE(ROUND(((ROUND(E33,4)-ROUND(D33,4))/1%*100),0)," pbs")</f>
        <v>-12 pbs</v>
      </c>
      <c r="G33" s="1146" t="str">
        <f t="shared" ref="G33:G37" si="4">+CONCATENATE(ROUND(((ROUND(E33,4)-ROUND(C33,4))/1%*100),0)," pbs")</f>
        <v>-67 pbs</v>
      </c>
      <c r="H33" s="1213">
        <v>2.9592228054575113E-2</v>
      </c>
      <c r="I33" s="1213">
        <v>2.2942445725811601E-2</v>
      </c>
      <c r="J33" s="1753" t="str">
        <f t="shared" si="2"/>
        <v>-67 pbs</v>
      </c>
    </row>
    <row r="34" spans="2:10" s="300" customFormat="1">
      <c r="B34" s="1308" t="s">
        <v>695</v>
      </c>
      <c r="C34" s="935">
        <v>4.9601467709257031E-2</v>
      </c>
      <c r="D34" s="1213">
        <v>4.2689418924697929E-2</v>
      </c>
      <c r="E34" s="1213">
        <v>4.0504352395173547E-2</v>
      </c>
      <c r="F34" s="1145" t="str">
        <f t="shared" si="3"/>
        <v>-22 pbs</v>
      </c>
      <c r="G34" s="1146" t="str">
        <f t="shared" si="4"/>
        <v>-91 pbs</v>
      </c>
      <c r="H34" s="745">
        <v>4.9601467709257031E-2</v>
      </c>
      <c r="I34" s="745">
        <v>4.0504352395173547E-2</v>
      </c>
      <c r="J34" s="1750" t="str">
        <f t="shared" si="2"/>
        <v>-91 pbs</v>
      </c>
    </row>
    <row r="35" spans="2:10" s="300" customFormat="1">
      <c r="B35" s="1308" t="s">
        <v>696</v>
      </c>
      <c r="C35" s="935">
        <v>1.630739452429425E-2</v>
      </c>
      <c r="D35" s="1213">
        <v>1.2736397734023255E-2</v>
      </c>
      <c r="E35" s="1213">
        <v>1.8733367057038871E-2</v>
      </c>
      <c r="F35" s="1145" t="str">
        <f>+CONCATENATE(ROUND(((ROUND(E35,4)-ROUND(D35,4))/1%*100),0)," pbs")</f>
        <v>60 pbs</v>
      </c>
      <c r="G35" s="1146" t="str">
        <f t="shared" si="4"/>
        <v>24 pbs</v>
      </c>
      <c r="H35" s="745">
        <v>1.6143358242645751E-2</v>
      </c>
      <c r="I35" s="745">
        <v>1.5684810870151427E-2</v>
      </c>
      <c r="J35" s="1750" t="str">
        <f t="shared" si="2"/>
        <v>-4 pbs</v>
      </c>
    </row>
    <row r="36" spans="2:10" s="300" customFormat="1">
      <c r="B36" s="1308" t="s">
        <v>63</v>
      </c>
      <c r="C36" s="935">
        <v>1.5182936403148797</v>
      </c>
      <c r="D36" s="1213">
        <v>1.6592683548150664</v>
      </c>
      <c r="E36" s="1213">
        <v>1.6818387788245821</v>
      </c>
      <c r="F36" s="1145" t="str">
        <f t="shared" si="3"/>
        <v>225 pbs</v>
      </c>
      <c r="G36" s="1146" t="str">
        <f t="shared" si="4"/>
        <v>1635 pbs</v>
      </c>
      <c r="H36" s="745">
        <v>1.5182936403148797</v>
      </c>
      <c r="I36" s="745">
        <v>1.6818387788245821</v>
      </c>
      <c r="J36" s="1750" t="str">
        <f t="shared" si="2"/>
        <v>1635 pbs</v>
      </c>
    </row>
    <row r="37" spans="2:10" s="300" customFormat="1" ht="15" thickBot="1">
      <c r="B37" s="1313" t="s">
        <v>64</v>
      </c>
      <c r="C37" s="935">
        <v>1.0953491894430729</v>
      </c>
      <c r="D37" s="1213">
        <v>1.1381711242356487</v>
      </c>
      <c r="E37" s="1213">
        <v>1.1730509228625843</v>
      </c>
      <c r="F37" s="1145" t="str">
        <f t="shared" si="3"/>
        <v>349 pbs</v>
      </c>
      <c r="G37" s="1146" t="str">
        <f t="shared" si="4"/>
        <v>778 pbs</v>
      </c>
      <c r="H37" s="745">
        <v>1.0953491894430729</v>
      </c>
      <c r="I37" s="745">
        <v>1.1730509228625843</v>
      </c>
      <c r="J37" s="1750" t="str">
        <f t="shared" si="2"/>
        <v>778 pbs</v>
      </c>
    </row>
    <row r="38" spans="2:10" s="300" customFormat="1">
      <c r="B38" s="1314" t="s">
        <v>65</v>
      </c>
      <c r="C38" s="1214"/>
      <c r="D38" s="1215"/>
      <c r="E38" s="1215"/>
      <c r="F38" s="1147"/>
      <c r="G38" s="1148"/>
      <c r="H38" s="932"/>
      <c r="I38" s="932"/>
      <c r="J38" s="1752"/>
    </row>
    <row r="39" spans="2:10" s="300" customFormat="1">
      <c r="B39" s="1315" t="s">
        <v>697</v>
      </c>
      <c r="C39" s="1181">
        <v>5529301</v>
      </c>
      <c r="D39" s="1216">
        <v>6029112</v>
      </c>
      <c r="E39" s="1183">
        <v>6231110</v>
      </c>
      <c r="F39" s="1217">
        <v>3.350377302660823E-2</v>
      </c>
      <c r="G39" s="1218">
        <v>0.12692544681506759</v>
      </c>
      <c r="H39" s="247">
        <v>10869500</v>
      </c>
      <c r="I39" s="733">
        <v>12260222</v>
      </c>
      <c r="J39" s="1747">
        <v>0.12794719168315011</v>
      </c>
    </row>
    <row r="40" spans="2:10" s="300" customFormat="1">
      <c r="B40" s="1315" t="s">
        <v>698</v>
      </c>
      <c r="C40" s="1181">
        <v>2483493</v>
      </c>
      <c r="D40" s="1216">
        <v>2762628</v>
      </c>
      <c r="E40" s="1183">
        <v>2825995</v>
      </c>
      <c r="F40" s="1217">
        <v>2.293721775063454E-2</v>
      </c>
      <c r="G40" s="1218">
        <v>0.13791140140117167</v>
      </c>
      <c r="H40" s="247">
        <v>4925582</v>
      </c>
      <c r="I40" s="733">
        <v>5588623</v>
      </c>
      <c r="J40" s="1747">
        <v>0.13461170679931833</v>
      </c>
    </row>
    <row r="41" spans="2:10" s="302" customFormat="1">
      <c r="B41" s="1315" t="s">
        <v>699</v>
      </c>
      <c r="C41" s="935">
        <v>0.44915134842541582</v>
      </c>
      <c r="D41" s="1213">
        <v>0.45821474207146923</v>
      </c>
      <c r="E41" s="1213">
        <v>0.45352994891760856</v>
      </c>
      <c r="F41" s="1145" t="str">
        <f>+CONCATENATE(ROUND(((ROUND(E41,4)-ROUND(D41,4))/1%*100),0)," pbs")</f>
        <v>-47 pbs</v>
      </c>
      <c r="G41" s="1146" t="str">
        <f>+CONCATENATE(ROUND(((ROUND(E41,4)-ROUND(C41,4))/1%*100),0)," pbs")</f>
        <v>43 pbs</v>
      </c>
      <c r="H41" s="745">
        <v>0.4531562629375776</v>
      </c>
      <c r="I41" s="745">
        <v>0.455833752439393</v>
      </c>
      <c r="J41" s="1750" t="str">
        <f>+CONCATENATE(ROUND(((ROUND(I41,4)-ROUND(H41,4))/1%*100),0)," pbs")</f>
        <v>26 pbs</v>
      </c>
    </row>
    <row r="42" spans="2:10" s="300" customFormat="1" ht="15" thickBot="1">
      <c r="B42" s="1315" t="s">
        <v>66</v>
      </c>
      <c r="C42" s="1219">
        <v>3.9497485129506807E-2</v>
      </c>
      <c r="D42" s="1220">
        <v>4.0470447557617459E-2</v>
      </c>
      <c r="E42" s="1220">
        <v>4.02586073056488E-2</v>
      </c>
      <c r="F42" s="1145" t="str">
        <f>+CONCATENATE(ROUND(((ROUND(E42,4)-ROUND(D42,4))/1%*100),0)," pbs")</f>
        <v>-2 pbs</v>
      </c>
      <c r="G42" s="1146" t="str">
        <f>+CONCATENATE(ROUND(((ROUND(E42,4)-ROUND(C42,4))/1%*100),0)," pbs")</f>
        <v>8 pbs</v>
      </c>
      <c r="H42" s="745">
        <v>3.9011859938642271E-2</v>
      </c>
      <c r="I42" s="745">
        <v>4.0630447214109855E-2</v>
      </c>
      <c r="J42" s="1751" t="str">
        <f>+CONCATENATE(ROUND(((ROUND(I42,4)-ROUND(H42,4))/1%*100),0)," pbs")</f>
        <v>16 pbs</v>
      </c>
    </row>
    <row r="43" spans="2:10" s="300" customFormat="1">
      <c r="B43" s="1312" t="s">
        <v>67</v>
      </c>
      <c r="C43" s="1214"/>
      <c r="D43" s="1215"/>
      <c r="E43" s="1215"/>
      <c r="F43" s="1147"/>
      <c r="G43" s="1148"/>
      <c r="H43" s="1214"/>
      <c r="I43" s="1754"/>
      <c r="J43" s="1755"/>
    </row>
    <row r="44" spans="2:10" s="302" customFormat="1">
      <c r="B44" s="1308" t="s">
        <v>700</v>
      </c>
      <c r="C44" s="946">
        <v>0.17334581242346941</v>
      </c>
      <c r="D44" s="947">
        <v>0.16699922588849433</v>
      </c>
      <c r="E44" s="947">
        <v>0.17270691448216813</v>
      </c>
      <c r="F44" s="1145" t="str">
        <f>+CONCATENATE(ROUND(((ROUND(E44,4)-ROUND(D44,4))/1%*100),0)," pbs")</f>
        <v>57 pbs</v>
      </c>
      <c r="G44" s="1146" t="str">
        <f>+CONCATENATE(ROUND(((ROUND(E44,4)-ROUND(C44,4))/1%*100),0)," pbs")</f>
        <v>-6 pbs</v>
      </c>
      <c r="H44" s="935">
        <v>0.17334581242346941</v>
      </c>
      <c r="I44" s="945">
        <v>0.17270691448216813</v>
      </c>
      <c r="J44" s="1750" t="str">
        <f>+CONCATENATE(ROUND(((ROUND(I44,4)-ROUND(H44,4))/1%*100),0)," pbs")</f>
        <v>-6 pbs</v>
      </c>
    </row>
    <row r="45" spans="2:10" s="300" customFormat="1">
      <c r="B45" s="1308" t="s">
        <v>701</v>
      </c>
      <c r="C45" s="946">
        <v>0.12241740904243538</v>
      </c>
      <c r="D45" s="947">
        <v>0.10959763642521433</v>
      </c>
      <c r="E45" s="947">
        <v>0.11401365488311307</v>
      </c>
      <c r="F45" s="1145" t="str">
        <f t="shared" ref="F45:F46" si="5">+CONCATENATE(ROUND(((ROUND(E45,4)-ROUND(D45,4))/1%*100),0)," pbs")</f>
        <v>44 pbs</v>
      </c>
      <c r="G45" s="1146" t="str">
        <f t="shared" ref="G45:G46" si="6">+CONCATENATE(ROUND(((ROUND(E45,4)-ROUND(C45,4))/1%*100),0)," pbs")</f>
        <v>-84 pbs</v>
      </c>
      <c r="H45" s="935">
        <v>0.12241740904243538</v>
      </c>
      <c r="I45" s="945">
        <v>0.11401365488311307</v>
      </c>
      <c r="J45" s="1753" t="str">
        <f>+CONCATENATE(ROUND(((ROUND(I45,4)-ROUND(H45,4))/1%*100),0)," pbs")</f>
        <v>-84 pbs</v>
      </c>
    </row>
    <row r="46" spans="2:10" s="300" customFormat="1" ht="15" thickBot="1">
      <c r="B46" s="1313" t="s">
        <v>856</v>
      </c>
      <c r="C46" s="946">
        <v>0.12561341277619381</v>
      </c>
      <c r="D46" s="947">
        <v>0.11292824112232898</v>
      </c>
      <c r="E46" s="947">
        <v>0.11696838548103679</v>
      </c>
      <c r="F46" s="1145" t="str">
        <f t="shared" si="5"/>
        <v>41 pbs</v>
      </c>
      <c r="G46" s="1146" t="str">
        <f t="shared" si="6"/>
        <v>-86 pbs</v>
      </c>
      <c r="H46" s="1219">
        <v>0.12561341277619381</v>
      </c>
      <c r="I46" s="1756">
        <v>0.11696838548103679</v>
      </c>
      <c r="J46" s="1757" t="str">
        <f>+CONCATENATE(ROUND(((ROUND(I46,4)-ROUND(H46,4))/1%*100),0)," pbs")</f>
        <v>-86 pbs</v>
      </c>
    </row>
    <row r="47" spans="2:10" s="300" customFormat="1">
      <c r="B47" s="1316" t="s">
        <v>68</v>
      </c>
      <c r="C47" s="1221"/>
      <c r="D47" s="1222"/>
      <c r="E47" s="1222"/>
      <c r="F47" s="1147"/>
      <c r="G47" s="1148"/>
      <c r="H47" s="1214"/>
      <c r="I47" s="1754"/>
      <c r="J47" s="1755"/>
    </row>
    <row r="48" spans="2:10" s="300" customFormat="1">
      <c r="B48" s="1308" t="s">
        <v>700</v>
      </c>
      <c r="C48" s="946">
        <v>0.19607709819166708</v>
      </c>
      <c r="D48" s="947">
        <v>0.20311660523718436</v>
      </c>
      <c r="E48" s="947">
        <v>0.20612664118314855</v>
      </c>
      <c r="F48" s="1145" t="str">
        <f>+CONCATENATE(ROUND(((ROUND(E48,4)-ROUND(D48,4))/1%*100),0)," pbs")</f>
        <v>30 pbs</v>
      </c>
      <c r="G48" s="1146" t="str">
        <f>+CONCATENATE(ROUND(((ROUND(E48,4)-ROUND(C48,4))/1%*100),0)," pbs")</f>
        <v>100 pbs</v>
      </c>
      <c r="H48" s="935">
        <v>0.19607709819166708</v>
      </c>
      <c r="I48" s="945">
        <v>0.20612664118314855</v>
      </c>
      <c r="J48" s="1753" t="str">
        <f>+CONCATENATE(ROUND(((ROUND(I48,4)-ROUND(H48,4))/1%*100),0)," pbs")</f>
        <v>100 pbs</v>
      </c>
    </row>
    <row r="49" spans="2:10" s="300" customFormat="1">
      <c r="B49" s="1308" t="s">
        <v>702</v>
      </c>
      <c r="C49" s="946">
        <v>0.16478411689778877</v>
      </c>
      <c r="D49" s="947">
        <v>0.15868995662611171</v>
      </c>
      <c r="E49" s="947">
        <v>0.16318832341408412</v>
      </c>
      <c r="F49" s="1145" t="str">
        <f t="shared" ref="F49:F50" si="7">+CONCATENATE(ROUND(((ROUND(E49,4)-ROUND(D49,4))/1%*100),0)," pbs")</f>
        <v>45 pbs</v>
      </c>
      <c r="G49" s="1146" t="str">
        <f t="shared" ref="G49:G50" si="8">+CONCATENATE(ROUND(((ROUND(E49,4)-ROUND(C49,4))/1%*100),0)," pbs")</f>
        <v>-16 pbs</v>
      </c>
      <c r="H49" s="935">
        <v>0.16478411689778877</v>
      </c>
      <c r="I49" s="945">
        <v>0.16318832341408412</v>
      </c>
      <c r="J49" s="1753" t="str">
        <f>+CONCATENATE(ROUND(((ROUND(I49,4)-ROUND(H49,4))/1%*100),0)," pbs")</f>
        <v>-16 pbs</v>
      </c>
    </row>
    <row r="50" spans="2:10" s="300" customFormat="1" ht="15" thickBot="1">
      <c r="B50" s="1308" t="s">
        <v>856</v>
      </c>
      <c r="C50" s="946">
        <v>0.16727225647968749</v>
      </c>
      <c r="D50" s="947">
        <v>0.15696194369425367</v>
      </c>
      <c r="E50" s="947">
        <v>0.15901815403371808</v>
      </c>
      <c r="F50" s="1145" t="str">
        <f t="shared" si="7"/>
        <v>20 pbs</v>
      </c>
      <c r="G50" s="1146" t="str">
        <f t="shared" si="8"/>
        <v>-83 pbs</v>
      </c>
      <c r="H50" s="1219">
        <v>0.16727225647968749</v>
      </c>
      <c r="I50" s="1756">
        <v>0.15901815403371808</v>
      </c>
      <c r="J50" s="1757" t="str">
        <f>+CONCATENATE(ROUND(((ROUND(I50,4)-ROUND(H50,4))/1%*100),0)," pbs")</f>
        <v>-83 pbs</v>
      </c>
    </row>
    <row r="51" spans="2:10" s="300" customFormat="1" ht="15.5" thickBot="1">
      <c r="B51" s="1317" t="s">
        <v>857</v>
      </c>
      <c r="C51" s="1223">
        <v>49485</v>
      </c>
      <c r="D51" s="1224">
        <v>51725</v>
      </c>
      <c r="E51" s="1225">
        <v>52770</v>
      </c>
      <c r="F51" s="1226">
        <v>2.0202996616723055E-2</v>
      </c>
      <c r="G51" s="1227">
        <v>6.6383752652318884E-2</v>
      </c>
      <c r="H51" s="1758">
        <v>49485</v>
      </c>
      <c r="I51" s="1759">
        <v>52770</v>
      </c>
      <c r="J51" s="1760">
        <v>6.6383752652318884E-2</v>
      </c>
    </row>
    <row r="52" spans="2:10" s="302" customFormat="1" ht="14.25" customHeight="1">
      <c r="B52" s="1318" t="s">
        <v>70</v>
      </c>
      <c r="C52" s="1228"/>
      <c r="D52" s="1229"/>
      <c r="E52" s="1230"/>
      <c r="F52" s="1231"/>
      <c r="G52" s="573"/>
      <c r="H52" s="1761"/>
      <c r="I52" s="1762"/>
      <c r="J52" s="1763"/>
    </row>
    <row r="53" spans="2:10" s="302" customFormat="1">
      <c r="B53" s="1311" t="s">
        <v>71</v>
      </c>
      <c r="C53" s="247">
        <v>94382</v>
      </c>
      <c r="D53" s="251">
        <v>94382</v>
      </c>
      <c r="E53" s="734">
        <v>94382</v>
      </c>
      <c r="F53" s="916">
        <v>0</v>
      </c>
      <c r="G53" s="917">
        <v>0</v>
      </c>
      <c r="H53" s="247">
        <v>94382</v>
      </c>
      <c r="I53" s="734">
        <v>94382</v>
      </c>
      <c r="J53" s="1747">
        <v>0</v>
      </c>
    </row>
    <row r="54" spans="2:10" s="300" customFormat="1" ht="15">
      <c r="B54" s="1311" t="s">
        <v>858</v>
      </c>
      <c r="C54" s="247">
        <v>15016</v>
      </c>
      <c r="D54" s="251">
        <v>14934</v>
      </c>
      <c r="E54" s="734">
        <v>14963</v>
      </c>
      <c r="F54" s="916">
        <v>1.9418775947502344E-3</v>
      </c>
      <c r="G54" s="917">
        <v>-3.5295684603090039E-3</v>
      </c>
      <c r="H54" s="247">
        <v>15016</v>
      </c>
      <c r="I54" s="734">
        <v>14963</v>
      </c>
      <c r="J54" s="1747">
        <v>-3.5295684603090039E-3</v>
      </c>
    </row>
    <row r="55" spans="2:10" s="300" customFormat="1" ht="15" thickBot="1">
      <c r="B55" s="1313" t="s">
        <v>72</v>
      </c>
      <c r="C55" s="645">
        <v>79366</v>
      </c>
      <c r="D55" s="737">
        <v>79448</v>
      </c>
      <c r="E55" s="738">
        <v>79419</v>
      </c>
      <c r="F55" s="920">
        <v>-3.6501862853690465E-4</v>
      </c>
      <c r="G55" s="921">
        <v>6.6779225360985811E-4</v>
      </c>
      <c r="H55" s="645">
        <v>79366</v>
      </c>
      <c r="I55" s="1749">
        <v>79419</v>
      </c>
      <c r="J55" s="1764">
        <v>6.6779225360985811E-4</v>
      </c>
    </row>
    <row r="56" spans="2:10" s="300" customFormat="1">
      <c r="B56" s="13"/>
      <c r="C56" s="68"/>
      <c r="D56" s="68"/>
      <c r="E56" s="68"/>
      <c r="F56" s="68"/>
      <c r="G56" s="68"/>
    </row>
    <row r="57" spans="2:10" s="300" customFormat="1">
      <c r="B57" s="2126" t="s">
        <v>73</v>
      </c>
      <c r="C57" s="2126"/>
      <c r="D57" s="2126"/>
      <c r="E57" s="2126"/>
      <c r="F57" s="2126"/>
      <c r="G57" s="2126"/>
    </row>
    <row r="58" spans="2:10">
      <c r="B58" s="2126" t="s">
        <v>74</v>
      </c>
      <c r="C58" s="2126"/>
      <c r="D58" s="2126"/>
      <c r="E58" s="2126"/>
      <c r="F58" s="2126"/>
      <c r="G58" s="2126"/>
    </row>
    <row r="59" spans="2:10">
      <c r="B59" s="2126" t="s">
        <v>75</v>
      </c>
      <c r="C59" s="2126"/>
      <c r="D59" s="2126"/>
      <c r="E59" s="2126"/>
      <c r="F59" s="2126"/>
      <c r="G59" s="2126"/>
    </row>
    <row r="60" spans="2:10">
      <c r="B60" s="2126" t="s">
        <v>76</v>
      </c>
      <c r="C60" s="2126"/>
      <c r="D60" s="2126"/>
      <c r="E60" s="2126"/>
      <c r="F60" s="2126"/>
      <c r="G60" s="2126"/>
    </row>
    <row r="61" spans="2:10">
      <c r="B61" s="2126" t="s">
        <v>77</v>
      </c>
      <c r="C61" s="2126"/>
      <c r="D61" s="2126"/>
      <c r="E61" s="2126"/>
      <c r="F61" s="2126"/>
      <c r="G61" s="2126"/>
    </row>
    <row r="62" spans="2:10" ht="29.65" customHeight="1">
      <c r="B62" s="2126" t="s">
        <v>630</v>
      </c>
      <c r="C62" s="2126"/>
      <c r="D62" s="2126"/>
      <c r="E62" s="2126"/>
      <c r="F62" s="2126"/>
      <c r="G62" s="2126"/>
    </row>
    <row r="63" spans="2:10">
      <c r="B63" s="2126" t="s">
        <v>78</v>
      </c>
      <c r="C63" s="2126"/>
      <c r="D63" s="2126"/>
      <c r="E63" s="2126"/>
      <c r="F63" s="2126"/>
      <c r="G63" s="2126"/>
    </row>
    <row r="64" spans="2:10">
      <c r="B64" s="2126" t="s">
        <v>79</v>
      </c>
      <c r="C64" s="2126"/>
      <c r="D64" s="2126"/>
      <c r="E64" s="2126"/>
      <c r="F64" s="2126"/>
      <c r="G64" s="2126"/>
    </row>
    <row r="65" spans="2:7">
      <c r="B65" s="2126" t="s">
        <v>80</v>
      </c>
      <c r="C65" s="2126"/>
      <c r="D65" s="2126"/>
      <c r="E65" s="2126"/>
      <c r="F65" s="2126"/>
      <c r="G65" s="2126"/>
    </row>
    <row r="66" spans="2:7" ht="39.65" customHeight="1">
      <c r="B66" s="2126" t="s">
        <v>81</v>
      </c>
      <c r="C66" s="2127"/>
      <c r="D66" s="2127"/>
      <c r="E66" s="2127"/>
      <c r="F66" s="2127"/>
      <c r="G66" s="2127"/>
    </row>
    <row r="67" spans="2:7" ht="22.5" customHeight="1">
      <c r="B67" s="2126" t="s">
        <v>82</v>
      </c>
      <c r="C67" s="2126"/>
      <c r="D67" s="2126"/>
      <c r="E67" s="2126"/>
      <c r="F67" s="2126"/>
      <c r="G67" s="2126"/>
    </row>
    <row r="68" spans="2:7">
      <c r="B68" s="2126" t="s">
        <v>83</v>
      </c>
      <c r="C68" s="2126"/>
      <c r="D68" s="2126"/>
      <c r="E68" s="2126"/>
      <c r="F68" s="2126"/>
      <c r="G68" s="2126"/>
    </row>
    <row r="69" spans="2:7">
      <c r="B69" s="2126" t="s">
        <v>84</v>
      </c>
      <c r="C69" s="2126"/>
      <c r="D69" s="2126"/>
      <c r="E69" s="2126"/>
      <c r="F69" s="2126"/>
      <c r="G69" s="2126"/>
    </row>
    <row r="70" spans="2:7">
      <c r="B70" s="2126" t="s">
        <v>663</v>
      </c>
      <c r="C70" s="2126"/>
      <c r="D70" s="2126"/>
      <c r="E70" s="2126"/>
      <c r="F70" s="2126"/>
      <c r="G70" s="2126"/>
    </row>
    <row r="71" spans="2:7">
      <c r="B71" s="2128"/>
      <c r="C71" s="2129"/>
      <c r="D71" s="2129"/>
      <c r="E71" s="2129"/>
      <c r="F71" s="2129"/>
      <c r="G71" s="2129"/>
    </row>
    <row r="72" spans="2:7">
      <c r="B72" s="2125"/>
      <c r="C72" s="2125"/>
      <c r="D72" s="2125"/>
      <c r="E72" s="2125"/>
      <c r="F72" s="2125"/>
      <c r="G72" s="2125"/>
    </row>
    <row r="73" spans="2:7">
      <c r="B73" s="2125"/>
      <c r="C73" s="2125"/>
      <c r="D73" s="2125"/>
      <c r="E73" s="2125"/>
      <c r="F73" s="2125"/>
      <c r="G73" s="2125"/>
    </row>
    <row r="74" spans="2:7">
      <c r="B74" s="4"/>
      <c r="C74" s="7"/>
      <c r="D74" s="7"/>
      <c r="E74" s="7"/>
      <c r="F74" s="7"/>
      <c r="G74" s="7"/>
    </row>
  </sheetData>
  <mergeCells count="19">
    <mergeCell ref="C5:E5"/>
    <mergeCell ref="F5:G5"/>
    <mergeCell ref="B57:G57"/>
    <mergeCell ref="B73:G73"/>
    <mergeCell ref="B72:G72"/>
    <mergeCell ref="B58:G58"/>
    <mergeCell ref="B59:G59"/>
    <mergeCell ref="B60:G60"/>
    <mergeCell ref="B61:G61"/>
    <mergeCell ref="B62:G62"/>
    <mergeCell ref="B63:G63"/>
    <mergeCell ref="B64:G64"/>
    <mergeCell ref="B65:G65"/>
    <mergeCell ref="B66:G66"/>
    <mergeCell ref="B67:G67"/>
    <mergeCell ref="B71:G71"/>
    <mergeCell ref="B70:G70"/>
    <mergeCell ref="B68:G68"/>
    <mergeCell ref="B69:G69"/>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F29:G29" 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8"/>
  <sheetViews>
    <sheetView showGridLines="0" topLeftCell="B31" zoomScale="54" zoomScaleNormal="119" workbookViewId="0">
      <selection activeCell="F47" sqref="F47"/>
    </sheetView>
  </sheetViews>
  <sheetFormatPr baseColWidth="10" defaultColWidth="11.453125" defaultRowHeight="14.5"/>
  <cols>
    <col min="1" max="1" width="12.453125" style="43" bestFit="1" customWidth="1"/>
    <col min="2" max="2" width="50.7265625" style="43" customWidth="1"/>
    <col min="3" max="5" width="15.7265625" style="43" customWidth="1"/>
    <col min="6" max="7" width="13" style="43" customWidth="1"/>
    <col min="8" max="8" width="11.453125" style="43" bestFit="1"/>
    <col min="9" max="9" width="11.453125" style="43"/>
    <col min="10" max="10" width="12.81640625" style="43" bestFit="1" customWidth="1"/>
    <col min="11" max="16384" width="11.453125" style="43"/>
  </cols>
  <sheetData>
    <row r="1" spans="1:11">
      <c r="A1" s="97" t="s">
        <v>788</v>
      </c>
    </row>
    <row r="2" spans="1:11">
      <c r="F2" s="1302"/>
      <c r="G2" s="1302"/>
    </row>
    <row r="3" spans="1:11">
      <c r="B3" s="2233" t="s">
        <v>516</v>
      </c>
      <c r="C3" s="2233"/>
      <c r="D3" s="2233"/>
      <c r="E3" s="2233"/>
      <c r="F3" s="2233"/>
      <c r="G3" s="2233"/>
    </row>
    <row r="4" spans="1:11">
      <c r="B4" s="2233"/>
      <c r="C4" s="2233"/>
      <c r="D4" s="2233"/>
      <c r="E4" s="2233"/>
      <c r="F4" s="2233"/>
      <c r="G4" s="2233"/>
    </row>
    <row r="5" spans="1:11" ht="15" thickBot="1">
      <c r="B5" s="1301"/>
      <c r="C5" s="1301"/>
      <c r="D5" s="1301"/>
      <c r="E5" s="1301"/>
      <c r="F5" s="1301"/>
      <c r="G5" s="1301"/>
    </row>
    <row r="6" spans="1:11">
      <c r="B6" s="679"/>
      <c r="C6" s="2238" t="s">
        <v>106</v>
      </c>
      <c r="D6" s="2238"/>
      <c r="E6" s="2238"/>
      <c r="F6" s="2238" t="s">
        <v>497</v>
      </c>
      <c r="G6" s="2240"/>
      <c r="H6" s="16"/>
      <c r="I6" s="16"/>
      <c r="J6" s="16"/>
      <c r="K6" s="16"/>
    </row>
    <row r="7" spans="1:11" ht="15" thickBot="1">
      <c r="B7" s="203"/>
      <c r="C7" s="803" t="s">
        <v>845</v>
      </c>
      <c r="D7" s="804" t="s">
        <v>794</v>
      </c>
      <c r="E7" s="805" t="s">
        <v>846</v>
      </c>
      <c r="F7" s="252" t="s">
        <v>29</v>
      </c>
      <c r="G7" s="253" t="s">
        <v>30</v>
      </c>
      <c r="H7" s="16"/>
      <c r="I7" s="16"/>
      <c r="J7" s="16"/>
      <c r="K7" s="16"/>
    </row>
    <row r="8" spans="1:11">
      <c r="B8" s="1246" t="s">
        <v>373</v>
      </c>
      <c r="C8" s="652"/>
      <c r="D8" s="653"/>
      <c r="E8" s="653"/>
      <c r="F8" s="693"/>
      <c r="G8" s="684"/>
      <c r="H8" s="16"/>
      <c r="I8" s="16"/>
      <c r="J8" s="16"/>
      <c r="K8" s="16"/>
    </row>
    <row r="9" spans="1:11">
      <c r="B9" s="193" t="s">
        <v>437</v>
      </c>
      <c r="C9" s="254">
        <v>1668841</v>
      </c>
      <c r="D9" s="255">
        <v>2760349</v>
      </c>
      <c r="E9" s="255">
        <v>1811137</v>
      </c>
      <c r="F9" s="365">
        <v>-0.34387390869777701</v>
      </c>
      <c r="G9" s="369">
        <v>8.5266361504780841E-2</v>
      </c>
      <c r="H9" s="16"/>
      <c r="I9" s="16"/>
      <c r="J9" s="16"/>
      <c r="K9" s="16"/>
    </row>
    <row r="10" spans="1:11">
      <c r="B10" s="193" t="s">
        <v>187</v>
      </c>
      <c r="C10" s="254">
        <v>2878335</v>
      </c>
      <c r="D10" s="255">
        <v>2399194</v>
      </c>
      <c r="E10" s="255">
        <v>2805125</v>
      </c>
      <c r="F10" s="365">
        <v>0.16919473789947781</v>
      </c>
      <c r="G10" s="369">
        <v>-2.5434843407733942E-2</v>
      </c>
      <c r="H10" s="16"/>
      <c r="I10" s="16"/>
      <c r="J10" s="16"/>
      <c r="K10" s="16"/>
    </row>
    <row r="11" spans="1:11" s="84" customFormat="1">
      <c r="B11" s="185" t="s">
        <v>19</v>
      </c>
      <c r="C11" s="257">
        <v>12785249</v>
      </c>
      <c r="D11" s="258">
        <v>14079941</v>
      </c>
      <c r="E11" s="258">
        <v>14698112</v>
      </c>
      <c r="F11" s="366">
        <v>4.3904374315204775E-2</v>
      </c>
      <c r="G11" s="370">
        <v>0.14961484129092839</v>
      </c>
      <c r="H11" s="118"/>
      <c r="I11" s="118"/>
      <c r="J11" s="118"/>
      <c r="K11" s="118"/>
    </row>
    <row r="12" spans="1:11">
      <c r="B12" s="194" t="s">
        <v>383</v>
      </c>
      <c r="C12" s="254">
        <v>12004020</v>
      </c>
      <c r="D12" s="255">
        <v>13384026</v>
      </c>
      <c r="E12" s="255">
        <v>13986966</v>
      </c>
      <c r="F12" s="365">
        <v>4.5049225098636292E-2</v>
      </c>
      <c r="G12" s="369">
        <v>0.16519016129596586</v>
      </c>
      <c r="H12" s="16"/>
      <c r="I12" s="16"/>
      <c r="J12" s="16"/>
      <c r="K12" s="16"/>
    </row>
    <row r="13" spans="1:11">
      <c r="B13" s="194" t="s">
        <v>498</v>
      </c>
      <c r="C13" s="254">
        <v>659287</v>
      </c>
      <c r="D13" s="255">
        <v>563191</v>
      </c>
      <c r="E13" s="255">
        <v>562944</v>
      </c>
      <c r="F13" s="365">
        <v>-4.3857234934507883E-4</v>
      </c>
      <c r="G13" s="369">
        <v>-0.14613210938483545</v>
      </c>
      <c r="H13" s="16"/>
      <c r="I13" s="16"/>
      <c r="J13" s="16"/>
      <c r="K13" s="16"/>
    </row>
    <row r="14" spans="1:11">
      <c r="B14" s="194" t="s">
        <v>499</v>
      </c>
      <c r="C14" s="254">
        <v>121942</v>
      </c>
      <c r="D14" s="255">
        <v>132724</v>
      </c>
      <c r="E14" s="255">
        <v>148202</v>
      </c>
      <c r="F14" s="365">
        <v>0.11661794400409864</v>
      </c>
      <c r="G14" s="369">
        <v>0.21534828032999287</v>
      </c>
      <c r="H14" s="16"/>
      <c r="I14" s="16"/>
      <c r="J14" s="16"/>
      <c r="K14" s="16"/>
    </row>
    <row r="15" spans="1:11">
      <c r="B15" s="194" t="s">
        <v>500</v>
      </c>
      <c r="C15" s="254">
        <v>-887976</v>
      </c>
      <c r="D15" s="255">
        <v>-955901</v>
      </c>
      <c r="E15" s="255">
        <v>-1011547</v>
      </c>
      <c r="F15" s="365">
        <v>5.8213141319027883E-2</v>
      </c>
      <c r="G15" s="369">
        <v>0.13916029262052132</v>
      </c>
      <c r="H15" s="16"/>
      <c r="I15" s="16"/>
      <c r="J15" s="16"/>
      <c r="K15" s="16"/>
    </row>
    <row r="16" spans="1:11" s="84" customFormat="1">
      <c r="B16" s="1246" t="s">
        <v>389</v>
      </c>
      <c r="C16" s="257">
        <v>11897273</v>
      </c>
      <c r="D16" s="258">
        <v>13124040</v>
      </c>
      <c r="E16" s="258">
        <v>13686565</v>
      </c>
      <c r="F16" s="366">
        <v>4.2862182681552286E-2</v>
      </c>
      <c r="G16" s="370">
        <v>0.1503951367678964</v>
      </c>
      <c r="H16" s="118"/>
      <c r="I16" s="118"/>
      <c r="J16" s="118"/>
      <c r="K16" s="118"/>
    </row>
    <row r="17" spans="2:11">
      <c r="B17" s="196" t="s">
        <v>501</v>
      </c>
      <c r="C17" s="254">
        <v>126975</v>
      </c>
      <c r="D17" s="255">
        <v>119791</v>
      </c>
      <c r="E17" s="255">
        <v>118172</v>
      </c>
      <c r="F17" s="365">
        <v>-1.3515205649840101E-2</v>
      </c>
      <c r="G17" s="369">
        <v>-6.9328607993699554E-2</v>
      </c>
      <c r="H17" s="16"/>
      <c r="I17" s="16"/>
      <c r="J17" s="16"/>
      <c r="K17" s="16"/>
    </row>
    <row r="18" spans="2:11">
      <c r="B18" s="196" t="s">
        <v>440</v>
      </c>
      <c r="C18" s="254">
        <v>715448</v>
      </c>
      <c r="D18" s="255">
        <v>707042</v>
      </c>
      <c r="E18" s="255">
        <v>748339</v>
      </c>
      <c r="F18" s="365">
        <v>5.8408128512874802E-2</v>
      </c>
      <c r="G18" s="369">
        <v>4.5972593396025996E-2</v>
      </c>
      <c r="H18" s="16"/>
      <c r="I18" s="16"/>
      <c r="J18" s="16"/>
      <c r="K18" s="16"/>
    </row>
    <row r="19" spans="2:11" s="84" customFormat="1">
      <c r="B19" s="1247" t="s">
        <v>502</v>
      </c>
      <c r="C19" s="257">
        <v>17286872</v>
      </c>
      <c r="D19" s="258">
        <v>19110416</v>
      </c>
      <c r="E19" s="258">
        <v>19169338</v>
      </c>
      <c r="F19" s="366">
        <v>3.0832400508706836E-3</v>
      </c>
      <c r="G19" s="370">
        <v>0.10889569842363622</v>
      </c>
      <c r="H19" s="118"/>
      <c r="I19" s="118"/>
      <c r="J19" s="118"/>
      <c r="K19" s="118"/>
    </row>
    <row r="20" spans="2:11">
      <c r="B20" s="1247"/>
      <c r="C20" s="254"/>
      <c r="D20" s="255"/>
      <c r="E20" s="255"/>
      <c r="F20" s="365"/>
      <c r="G20" s="369"/>
      <c r="H20" s="16"/>
      <c r="I20" s="16"/>
      <c r="J20" s="16"/>
      <c r="K20" s="16"/>
    </row>
    <row r="21" spans="2:11">
      <c r="B21" s="1246" t="s">
        <v>503</v>
      </c>
      <c r="C21" s="254"/>
      <c r="D21" s="255"/>
      <c r="E21" s="255"/>
      <c r="F21" s="365"/>
      <c r="G21" s="369"/>
      <c r="H21" s="16"/>
      <c r="I21" s="16"/>
      <c r="J21" s="16"/>
      <c r="K21" s="16"/>
    </row>
    <row r="22" spans="2:11">
      <c r="B22" s="184" t="s">
        <v>55</v>
      </c>
      <c r="C22" s="254">
        <v>10836660</v>
      </c>
      <c r="D22" s="255">
        <v>11126091</v>
      </c>
      <c r="E22" s="255">
        <v>11444411</v>
      </c>
      <c r="F22" s="365">
        <v>2.8610227976743952E-2</v>
      </c>
      <c r="G22" s="369">
        <v>5.6082870552365716E-2</v>
      </c>
      <c r="H22" s="16"/>
      <c r="I22" s="16"/>
      <c r="J22" s="16"/>
      <c r="K22" s="16"/>
    </row>
    <row r="23" spans="2:11">
      <c r="B23" s="184" t="s">
        <v>139</v>
      </c>
      <c r="C23" s="254">
        <v>2309869</v>
      </c>
      <c r="D23" s="255">
        <v>2743364</v>
      </c>
      <c r="E23" s="255">
        <v>2687415</v>
      </c>
      <c r="F23" s="365">
        <v>-2.0394304219199522E-2</v>
      </c>
      <c r="G23" s="369">
        <v>0.16344909603098712</v>
      </c>
      <c r="H23" s="16"/>
      <c r="I23" s="16"/>
      <c r="J23" s="16"/>
      <c r="K23" s="16"/>
    </row>
    <row r="24" spans="2:11">
      <c r="B24" s="184" t="s">
        <v>504</v>
      </c>
      <c r="C24" s="254">
        <v>398037</v>
      </c>
      <c r="D24" s="255">
        <v>915797</v>
      </c>
      <c r="E24" s="255">
        <v>910228</v>
      </c>
      <c r="F24" s="365">
        <v>-6.0810419776434754E-3</v>
      </c>
      <c r="G24" s="369">
        <v>1.2867924338692132</v>
      </c>
      <c r="H24" s="16"/>
      <c r="I24" s="16"/>
      <c r="J24" s="16"/>
      <c r="K24" s="16"/>
    </row>
    <row r="25" spans="2:11">
      <c r="B25" s="184" t="s">
        <v>417</v>
      </c>
      <c r="C25" s="254">
        <v>1207564</v>
      </c>
      <c r="D25" s="255">
        <v>1705528</v>
      </c>
      <c r="E25" s="255">
        <v>1348773</v>
      </c>
      <c r="F25" s="365">
        <v>-0.20917569221965282</v>
      </c>
      <c r="G25" s="369">
        <v>0.11693707331454073</v>
      </c>
      <c r="H25" s="16"/>
      <c r="I25" s="16"/>
      <c r="J25" s="16"/>
      <c r="K25" s="16"/>
    </row>
    <row r="26" spans="2:11" s="84" customFormat="1">
      <c r="B26" s="1247" t="s">
        <v>505</v>
      </c>
      <c r="C26" s="257">
        <v>14752130</v>
      </c>
      <c r="D26" s="258">
        <v>16490780</v>
      </c>
      <c r="E26" s="258">
        <v>16390827</v>
      </c>
      <c r="F26" s="366">
        <v>-6.0611444698188688E-3</v>
      </c>
      <c r="G26" s="370">
        <v>0.11108206069225268</v>
      </c>
      <c r="H26" s="118"/>
      <c r="I26" s="118"/>
      <c r="J26" s="118"/>
      <c r="K26" s="118"/>
    </row>
    <row r="27" spans="2:11">
      <c r="B27" s="197"/>
      <c r="C27" s="254"/>
      <c r="D27" s="255"/>
      <c r="E27" s="255"/>
      <c r="F27" s="365"/>
      <c r="G27" s="369"/>
      <c r="H27" s="16"/>
      <c r="I27" s="16"/>
      <c r="J27" s="16"/>
      <c r="K27" s="16"/>
    </row>
    <row r="28" spans="2:11" s="84" customFormat="1">
      <c r="B28" s="185" t="s">
        <v>446</v>
      </c>
      <c r="C28" s="257">
        <v>2534742</v>
      </c>
      <c r="D28" s="258">
        <v>2619636</v>
      </c>
      <c r="E28" s="258">
        <v>2778511</v>
      </c>
      <c r="F28" s="366">
        <v>6.0647738846160371E-2</v>
      </c>
      <c r="G28" s="370">
        <v>9.617112905376568E-2</v>
      </c>
      <c r="H28" s="118"/>
      <c r="I28" s="118"/>
      <c r="J28" s="118"/>
      <c r="K28" s="118"/>
    </row>
    <row r="29" spans="2:11">
      <c r="B29" s="184"/>
      <c r="C29" s="254"/>
      <c r="D29" s="255"/>
      <c r="E29" s="255"/>
      <c r="F29" s="365"/>
      <c r="G29" s="369"/>
      <c r="H29" s="16"/>
      <c r="I29" s="16"/>
      <c r="J29" s="16"/>
      <c r="K29" s="16"/>
    </row>
    <row r="30" spans="2:11" s="84" customFormat="1" ht="15" thickBot="1">
      <c r="B30" s="685" t="s">
        <v>506</v>
      </c>
      <c r="C30" s="694">
        <v>17286872</v>
      </c>
      <c r="D30" s="259">
        <v>19110416</v>
      </c>
      <c r="E30" s="259">
        <v>19169338</v>
      </c>
      <c r="F30" s="691">
        <v>3.0832400508706836E-3</v>
      </c>
      <c r="G30" s="688">
        <v>0.10889569842363622</v>
      </c>
      <c r="H30" s="118"/>
      <c r="I30" s="118"/>
      <c r="J30" s="118"/>
      <c r="K30" s="118"/>
    </row>
    <row r="31" spans="2:11" ht="15" thickBot="1">
      <c r="B31" s="1248"/>
      <c r="C31" s="202"/>
      <c r="D31" s="202"/>
      <c r="E31" s="202"/>
      <c r="F31" s="202"/>
      <c r="G31" s="202"/>
    </row>
    <row r="32" spans="2:11">
      <c r="B32" s="679"/>
      <c r="C32" s="2238" t="s">
        <v>26</v>
      </c>
      <c r="D32" s="2238"/>
      <c r="E32" s="2238"/>
      <c r="F32" s="2238" t="s">
        <v>27</v>
      </c>
      <c r="G32" s="2332"/>
      <c r="H32" s="2330" t="s">
        <v>28</v>
      </c>
      <c r="I32" s="2331"/>
      <c r="J32" s="1829" t="s">
        <v>27</v>
      </c>
    </row>
    <row r="33" spans="2:10" ht="21" customHeight="1" thickBot="1">
      <c r="B33" s="900"/>
      <c r="C33" s="260" t="s">
        <v>848</v>
      </c>
      <c r="D33" s="261" t="s">
        <v>792</v>
      </c>
      <c r="E33" s="262" t="s">
        <v>849</v>
      </c>
      <c r="F33" s="252" t="s">
        <v>29</v>
      </c>
      <c r="G33" s="253" t="s">
        <v>30</v>
      </c>
      <c r="H33" s="1830" t="s">
        <v>845</v>
      </c>
      <c r="I33" s="1831" t="s">
        <v>846</v>
      </c>
      <c r="J33" s="1832" t="s">
        <v>854</v>
      </c>
    </row>
    <row r="34" spans="2:10">
      <c r="B34" s="689" t="s">
        <v>507</v>
      </c>
      <c r="C34" s="695">
        <v>604031</v>
      </c>
      <c r="D34" s="696">
        <v>677933</v>
      </c>
      <c r="E34" s="696">
        <v>707035</v>
      </c>
      <c r="F34" s="443">
        <v>4.2927545937430311E-2</v>
      </c>
      <c r="G34" s="444">
        <v>0.17052767159301419</v>
      </c>
      <c r="H34" s="696">
        <v>1183931</v>
      </c>
      <c r="I34" s="721">
        <v>1384968</v>
      </c>
      <c r="J34" s="1833">
        <v>0.16980465922422838</v>
      </c>
    </row>
    <row r="35" spans="2:10" ht="26.15" customHeight="1">
      <c r="B35" s="201" t="s">
        <v>508</v>
      </c>
      <c r="C35" s="254">
        <v>-169741</v>
      </c>
      <c r="D35" s="255">
        <v>-166972</v>
      </c>
      <c r="E35" s="255">
        <v>-184269</v>
      </c>
      <c r="F35" s="365">
        <v>0.10359221905469185</v>
      </c>
      <c r="G35" s="369">
        <v>8.5589221225278456E-2</v>
      </c>
      <c r="H35" s="255">
        <v>-327953</v>
      </c>
      <c r="I35" s="256">
        <v>-351241</v>
      </c>
      <c r="J35" s="1833">
        <v>7.1010175238525042E-2</v>
      </c>
    </row>
    <row r="36" spans="2:10" s="84" customFormat="1">
      <c r="B36" s="197" t="s">
        <v>509</v>
      </c>
      <c r="C36" s="257">
        <v>434290</v>
      </c>
      <c r="D36" s="258">
        <v>510961</v>
      </c>
      <c r="E36" s="258">
        <v>522766</v>
      </c>
      <c r="F36" s="366">
        <v>2.3103524535140751E-2</v>
      </c>
      <c r="G36" s="370">
        <v>0.20372562112873882</v>
      </c>
      <c r="H36" s="258">
        <v>855978</v>
      </c>
      <c r="I36" s="714">
        <v>1033727</v>
      </c>
      <c r="J36" s="1833">
        <v>0.20765603788882414</v>
      </c>
    </row>
    <row r="37" spans="2:10">
      <c r="B37" s="106" t="s">
        <v>510</v>
      </c>
      <c r="C37" s="254">
        <v>37492</v>
      </c>
      <c r="D37" s="255">
        <v>48515</v>
      </c>
      <c r="E37" s="255">
        <v>46311</v>
      </c>
      <c r="F37" s="365">
        <v>-4.5429248685973422E-2</v>
      </c>
      <c r="G37" s="369">
        <v>0.23522351434972788</v>
      </c>
      <c r="H37" s="255">
        <v>70307</v>
      </c>
      <c r="I37" s="256">
        <v>94826</v>
      </c>
      <c r="J37" s="1833">
        <v>0.34874194603666786</v>
      </c>
    </row>
    <row r="38" spans="2:10">
      <c r="B38" s="106" t="s">
        <v>51</v>
      </c>
      <c r="C38" s="254">
        <v>-335792</v>
      </c>
      <c r="D38" s="255">
        <v>-362024</v>
      </c>
      <c r="E38" s="255">
        <v>-359856</v>
      </c>
      <c r="F38" s="365">
        <v>-5.9885532450887347E-3</v>
      </c>
      <c r="G38" s="369">
        <v>7.1663410682803574E-2</v>
      </c>
      <c r="H38" s="255">
        <v>-663736</v>
      </c>
      <c r="I38" s="256">
        <v>-721880</v>
      </c>
      <c r="J38" s="1833">
        <v>8.7601094411030811E-2</v>
      </c>
    </row>
    <row r="39" spans="2:10" ht="19.149999999999999" customHeight="1">
      <c r="B39" s="106" t="s">
        <v>511</v>
      </c>
      <c r="C39" s="254">
        <v>-79</v>
      </c>
      <c r="D39" s="255">
        <v>201</v>
      </c>
      <c r="E39" s="255">
        <v>277</v>
      </c>
      <c r="F39" s="365">
        <v>0.37810945273631846</v>
      </c>
      <c r="G39" s="369">
        <v>-4.5063291139240507</v>
      </c>
      <c r="H39" s="255">
        <v>-828</v>
      </c>
      <c r="I39" s="256">
        <v>478</v>
      </c>
      <c r="J39" s="1833">
        <v>-1.5772946859903381</v>
      </c>
    </row>
    <row r="40" spans="2:10">
      <c r="B40" s="106" t="s">
        <v>52</v>
      </c>
      <c r="C40" s="254">
        <v>-33369</v>
      </c>
      <c r="D40" s="255">
        <v>-49348</v>
      </c>
      <c r="E40" s="255">
        <v>-54716</v>
      </c>
      <c r="F40" s="365">
        <v>0.10877847126529949</v>
      </c>
      <c r="G40" s="369">
        <v>0.63972549372171783</v>
      </c>
      <c r="H40" s="255">
        <v>-64792</v>
      </c>
      <c r="I40" s="256">
        <v>-104064</v>
      </c>
      <c r="J40" s="1833">
        <v>0.60612421286578599</v>
      </c>
    </row>
    <row r="41" spans="2:10" s="84" customFormat="1" ht="15" thickBot="1">
      <c r="B41" s="690" t="s">
        <v>413</v>
      </c>
      <c r="C41" s="694">
        <v>102542</v>
      </c>
      <c r="D41" s="259">
        <v>148305</v>
      </c>
      <c r="E41" s="259">
        <v>154782</v>
      </c>
      <c r="F41" s="691">
        <v>4.3673510670577453E-2</v>
      </c>
      <c r="G41" s="688">
        <v>0.50944978642897554</v>
      </c>
      <c r="H41" s="1834">
        <v>196929</v>
      </c>
      <c r="I41" s="1835">
        <v>303087</v>
      </c>
      <c r="J41" s="1836">
        <v>0.53906737961397244</v>
      </c>
    </row>
    <row r="42" spans="2:10">
      <c r="B42" s="159"/>
      <c r="C42" s="205"/>
      <c r="D42" s="205"/>
      <c r="E42" s="205"/>
      <c r="F42" s="206"/>
      <c r="G42" s="206"/>
      <c r="H42" s="16"/>
      <c r="I42" s="10"/>
      <c r="J42" s="10"/>
    </row>
    <row r="43" spans="2:10" ht="15" thickBot="1">
      <c r="B43" s="159"/>
      <c r="C43" s="205"/>
      <c r="D43" s="205"/>
      <c r="E43" s="205"/>
      <c r="F43" s="206"/>
      <c r="G43" s="206"/>
      <c r="H43" s="16"/>
      <c r="I43" s="10"/>
      <c r="J43" s="10"/>
    </row>
    <row r="44" spans="2:10">
      <c r="B44" s="679"/>
      <c r="C44" s="2238" t="s">
        <v>26</v>
      </c>
      <c r="D44" s="2238"/>
      <c r="E44" s="2238"/>
      <c r="F44" s="2238" t="s">
        <v>538</v>
      </c>
      <c r="G44" s="2332"/>
      <c r="H44" s="2330" t="s">
        <v>28</v>
      </c>
      <c r="I44" s="2331"/>
      <c r="J44" s="1829" t="s">
        <v>27</v>
      </c>
    </row>
    <row r="45" spans="2:10" ht="18" customHeight="1" thickBot="1">
      <c r="B45" s="203"/>
      <c r="C45" s="260" t="str">
        <f>+C33</f>
        <v>2T25</v>
      </c>
      <c r="D45" s="261" t="str">
        <f>+D33</f>
        <v>1T26</v>
      </c>
      <c r="E45" s="262" t="str">
        <f>+E33</f>
        <v>2T26</v>
      </c>
      <c r="F45" s="592" t="s">
        <v>29</v>
      </c>
      <c r="G45" s="593" t="s">
        <v>30</v>
      </c>
      <c r="H45" s="592" t="s">
        <v>845</v>
      </c>
      <c r="I45" s="593" t="s">
        <v>846</v>
      </c>
      <c r="J45" s="1832" t="str">
        <f>I45&amp;" / "&amp;H45</f>
        <v>Jun 26 / Jun 25</v>
      </c>
    </row>
    <row r="46" spans="2:10">
      <c r="B46" s="692" t="s">
        <v>517</v>
      </c>
      <c r="C46" s="1068">
        <v>0.51992805124765218</v>
      </c>
      <c r="D46" s="1069">
        <v>0.49217794953033683</v>
      </c>
      <c r="E46" s="1137">
        <v>0.46785204164208977</v>
      </c>
      <c r="F46" s="1023" t="str">
        <f>+ROUND((E46-D46)*10^4,0)&amp;" pbs"</f>
        <v>-243 pbs</v>
      </c>
      <c r="G46" s="1024" t="str">
        <f>+ROUND((E46-C46)*10^4,0)&amp;" pbs"</f>
        <v>-521 pbs</v>
      </c>
      <c r="H46" s="367">
        <v>0.5242589929203042</v>
      </c>
      <c r="I46" s="369">
        <v>0.47972107469958453</v>
      </c>
      <c r="J46" s="369" t="str">
        <f>+CONCATENATE(ROUND(((ROUND(I46,5)-ROUND(H46,5))/1%*100),0)," pbs")</f>
        <v>-445 pbs</v>
      </c>
    </row>
    <row r="47" spans="2:10">
      <c r="B47" s="14" t="s">
        <v>21</v>
      </c>
      <c r="C47" s="1070">
        <v>0.16349223745851646</v>
      </c>
      <c r="D47" s="1071">
        <v>0.2188362867006523</v>
      </c>
      <c r="E47" s="1071">
        <v>0.22938537983496929</v>
      </c>
      <c r="F47" s="264">
        <v>0</v>
      </c>
      <c r="G47" s="373" t="str">
        <f t="shared" ref="G47:G53" si="0">+ROUND((E47-C47)*10^4,0)&amp;" pbs"</f>
        <v>659 pbs</v>
      </c>
      <c r="H47" s="367">
        <v>0.15139329737287466</v>
      </c>
      <c r="I47" s="369">
        <v>0.21724867355842212</v>
      </c>
      <c r="J47" s="369" t="str">
        <f t="shared" ref="J47:J48" si="1">+CONCATENATE(ROUND(((ROUND(I47,5)-ROUND(H47,5))/1%*100),0)," pbs")</f>
        <v>659 pbs</v>
      </c>
    </row>
    <row r="48" spans="2:10" ht="15" thickBot="1">
      <c r="B48" s="14" t="s">
        <v>518</v>
      </c>
      <c r="C48" s="1070">
        <v>0.15475146935392295</v>
      </c>
      <c r="D48" s="1071">
        <v>0.20796520065483357</v>
      </c>
      <c r="E48" s="1071">
        <v>0.21794325246641869</v>
      </c>
      <c r="F48" s="264" t="str">
        <f t="shared" ref="F48:F53" si="2">+ROUND((E48-D48)*10^4,0)&amp;" pbs"</f>
        <v>100 pbs</v>
      </c>
      <c r="G48" s="373" t="str">
        <f t="shared" si="0"/>
        <v>632 pbs</v>
      </c>
      <c r="H48" s="1837">
        <v>0.14357306934648825</v>
      </c>
      <c r="I48" s="1838">
        <v>0.20674886553396482</v>
      </c>
      <c r="J48" s="1838" t="str">
        <f t="shared" si="1"/>
        <v>632 pbs</v>
      </c>
    </row>
    <row r="49" spans="2:11">
      <c r="B49" s="193" t="s">
        <v>513</v>
      </c>
      <c r="C49" s="1070">
        <v>1.1798145369514224</v>
      </c>
      <c r="D49" s="1071">
        <v>1.2654885709635126</v>
      </c>
      <c r="E49" s="1071">
        <v>1.2843048017062653</v>
      </c>
      <c r="F49" s="264" t="str">
        <f t="shared" si="2"/>
        <v>188 pbs</v>
      </c>
      <c r="G49" s="373" t="str">
        <f t="shared" si="0"/>
        <v>1045 pbs</v>
      </c>
    </row>
    <row r="50" spans="2:11">
      <c r="B50" s="106" t="s">
        <v>479</v>
      </c>
      <c r="C50" s="1070">
        <v>5.1566222918302179E-2</v>
      </c>
      <c r="D50" s="1071">
        <v>3.9999528407114772E-2</v>
      </c>
      <c r="E50" s="1071">
        <v>3.8300429334053247E-2</v>
      </c>
      <c r="F50" s="264" t="str">
        <f t="shared" si="2"/>
        <v>-17 pbs</v>
      </c>
      <c r="G50" s="373" t="str">
        <f t="shared" si="0"/>
        <v>-133 pbs</v>
      </c>
    </row>
    <row r="51" spans="2:11">
      <c r="B51" s="106" t="s">
        <v>480</v>
      </c>
      <c r="C51" s="1070">
        <v>6.1103933134192379E-2</v>
      </c>
      <c r="D51" s="1071">
        <v>4.9425988361741002E-2</v>
      </c>
      <c r="E51" s="1071">
        <v>4.8383493063598917E-2</v>
      </c>
      <c r="F51" s="264">
        <v>0</v>
      </c>
      <c r="G51" s="373" t="str">
        <f t="shared" si="0"/>
        <v>-127 pbs</v>
      </c>
    </row>
    <row r="52" spans="2:11">
      <c r="B52" s="106" t="s">
        <v>481</v>
      </c>
      <c r="C52" s="1070">
        <v>1.3468732130316539</v>
      </c>
      <c r="D52" s="1071">
        <v>1.6972945235275421</v>
      </c>
      <c r="E52" s="1071">
        <v>1.7968874346293771</v>
      </c>
      <c r="F52" s="264" t="str">
        <f>+ROUND((E52-D52)*10^4,0)&amp;" pbs"</f>
        <v>996 pbs</v>
      </c>
      <c r="G52" s="373" t="str">
        <f t="shared" si="0"/>
        <v>4500 pbs</v>
      </c>
      <c r="H52" s="16"/>
      <c r="I52" s="16"/>
      <c r="J52" s="16"/>
      <c r="K52" s="16"/>
    </row>
    <row r="53" spans="2:11" ht="15" thickBot="1">
      <c r="B53" s="106" t="s">
        <v>482</v>
      </c>
      <c r="C53" s="1070">
        <v>1.1366398328787077</v>
      </c>
      <c r="D53" s="1071">
        <v>1.3735887285085104</v>
      </c>
      <c r="E53" s="1071">
        <v>1.422418181357977</v>
      </c>
      <c r="F53" s="1138" t="str">
        <f t="shared" si="2"/>
        <v>488 pbs</v>
      </c>
      <c r="G53" s="1139" t="str">
        <f t="shared" si="0"/>
        <v>2858 pbs</v>
      </c>
      <c r="H53" s="192"/>
      <c r="I53" s="16"/>
      <c r="J53" s="16"/>
      <c r="K53" s="16"/>
    </row>
    <row r="54" spans="2:11">
      <c r="B54" s="689" t="s">
        <v>519</v>
      </c>
      <c r="C54" s="695">
        <v>285</v>
      </c>
      <c r="D54" s="696">
        <v>282</v>
      </c>
      <c r="E54" s="721">
        <v>282</v>
      </c>
      <c r="F54" s="1192">
        <v>0</v>
      </c>
      <c r="G54" s="1193">
        <v>-3</v>
      </c>
      <c r="H54" s="204"/>
      <c r="I54" s="16"/>
      <c r="J54" s="16"/>
      <c r="K54" s="16"/>
    </row>
    <row r="55" spans="2:11" ht="15" thickBot="1">
      <c r="B55" s="574" t="s">
        <v>69</v>
      </c>
      <c r="C55" s="660">
        <v>9664</v>
      </c>
      <c r="D55" s="722">
        <v>9535</v>
      </c>
      <c r="E55" s="663">
        <v>9545</v>
      </c>
      <c r="F55" s="1194">
        <v>10</v>
      </c>
      <c r="G55" s="1195">
        <v>-119</v>
      </c>
      <c r="H55" s="16"/>
      <c r="I55" s="16"/>
      <c r="J55" s="16"/>
      <c r="K55" s="16"/>
    </row>
    <row r="56" spans="2:11">
      <c r="B56" s="110"/>
      <c r="C56" s="110"/>
      <c r="D56" s="110"/>
      <c r="E56" s="110"/>
      <c r="F56" s="198"/>
      <c r="G56" s="198"/>
      <c r="H56" s="16"/>
      <c r="I56" s="16"/>
      <c r="J56" s="16"/>
      <c r="K56" s="16"/>
    </row>
    <row r="57" spans="2:11">
      <c r="B57" s="1409" t="s">
        <v>795</v>
      </c>
      <c r="C57" s="1303"/>
      <c r="D57" s="1303"/>
      <c r="E57" s="1303"/>
      <c r="F57" s="1304"/>
      <c r="G57" s="1304"/>
    </row>
    <row r="58" spans="2:11">
      <c r="C58" s="1303"/>
      <c r="D58" s="1303"/>
      <c r="E58" s="1303"/>
      <c r="F58" s="1304"/>
      <c r="G58" s="1304"/>
    </row>
  </sheetData>
  <mergeCells count="9">
    <mergeCell ref="H32:I32"/>
    <mergeCell ref="H44:I44"/>
    <mergeCell ref="C44:E44"/>
    <mergeCell ref="F44:G44"/>
    <mergeCell ref="B3:G4"/>
    <mergeCell ref="C32:E32"/>
    <mergeCell ref="F32:G32"/>
    <mergeCell ref="C6:E6"/>
    <mergeCell ref="F6:G6"/>
  </mergeCells>
  <hyperlinks>
    <hyperlink ref="A1" location="'Anexos &gt;&gt;'!A1" display="Volver al índice anexos" xr:uid="{EEBA080C-4388-4F17-BA35-5CA90AA37820}"/>
  </hyperlinks>
  <pageMargins left="0.7" right="0.7" top="0.75" bottom="0.75" header="0.3" footer="0.3"/>
  <pageSetup orientation="portrait" r:id="rId1"/>
  <headerFooter>
    <oddFooter>&amp;C_x000D_&amp;1#&amp;"Calibri"&amp;8&amp;K0000FF Datos elaborados por BCP para uso Interno</oddFooter>
  </headerFooter>
  <ignoredErrors>
    <ignoredError sqref="F56:G56 J45"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J66"/>
  <sheetViews>
    <sheetView showGridLines="0" topLeftCell="A42" zoomScale="64" zoomScaleNormal="73" workbookViewId="0">
      <selection activeCell="J54" sqref="J54"/>
    </sheetView>
  </sheetViews>
  <sheetFormatPr baseColWidth="10" defaultColWidth="11.453125" defaultRowHeight="14.5"/>
  <cols>
    <col min="1" max="1" width="11.453125" style="43"/>
    <col min="2" max="2" width="60.26953125" style="43" bestFit="1" customWidth="1"/>
    <col min="3" max="9" width="12.26953125" style="43" customWidth="1"/>
    <col min="10" max="10" width="20.453125" style="43" bestFit="1" customWidth="1"/>
    <col min="11" max="39" width="11.54296875" style="43" bestFit="1" customWidth="1"/>
    <col min="40" max="40" width="14" style="43" bestFit="1" customWidth="1"/>
    <col min="41" max="16384" width="11.453125" style="43"/>
  </cols>
  <sheetData>
    <row r="1" spans="1:8">
      <c r="A1" s="97" t="s">
        <v>788</v>
      </c>
    </row>
    <row r="3" spans="1:8">
      <c r="C3" s="2220" t="s">
        <v>520</v>
      </c>
      <c r="D3" s="2220"/>
      <c r="E3" s="2220"/>
    </row>
    <row r="4" spans="1:8">
      <c r="C4" s="2220" t="s">
        <v>372</v>
      </c>
      <c r="D4" s="2220"/>
      <c r="E4" s="2220"/>
    </row>
    <row r="5" spans="1:8" ht="14.65" customHeight="1" thickBot="1">
      <c r="B5" s="16"/>
      <c r="C5" s="16"/>
      <c r="D5" s="16"/>
      <c r="E5" s="16"/>
      <c r="F5" s="16"/>
      <c r="G5" s="16"/>
      <c r="H5" s="16"/>
    </row>
    <row r="6" spans="1:8" ht="14.65" customHeight="1">
      <c r="B6" s="507"/>
      <c r="C6" s="2238" t="s">
        <v>106</v>
      </c>
      <c r="D6" s="2238"/>
      <c r="E6" s="2238"/>
      <c r="F6" s="2334" t="s">
        <v>521</v>
      </c>
      <c r="G6" s="2335"/>
      <c r="H6" s="16"/>
    </row>
    <row r="7" spans="1:8" ht="15" customHeight="1" thickBot="1">
      <c r="B7" s="901"/>
      <c r="C7" s="803" t="s">
        <v>845</v>
      </c>
      <c r="D7" s="804" t="s">
        <v>794</v>
      </c>
      <c r="E7" s="805" t="s">
        <v>846</v>
      </c>
      <c r="F7" s="273" t="s">
        <v>29</v>
      </c>
      <c r="G7" s="274" t="s">
        <v>30</v>
      </c>
      <c r="H7" s="16"/>
    </row>
    <row r="8" spans="1:8" s="84" customFormat="1" ht="14.65" customHeight="1">
      <c r="B8" s="1432" t="s">
        <v>437</v>
      </c>
      <c r="C8" s="729">
        <v>5582</v>
      </c>
      <c r="D8" s="730">
        <v>126919</v>
      </c>
      <c r="E8" s="714">
        <v>63554</v>
      </c>
      <c r="F8" s="1433">
        <v>-0.49925543062898381</v>
      </c>
      <c r="G8" s="1434" t="s">
        <v>863</v>
      </c>
      <c r="H8" s="118"/>
    </row>
    <row r="9" spans="1:8" ht="14.65" customHeight="1">
      <c r="B9" s="1435" t="s">
        <v>374</v>
      </c>
      <c r="C9" s="254">
        <v>3876</v>
      </c>
      <c r="D9" s="255">
        <v>3436</v>
      </c>
      <c r="E9" s="256">
        <v>2502</v>
      </c>
      <c r="F9" s="480">
        <v>-0.27182770663562283</v>
      </c>
      <c r="G9" s="510">
        <v>-0.35448916408668729</v>
      </c>
      <c r="H9" s="16"/>
    </row>
    <row r="10" spans="1:8" s="84" customFormat="1" ht="14.65" customHeight="1">
      <c r="A10" s="43"/>
      <c r="B10" s="1435" t="s">
        <v>375</v>
      </c>
      <c r="C10" s="254">
        <v>1706</v>
      </c>
      <c r="D10" s="255">
        <v>123483</v>
      </c>
      <c r="E10" s="256">
        <v>61052</v>
      </c>
      <c r="F10" s="508">
        <v>-0.50558376456678245</v>
      </c>
      <c r="G10" s="510" t="s">
        <v>863</v>
      </c>
      <c r="H10" s="16"/>
    </row>
    <row r="11" spans="1:8" ht="14.65" customHeight="1">
      <c r="B11" s="1435" t="s">
        <v>379</v>
      </c>
      <c r="C11" s="254">
        <v>361646</v>
      </c>
      <c r="D11" s="255">
        <v>317051</v>
      </c>
      <c r="E11" s="256">
        <v>347054</v>
      </c>
      <c r="F11" s="508">
        <v>9.4631463076918276E-2</v>
      </c>
      <c r="G11" s="510">
        <v>-4.0348849427340516E-2</v>
      </c>
      <c r="H11" s="16"/>
    </row>
    <row r="12" spans="1:8" ht="14.65" customHeight="1">
      <c r="B12" s="1435" t="s">
        <v>149</v>
      </c>
      <c r="C12" s="254">
        <v>1405</v>
      </c>
      <c r="D12" s="255">
        <v>2689</v>
      </c>
      <c r="E12" s="256">
        <v>1369</v>
      </c>
      <c r="F12" s="508">
        <v>-0.49088880624767572</v>
      </c>
      <c r="G12" s="510">
        <v>-2.5622775800711706E-2</v>
      </c>
      <c r="H12" s="16"/>
    </row>
    <row r="13" spans="1:8" s="84" customFormat="1" ht="14.65" customHeight="1">
      <c r="A13" s="43"/>
      <c r="B13" s="1436" t="s">
        <v>393</v>
      </c>
      <c r="C13" s="254">
        <v>5751</v>
      </c>
      <c r="D13" s="255">
        <v>5002</v>
      </c>
      <c r="E13" s="256">
        <v>4823</v>
      </c>
      <c r="F13" s="508">
        <v>-3.5785685725709726E-2</v>
      </c>
      <c r="G13" s="510">
        <v>-0.16136324117544776</v>
      </c>
      <c r="H13" s="16"/>
    </row>
    <row r="14" spans="1:8">
      <c r="B14" s="1436" t="s">
        <v>522</v>
      </c>
      <c r="C14" s="254">
        <v>212969</v>
      </c>
      <c r="D14" s="255">
        <v>211755</v>
      </c>
      <c r="E14" s="256">
        <v>211996</v>
      </c>
      <c r="F14" s="508">
        <v>1.1381077188259425E-3</v>
      </c>
      <c r="G14" s="510">
        <v>-4.5687400513689802E-3</v>
      </c>
      <c r="H14" s="16"/>
    </row>
    <row r="15" spans="1:8" s="84" customFormat="1" ht="14.65" customHeight="1">
      <c r="A15" s="43"/>
      <c r="B15" s="1437" t="s">
        <v>441</v>
      </c>
      <c r="C15" s="257">
        <v>587353</v>
      </c>
      <c r="D15" s="258">
        <v>663416</v>
      </c>
      <c r="E15" s="714">
        <v>628796</v>
      </c>
      <c r="F15" s="509">
        <v>-5.2184451384952979E-2</v>
      </c>
      <c r="G15" s="511">
        <v>7.0558931341118569E-2</v>
      </c>
      <c r="H15" s="16"/>
    </row>
    <row r="16" spans="1:8" s="84" customFormat="1" ht="14.65" customHeight="1">
      <c r="A16" s="43"/>
      <c r="B16" s="1435" t="s">
        <v>139</v>
      </c>
      <c r="C16" s="254">
        <v>11</v>
      </c>
      <c r="D16" s="255">
        <v>20</v>
      </c>
      <c r="E16" s="256">
        <v>6</v>
      </c>
      <c r="F16" s="508">
        <v>-0.7</v>
      </c>
      <c r="G16" s="510">
        <v>-0.45454545454545459</v>
      </c>
      <c r="H16" s="16"/>
    </row>
    <row r="17" spans="2:10">
      <c r="B17" s="1435" t="s">
        <v>523</v>
      </c>
      <c r="C17" s="254">
        <v>2401</v>
      </c>
      <c r="D17" s="255">
        <v>2021</v>
      </c>
      <c r="E17" s="256">
        <v>1923</v>
      </c>
      <c r="F17" s="508">
        <v>-4.8490846115784247E-2</v>
      </c>
      <c r="G17" s="510">
        <v>-0.19908371511870049</v>
      </c>
      <c r="H17" s="16"/>
    </row>
    <row r="18" spans="2:10">
      <c r="B18" s="1435" t="s">
        <v>524</v>
      </c>
      <c r="C18" s="254">
        <v>153573</v>
      </c>
      <c r="D18" s="255">
        <v>304085</v>
      </c>
      <c r="E18" s="256">
        <v>214060</v>
      </c>
      <c r="F18" s="508">
        <v>-0.2960520906983245</v>
      </c>
      <c r="G18" s="510">
        <v>0.39386480696476589</v>
      </c>
      <c r="H18" s="16"/>
    </row>
    <row r="19" spans="2:10">
      <c r="B19" s="1437" t="s">
        <v>418</v>
      </c>
      <c r="C19" s="257">
        <v>155985</v>
      </c>
      <c r="D19" s="258">
        <v>306126</v>
      </c>
      <c r="E19" s="714">
        <v>215989</v>
      </c>
      <c r="F19" s="509">
        <v>-0.29444411778156709</v>
      </c>
      <c r="G19" s="511">
        <v>0.38467801391159417</v>
      </c>
      <c r="H19" s="16"/>
    </row>
    <row r="20" spans="2:10">
      <c r="B20" s="1438"/>
      <c r="C20" s="254"/>
      <c r="D20" s="255"/>
      <c r="E20" s="256"/>
      <c r="F20" s="508"/>
      <c r="G20" s="510"/>
      <c r="H20" s="16"/>
    </row>
    <row r="21" spans="2:10" ht="14.65" customHeight="1">
      <c r="B21" s="1435" t="s">
        <v>279</v>
      </c>
      <c r="C21" s="254">
        <v>40505</v>
      </c>
      <c r="D21" s="255">
        <v>40505</v>
      </c>
      <c r="E21" s="256">
        <v>40505</v>
      </c>
      <c r="F21" s="1701" t="s">
        <v>863</v>
      </c>
      <c r="G21" s="1702" t="s">
        <v>863</v>
      </c>
      <c r="H21" s="16"/>
    </row>
    <row r="22" spans="2:10">
      <c r="B22" s="1435" t="s">
        <v>312</v>
      </c>
      <c r="C22" s="254">
        <v>20243</v>
      </c>
      <c r="D22" s="255">
        <v>20243</v>
      </c>
      <c r="E22" s="256">
        <v>20243</v>
      </c>
      <c r="F22" s="1701" t="s">
        <v>863</v>
      </c>
      <c r="G22" s="1702" t="s">
        <v>863</v>
      </c>
      <c r="H22" s="16"/>
      <c r="I22" s="1301"/>
    </row>
    <row r="23" spans="2:10">
      <c r="B23" s="1435" t="s">
        <v>423</v>
      </c>
      <c r="C23" s="254">
        <v>681</v>
      </c>
      <c r="D23" s="255">
        <v>1265</v>
      </c>
      <c r="E23" s="256">
        <v>1338</v>
      </c>
      <c r="F23" s="508">
        <v>5.7707509881423036E-2</v>
      </c>
      <c r="G23" s="510">
        <v>0.96475770925110127</v>
      </c>
      <c r="H23" s="16"/>
      <c r="I23" s="1301"/>
    </row>
    <row r="24" spans="2:10">
      <c r="B24" s="1435"/>
      <c r="C24" s="254"/>
      <c r="D24" s="255"/>
      <c r="E24" s="256"/>
      <c r="F24" s="508"/>
      <c r="G24" s="510"/>
      <c r="H24" s="16"/>
      <c r="I24" s="1301"/>
    </row>
    <row r="25" spans="2:10" ht="14.65" customHeight="1">
      <c r="B25" s="1438" t="s">
        <v>424</v>
      </c>
      <c r="C25" s="254">
        <v>304309</v>
      </c>
      <c r="D25" s="255">
        <v>257992</v>
      </c>
      <c r="E25" s="256">
        <v>257992</v>
      </c>
      <c r="F25" s="508">
        <v>0</v>
      </c>
      <c r="G25" s="510">
        <v>-0.15220384543342458</v>
      </c>
      <c r="H25" s="16"/>
      <c r="I25" s="1301"/>
    </row>
    <row r="26" spans="2:10">
      <c r="B26" s="1438" t="s">
        <v>525</v>
      </c>
      <c r="C26" s="254">
        <v>65630</v>
      </c>
      <c r="D26" s="255">
        <v>37285</v>
      </c>
      <c r="E26" s="256">
        <v>92729</v>
      </c>
      <c r="F26" s="508">
        <v>1.4870323186267935</v>
      </c>
      <c r="G26" s="510">
        <v>0.41290568337650457</v>
      </c>
      <c r="H26" s="16"/>
      <c r="I26" s="1301"/>
    </row>
    <row r="27" spans="2:10" ht="15" thickBot="1">
      <c r="B27" s="1439" t="s">
        <v>526</v>
      </c>
      <c r="C27" s="694">
        <v>587353</v>
      </c>
      <c r="D27" s="727">
        <v>663416</v>
      </c>
      <c r="E27" s="728">
        <v>628796</v>
      </c>
      <c r="F27" s="697">
        <v>-5.2184451384952979E-2</v>
      </c>
      <c r="G27" s="698">
        <v>7.0558931341118569E-2</v>
      </c>
      <c r="H27" s="16"/>
      <c r="I27" s="1301"/>
    </row>
    <row r="28" spans="2:10" ht="30" customHeight="1">
      <c r="C28" s="2333" t="s">
        <v>527</v>
      </c>
      <c r="D28" s="2333"/>
      <c r="E28" s="2333"/>
    </row>
    <row r="29" spans="2:10">
      <c r="C29" s="2220" t="s">
        <v>372</v>
      </c>
      <c r="D29" s="2220"/>
      <c r="E29" s="2220"/>
    </row>
    <row r="30" spans="2:10" ht="15" thickBot="1"/>
    <row r="31" spans="2:10">
      <c r="B31" s="507"/>
      <c r="C31" s="2336" t="s">
        <v>26</v>
      </c>
      <c r="D31" s="2336"/>
      <c r="E31" s="2337"/>
      <c r="F31" s="2114" t="s">
        <v>27</v>
      </c>
      <c r="G31" s="2116"/>
      <c r="H31" s="2330" t="s">
        <v>28</v>
      </c>
      <c r="I31" s="2331"/>
      <c r="J31" s="1829" t="s">
        <v>521</v>
      </c>
    </row>
    <row r="32" spans="2:10" ht="15" thickBot="1">
      <c r="B32" s="901"/>
      <c r="C32" s="260" t="s">
        <v>848</v>
      </c>
      <c r="D32" s="261" t="s">
        <v>792</v>
      </c>
      <c r="E32" s="262" t="s">
        <v>849</v>
      </c>
      <c r="F32" s="806" t="s">
        <v>29</v>
      </c>
      <c r="G32" s="547" t="s">
        <v>30</v>
      </c>
      <c r="H32" s="1830" t="s">
        <v>845</v>
      </c>
      <c r="I32" s="1831" t="s">
        <v>846</v>
      </c>
      <c r="J32" s="1832" t="str">
        <f>I32&amp;" / "&amp;H32</f>
        <v>Jun 26 / Jun 25</v>
      </c>
    </row>
    <row r="33" spans="2:10">
      <c r="B33" s="1440" t="s">
        <v>528</v>
      </c>
      <c r="C33" s="695">
        <v>557</v>
      </c>
      <c r="D33" s="696">
        <v>1201</v>
      </c>
      <c r="E33" s="721">
        <v>742</v>
      </c>
      <c r="F33" s="508">
        <v>-0.38218151540383016</v>
      </c>
      <c r="G33" s="510">
        <v>0.33213644524236985</v>
      </c>
      <c r="H33" s="696">
        <v>2038</v>
      </c>
      <c r="I33" s="721">
        <v>1943</v>
      </c>
      <c r="J33" s="1839">
        <v>-4.661432777232577E-2</v>
      </c>
    </row>
    <row r="34" spans="2:10">
      <c r="B34" s="1438" t="s">
        <v>529</v>
      </c>
      <c r="C34" s="254">
        <v>-518</v>
      </c>
      <c r="D34" s="255">
        <v>-972</v>
      </c>
      <c r="E34" s="256">
        <v>-649</v>
      </c>
      <c r="F34" s="508">
        <v>-0.33230452674897115</v>
      </c>
      <c r="G34" s="510">
        <v>0.25289575289575295</v>
      </c>
      <c r="H34" s="393">
        <v>-971</v>
      </c>
      <c r="I34" s="256">
        <v>-1621</v>
      </c>
      <c r="J34" s="510">
        <v>0.66941297631307939</v>
      </c>
    </row>
    <row r="35" spans="2:10">
      <c r="B35" s="1437" t="s">
        <v>530</v>
      </c>
      <c r="C35" s="257">
        <v>39</v>
      </c>
      <c r="D35" s="258">
        <v>229</v>
      </c>
      <c r="E35" s="714">
        <v>93</v>
      </c>
      <c r="F35" s="509">
        <v>-0.59388646288209612</v>
      </c>
      <c r="G35" s="511">
        <v>1.3846153846153846</v>
      </c>
      <c r="H35" s="713">
        <v>1067</v>
      </c>
      <c r="I35" s="714">
        <v>322</v>
      </c>
      <c r="J35" s="511">
        <v>-0.69821930646672914</v>
      </c>
    </row>
    <row r="36" spans="2:10">
      <c r="B36" s="1438" t="s">
        <v>221</v>
      </c>
      <c r="C36" s="254">
        <v>97233</v>
      </c>
      <c r="D36" s="255">
        <v>91195</v>
      </c>
      <c r="E36" s="256">
        <v>94901</v>
      </c>
      <c r="F36" s="508">
        <v>4.0638192883381663E-2</v>
      </c>
      <c r="G36" s="510">
        <v>-2.3983626957925774E-2</v>
      </c>
      <c r="H36" s="393">
        <v>191305</v>
      </c>
      <c r="I36" s="256">
        <v>186096</v>
      </c>
      <c r="J36" s="510">
        <v>-2.7228770811008607E-2</v>
      </c>
    </row>
    <row r="37" spans="2:10">
      <c r="B37" s="1438" t="s">
        <v>531</v>
      </c>
      <c r="C37" s="254">
        <v>8618</v>
      </c>
      <c r="D37" s="255">
        <v>15648</v>
      </c>
      <c r="E37" s="256">
        <v>30026</v>
      </c>
      <c r="F37" s="508">
        <v>0.91883946830265839</v>
      </c>
      <c r="G37" s="510">
        <v>2.4841030401485265</v>
      </c>
      <c r="H37" s="393">
        <v>1238</v>
      </c>
      <c r="I37" s="256">
        <v>45674</v>
      </c>
      <c r="J37" s="510">
        <v>35.893376413570273</v>
      </c>
    </row>
    <row r="38" spans="2:10">
      <c r="B38" s="1438" t="s">
        <v>532</v>
      </c>
      <c r="C38" s="254">
        <v>202</v>
      </c>
      <c r="D38" s="255">
        <v>-113</v>
      </c>
      <c r="E38" s="256">
        <v>113</v>
      </c>
      <c r="F38" s="508">
        <v>-2</v>
      </c>
      <c r="G38" s="510">
        <v>-0.44059405940594054</v>
      </c>
      <c r="H38" s="393">
        <v>452</v>
      </c>
      <c r="I38" s="256">
        <v>0</v>
      </c>
      <c r="J38" s="510">
        <v>-1</v>
      </c>
    </row>
    <row r="39" spans="2:10">
      <c r="B39" s="1438" t="s">
        <v>533</v>
      </c>
      <c r="C39" s="254">
        <v>463</v>
      </c>
      <c r="D39" s="255">
        <v>673</v>
      </c>
      <c r="E39" s="256">
        <v>2630</v>
      </c>
      <c r="F39" s="508">
        <v>2.9078751857355125</v>
      </c>
      <c r="G39" s="510">
        <v>4.680345572354212</v>
      </c>
      <c r="H39" s="393">
        <v>669</v>
      </c>
      <c r="I39" s="256">
        <v>3303</v>
      </c>
      <c r="J39" s="510">
        <v>3.9372197309417043</v>
      </c>
    </row>
    <row r="40" spans="2:10">
      <c r="B40" s="1438" t="s">
        <v>534</v>
      </c>
      <c r="C40" s="254">
        <v>-24878</v>
      </c>
      <c r="D40" s="255">
        <v>-24830</v>
      </c>
      <c r="E40" s="256">
        <v>-23627</v>
      </c>
      <c r="F40" s="508">
        <v>-4.8449456302859462E-2</v>
      </c>
      <c r="G40" s="510">
        <v>-5.0285392716456268E-2</v>
      </c>
      <c r="H40" s="393">
        <v>-48309</v>
      </c>
      <c r="I40" s="256">
        <v>-48457</v>
      </c>
      <c r="J40" s="510">
        <v>3.0636113353619265E-3</v>
      </c>
    </row>
    <row r="41" spans="2:10">
      <c r="B41" s="1438" t="s">
        <v>465</v>
      </c>
      <c r="C41" s="254">
        <v>-18206</v>
      </c>
      <c r="D41" s="255">
        <v>-20162</v>
      </c>
      <c r="E41" s="256">
        <v>-17633</v>
      </c>
      <c r="F41" s="508">
        <v>-0.12543398472373768</v>
      </c>
      <c r="G41" s="510">
        <v>-3.1473140722838577E-2</v>
      </c>
      <c r="H41" s="393">
        <v>-39783</v>
      </c>
      <c r="I41" s="256">
        <v>-37795</v>
      </c>
      <c r="J41" s="510">
        <v>-4.9971093180504189E-2</v>
      </c>
    </row>
    <row r="42" spans="2:10">
      <c r="B42" s="1438" t="s">
        <v>535</v>
      </c>
      <c r="C42" s="254">
        <v>-6970</v>
      </c>
      <c r="D42" s="255">
        <v>-7244</v>
      </c>
      <c r="E42" s="256">
        <v>-7399</v>
      </c>
      <c r="F42" s="508">
        <v>2.1397018221976705E-2</v>
      </c>
      <c r="G42" s="510">
        <v>6.1549497847919632E-2</v>
      </c>
      <c r="H42" s="393">
        <v>-13840</v>
      </c>
      <c r="I42" s="256">
        <v>-14643</v>
      </c>
      <c r="J42" s="510">
        <v>5.8020231213872897E-2</v>
      </c>
    </row>
    <row r="43" spans="2:10">
      <c r="B43" s="1438" t="s">
        <v>467</v>
      </c>
      <c r="C43" s="254">
        <v>-594</v>
      </c>
      <c r="D43" s="255">
        <v>-264</v>
      </c>
      <c r="E43" s="256">
        <v>-948</v>
      </c>
      <c r="F43" s="508">
        <v>2.5909090909090908</v>
      </c>
      <c r="G43" s="510">
        <v>0.59595959595959602</v>
      </c>
      <c r="H43" s="393">
        <v>-759</v>
      </c>
      <c r="I43" s="256">
        <v>-1212</v>
      </c>
      <c r="J43" s="510">
        <v>0.59683794466403173</v>
      </c>
    </row>
    <row r="44" spans="2:10">
      <c r="B44" s="1437" t="s">
        <v>410</v>
      </c>
      <c r="C44" s="257">
        <v>55907</v>
      </c>
      <c r="D44" s="258">
        <v>55132</v>
      </c>
      <c r="E44" s="714">
        <v>78156</v>
      </c>
      <c r="F44" s="509">
        <v>0.41761590364942314</v>
      </c>
      <c r="G44" s="511">
        <v>0.39796447672026769</v>
      </c>
      <c r="H44" s="713">
        <v>92040</v>
      </c>
      <c r="I44" s="714">
        <v>133288</v>
      </c>
      <c r="J44" s="511">
        <v>0.44815297696653622</v>
      </c>
    </row>
    <row r="45" spans="2:10">
      <c r="B45" s="1438" t="s">
        <v>536</v>
      </c>
      <c r="C45" s="254">
        <v>-14749</v>
      </c>
      <c r="D45" s="255">
        <v>-17847</v>
      </c>
      <c r="E45" s="256">
        <v>-22712</v>
      </c>
      <c r="F45" s="508">
        <v>0.27259483386563566</v>
      </c>
      <c r="G45" s="510">
        <v>0.5399010102379822</v>
      </c>
      <c r="H45" s="393">
        <v>-26410</v>
      </c>
      <c r="I45" s="256">
        <v>-40559</v>
      </c>
      <c r="J45" s="510">
        <v>0.53574403634986756</v>
      </c>
    </row>
    <row r="46" spans="2:10" ht="15" thickBot="1">
      <c r="B46" s="1439" t="s">
        <v>413</v>
      </c>
      <c r="C46" s="694">
        <v>41158</v>
      </c>
      <c r="D46" s="727">
        <v>37285</v>
      </c>
      <c r="E46" s="728">
        <v>55444</v>
      </c>
      <c r="F46" s="697">
        <v>0.48703231862679353</v>
      </c>
      <c r="G46" s="698">
        <v>0.34710141406287964</v>
      </c>
      <c r="H46" s="1834">
        <v>65630</v>
      </c>
      <c r="I46" s="1835">
        <v>92729</v>
      </c>
      <c r="J46" s="1840">
        <v>0.41290568337650457</v>
      </c>
    </row>
    <row r="50" spans="2:10">
      <c r="B50" s="84"/>
      <c r="C50" s="84" t="s">
        <v>537</v>
      </c>
      <c r="D50" s="84"/>
      <c r="E50" s="84"/>
      <c r="F50" s="84"/>
      <c r="G50" s="84"/>
      <c r="H50" s="84"/>
      <c r="I50" s="84"/>
      <c r="J50" s="84"/>
    </row>
    <row r="51" spans="2:10" ht="15" thickBot="1"/>
    <row r="52" spans="2:10">
      <c r="B52" s="512"/>
      <c r="C52" s="2288" t="s">
        <v>26</v>
      </c>
      <c r="D52" s="2289"/>
      <c r="E52" s="2290"/>
      <c r="F52" s="2281" t="s">
        <v>538</v>
      </c>
      <c r="G52" s="2282"/>
      <c r="H52" s="2279" t="s">
        <v>28</v>
      </c>
      <c r="I52" s="2280"/>
      <c r="J52" s="1768" t="s">
        <v>538</v>
      </c>
    </row>
    <row r="53" spans="2:10" ht="15" thickBot="1">
      <c r="B53" s="392"/>
      <c r="C53" s="260" t="s">
        <v>848</v>
      </c>
      <c r="D53" s="261" t="s">
        <v>792</v>
      </c>
      <c r="E53" s="262" t="s">
        <v>849</v>
      </c>
      <c r="F53" s="592" t="s">
        <v>29</v>
      </c>
      <c r="G53" s="593" t="s">
        <v>30</v>
      </c>
      <c r="H53" s="1769" t="str">
        <f>H32</f>
        <v>Jun 25</v>
      </c>
      <c r="I53" s="1770" t="str">
        <f>I32</f>
        <v>Jun 26</v>
      </c>
      <c r="J53" s="1771" t="s">
        <v>851</v>
      </c>
    </row>
    <row r="54" spans="2:10">
      <c r="B54" s="513" t="s">
        <v>59</v>
      </c>
      <c r="C54" s="1234">
        <v>0.40088475804242801</v>
      </c>
      <c r="D54" s="1235">
        <v>0.36799061265254224</v>
      </c>
      <c r="E54" s="1236">
        <v>0.57596900130762752</v>
      </c>
      <c r="F54" s="1023" t="str">
        <f>+ROUND((E54-D54)*10^4,0)&amp;" pbs"</f>
        <v>2080 pbs</v>
      </c>
      <c r="G54" s="1024" t="str">
        <f>+ROUND((E54-C54)*10^4,0)&amp;" pbs"</f>
        <v>1751 pbs</v>
      </c>
      <c r="H54" s="1235">
        <v>0.28946327503570113</v>
      </c>
      <c r="I54" s="1364">
        <v>0.42826933463462169</v>
      </c>
      <c r="J54" s="1344" t="str">
        <f>CONCATENATE(ROUND(I54*10000,0)-ROUND(H54*10000,0)," pbs")</f>
        <v>1388 pbs</v>
      </c>
    </row>
    <row r="55" spans="2:10">
      <c r="B55" s="381" t="s">
        <v>539</v>
      </c>
      <c r="C55" s="1237">
        <v>3.9036311115483199E-4</v>
      </c>
      <c r="D55" s="1238">
        <v>2.0221070677761705E-3</v>
      </c>
      <c r="E55" s="1239">
        <v>8.7252350533800066E-4</v>
      </c>
      <c r="F55" s="1299" t="str">
        <f>CONCATENATE(ROUND(((ROUND(E55,5)-ROUND(D55,5))/1%*100),0)," pbs")</f>
        <v>-12 pbs</v>
      </c>
      <c r="G55" s="514" t="str">
        <f t="shared" ref="G55:G56" si="0">+ROUND((E55-C55)*10^4,0)&amp;" pbs"</f>
        <v>5 pbs</v>
      </c>
      <c r="H55" s="1238">
        <v>5.3872959661433921E-3</v>
      </c>
      <c r="I55" s="1376">
        <v>1.4766617715632373E-3</v>
      </c>
      <c r="J55" s="514" t="str">
        <f t="shared" ref="J55:J57" si="1">CONCATENATE(ROUND(I55*10000,0)-ROUND(H55*10000,0)," pbs")</f>
        <v>-39 pbs</v>
      </c>
    </row>
    <row r="56" spans="2:10">
      <c r="B56" s="381" t="s">
        <v>540</v>
      </c>
      <c r="C56" s="1237">
        <v>0.51351280354668072</v>
      </c>
      <c r="D56" s="1238">
        <v>0.57206535517639989</v>
      </c>
      <c r="E56" s="1239">
        <v>0.51162129027283376</v>
      </c>
      <c r="F56" s="1299" t="str">
        <f t="shared" ref="F56:F57" si="2">CONCATENATE(ROUND(((ROUND(E56,5)-ROUND(D56,5))/1%*100),0)," pbs")</f>
        <v>-605 pbs</v>
      </c>
      <c r="G56" s="514" t="str">
        <f t="shared" si="0"/>
        <v>-19 pbs</v>
      </c>
      <c r="H56" s="1238">
        <v>0.52863202904788276</v>
      </c>
      <c r="I56" s="1376">
        <v>0.5412279161583845</v>
      </c>
      <c r="J56" s="514" t="str">
        <f t="shared" si="1"/>
        <v>126 pbs</v>
      </c>
    </row>
    <row r="57" spans="2:10" ht="15" thickBot="1">
      <c r="B57" s="515" t="s">
        <v>541</v>
      </c>
      <c r="C57" s="1240">
        <v>0.32159315412825801</v>
      </c>
      <c r="D57" s="1241">
        <v>0.31002317666627072</v>
      </c>
      <c r="E57" s="1242">
        <v>0.301244736882325</v>
      </c>
      <c r="F57" s="2023" t="str">
        <f t="shared" si="2"/>
        <v>-88 pbs</v>
      </c>
      <c r="G57" s="699" t="str">
        <f>CONCATENATE(ROUND(((ROUND(E57,5)-ROUND(C57,5))/1%*100),0)," pbs")</f>
        <v>-204 pbs</v>
      </c>
      <c r="H57" s="1860">
        <v>0.32740735405860655</v>
      </c>
      <c r="I57" s="1861">
        <v>0.30730090263255494</v>
      </c>
      <c r="J57" s="1862" t="str">
        <f t="shared" si="1"/>
        <v>-201 pbs</v>
      </c>
    </row>
    <row r="59" spans="2:10">
      <c r="B59" s="84"/>
      <c r="C59" s="84" t="s">
        <v>542</v>
      </c>
      <c r="D59" s="84"/>
      <c r="E59" s="84"/>
      <c r="F59" s="84"/>
      <c r="G59" s="84"/>
      <c r="H59" s="84"/>
      <c r="I59" s="84"/>
      <c r="J59" s="84"/>
    </row>
    <row r="60" spans="2:10" ht="15" thickBot="1"/>
    <row r="61" spans="2:10">
      <c r="B61" s="516"/>
      <c r="C61" s="516" t="s">
        <v>102</v>
      </c>
      <c r="D61" s="517" t="s">
        <v>543</v>
      </c>
      <c r="E61" s="518" t="s">
        <v>544</v>
      </c>
      <c r="F61" s="516" t="s">
        <v>102</v>
      </c>
      <c r="G61" s="517" t="s">
        <v>543</v>
      </c>
      <c r="H61" s="518" t="s">
        <v>544</v>
      </c>
    </row>
    <row r="62" spans="2:10" ht="15" thickBot="1">
      <c r="B62" s="700"/>
      <c r="C62" s="700" t="s">
        <v>792</v>
      </c>
      <c r="D62" s="701" t="s">
        <v>792</v>
      </c>
      <c r="E62" s="702" t="s">
        <v>792</v>
      </c>
      <c r="F62" s="700" t="str">
        <f>+E32</f>
        <v>2T26</v>
      </c>
      <c r="G62" s="701" t="str">
        <f>+F62</f>
        <v>2T26</v>
      </c>
      <c r="H62" s="702" t="str">
        <f>+G62</f>
        <v>2T26</v>
      </c>
    </row>
    <row r="63" spans="2:10">
      <c r="B63" s="513" t="s">
        <v>545</v>
      </c>
      <c r="C63" s="1196">
        <v>31610.581714135002</v>
      </c>
      <c r="D63" s="1197">
        <v>111767.131483246</v>
      </c>
      <c r="E63" s="1198">
        <v>0.28282538251304634</v>
      </c>
      <c r="F63" s="1196">
        <v>34869</v>
      </c>
      <c r="G63" s="1197">
        <v>124034</v>
      </c>
      <c r="H63" s="1198">
        <v>0.28100000000000003</v>
      </c>
    </row>
    <row r="64" spans="2:10">
      <c r="B64" s="381" t="s">
        <v>546</v>
      </c>
      <c r="C64" s="1199">
        <v>2362143</v>
      </c>
      <c r="D64" s="1200">
        <v>10432929</v>
      </c>
      <c r="E64" s="1198">
        <v>0.22641225680726859</v>
      </c>
      <c r="F64" s="1199">
        <v>2365113</v>
      </c>
      <c r="G64" s="1200">
        <v>10552814</v>
      </c>
      <c r="H64" s="1198">
        <v>0.224</v>
      </c>
      <c r="I64" s="84"/>
    </row>
    <row r="65" spans="2:9" ht="15" thickBot="1">
      <c r="B65" s="515" t="s">
        <v>547</v>
      </c>
      <c r="C65" s="1201">
        <v>762.63388613999996</v>
      </c>
      <c r="D65" s="1202">
        <v>3143.1044191200003</v>
      </c>
      <c r="E65" s="1203">
        <v>0.24263714609695358</v>
      </c>
      <c r="F65" s="1201">
        <v>762</v>
      </c>
      <c r="G65" s="1202">
        <v>3303</v>
      </c>
      <c r="H65" s="1203">
        <v>0.23100000000000001</v>
      </c>
      <c r="I65" s="84"/>
    </row>
    <row r="66" spans="2:9">
      <c r="E66" s="1300"/>
      <c r="H66" s="1300"/>
      <c r="I66" s="84"/>
    </row>
  </sheetData>
  <mergeCells count="12">
    <mergeCell ref="H31:I31"/>
    <mergeCell ref="H52:I52"/>
    <mergeCell ref="C3:E3"/>
    <mergeCell ref="C4:E4"/>
    <mergeCell ref="C29:E29"/>
    <mergeCell ref="C28:E28"/>
    <mergeCell ref="C6:E6"/>
    <mergeCell ref="F6:G6"/>
    <mergeCell ref="C52:E52"/>
    <mergeCell ref="F52:G52"/>
    <mergeCell ref="C31:E31"/>
    <mergeCell ref="F31:G31"/>
  </mergeCells>
  <phoneticPr fontId="235" type="noConversion"/>
  <hyperlinks>
    <hyperlink ref="A1" location="'Anexos &gt;&gt;'!A1" display="Volver al índice anexos" xr:uid="{AA561C80-DD7B-4A10-B482-F4BA05AC1DCC}"/>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H53:I53 J32"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S85"/>
  <sheetViews>
    <sheetView showGridLines="0" topLeftCell="C3" zoomScale="55" zoomScaleNormal="48" workbookViewId="0">
      <selection activeCell="B13" sqref="B13:L35"/>
    </sheetView>
  </sheetViews>
  <sheetFormatPr baseColWidth="10" defaultColWidth="11.453125" defaultRowHeight="14"/>
  <cols>
    <col min="1" max="1" width="16.54296875" style="10" customWidth="1"/>
    <col min="2" max="2" width="32.7265625" style="10" customWidth="1"/>
    <col min="3" max="3" width="7.7265625" style="10" customWidth="1"/>
    <col min="4" max="4" width="10.7265625" style="10" customWidth="1"/>
    <col min="5" max="7" width="14.7265625" style="11" customWidth="1"/>
    <col min="8" max="8" width="10.7265625" style="11" customWidth="1"/>
    <col min="9" max="9" width="12.26953125" style="11" bestFit="1" customWidth="1"/>
    <col min="10" max="11" width="11.453125" style="10"/>
    <col min="12" max="12" width="14.7265625" style="10" bestFit="1" customWidth="1"/>
    <col min="13" max="16384" width="11.453125" style="10"/>
  </cols>
  <sheetData>
    <row r="1" spans="1:15" ht="14.5">
      <c r="A1" s="97" t="s">
        <v>788</v>
      </c>
      <c r="B1" s="2338"/>
      <c r="C1" s="2338"/>
      <c r="D1" s="2338"/>
      <c r="E1" s="241"/>
      <c r="F1" s="241"/>
      <c r="G1" s="241"/>
      <c r="H1" s="242"/>
      <c r="I1" s="242"/>
    </row>
    <row r="2" spans="1:15" ht="14.5">
      <c r="B2"/>
      <c r="C2"/>
      <c r="D2"/>
      <c r="E2"/>
      <c r="F2"/>
      <c r="G2"/>
      <c r="H2"/>
      <c r="I2"/>
    </row>
    <row r="3" spans="1:15" ht="14.5">
      <c r="B3" s="2339" t="s">
        <v>548</v>
      </c>
      <c r="C3" s="2339"/>
      <c r="D3" s="2339"/>
      <c r="E3" s="2339"/>
      <c r="F3" s="2339"/>
      <c r="G3" s="2339"/>
      <c r="H3" s="2339"/>
      <c r="I3" s="2339"/>
    </row>
    <row r="4" spans="1:15" ht="14.5">
      <c r="B4" s="2339" t="s">
        <v>372</v>
      </c>
      <c r="C4" s="2339"/>
      <c r="D4" s="2339"/>
      <c r="E4" s="2339"/>
      <c r="F4" s="2339"/>
      <c r="G4" s="2339"/>
      <c r="H4" s="2339"/>
      <c r="I4" s="2339"/>
    </row>
    <row r="5" spans="1:15" ht="15" thickBot="1">
      <c r="B5" s="243"/>
      <c r="C5" s="244"/>
      <c r="D5" s="244"/>
      <c r="E5" s="244"/>
      <c r="F5" s="244"/>
      <c r="G5" s="244"/>
      <c r="H5" s="245"/>
      <c r="I5" s="245"/>
    </row>
    <row r="6" spans="1:15">
      <c r="B6" s="667"/>
      <c r="C6" s="668"/>
      <c r="D6" s="669"/>
      <c r="E6" s="2182" t="s">
        <v>436</v>
      </c>
      <c r="F6" s="2340"/>
      <c r="G6" s="2183"/>
      <c r="H6" s="2341" t="s">
        <v>27</v>
      </c>
      <c r="I6" s="2342"/>
      <c r="J6" s="16"/>
      <c r="K6" s="16"/>
      <c r="L6" s="16"/>
      <c r="M6" s="16"/>
      <c r="N6" s="16"/>
      <c r="O6" s="16"/>
    </row>
    <row r="7" spans="1:15" ht="14.5" thickBot="1">
      <c r="B7" s="1441"/>
      <c r="C7" s="1442"/>
      <c r="D7" s="1443"/>
      <c r="E7" s="803" t="s">
        <v>845</v>
      </c>
      <c r="F7" s="804" t="s">
        <v>794</v>
      </c>
      <c r="G7" s="805" t="s">
        <v>846</v>
      </c>
      <c r="H7" s="273" t="s">
        <v>29</v>
      </c>
      <c r="I7" s="274" t="s">
        <v>30</v>
      </c>
      <c r="J7" s="16"/>
      <c r="K7" s="16"/>
      <c r="L7" s="16"/>
      <c r="M7" s="16"/>
      <c r="N7" s="16"/>
      <c r="O7" s="16"/>
    </row>
    <row r="8" spans="1:15">
      <c r="B8" s="1444" t="s">
        <v>549</v>
      </c>
      <c r="C8" s="1445"/>
      <c r="D8" s="1445"/>
      <c r="E8" s="479">
        <v>19964153</v>
      </c>
      <c r="F8" s="484">
        <v>21109210</v>
      </c>
      <c r="G8" s="204">
        <v>21434137</v>
      </c>
      <c r="H8" s="703">
        <v>1.5392665097367475E-2</v>
      </c>
      <c r="I8" s="704">
        <v>7.3631172832626657E-2</v>
      </c>
      <c r="J8" s="16"/>
      <c r="K8" s="16"/>
      <c r="L8" s="16"/>
      <c r="M8" s="16"/>
      <c r="N8" s="16"/>
      <c r="O8" s="16"/>
    </row>
    <row r="9" spans="1:15" ht="14.5">
      <c r="B9" s="1446" t="s">
        <v>718</v>
      </c>
      <c r="C9" s="1447"/>
      <c r="D9" s="1447"/>
      <c r="E9" s="275">
        <v>14228488</v>
      </c>
      <c r="F9" s="204">
        <v>14826311</v>
      </c>
      <c r="G9" s="204">
        <v>15231009</v>
      </c>
      <c r="H9" s="309">
        <v>2.7295933560276708E-2</v>
      </c>
      <c r="I9" s="310">
        <v>7.045871634428047E-2</v>
      </c>
      <c r="J9" s="16"/>
      <c r="K9" s="16"/>
      <c r="L9" s="16"/>
      <c r="M9" s="16"/>
      <c r="N9" s="16"/>
      <c r="O9" s="16"/>
    </row>
    <row r="10" spans="1:15">
      <c r="B10" s="1448" t="s">
        <v>550</v>
      </c>
      <c r="C10" s="1449"/>
      <c r="D10" s="1449"/>
      <c r="E10" s="275">
        <v>15922813</v>
      </c>
      <c r="F10" s="204">
        <v>17089133</v>
      </c>
      <c r="G10" s="204">
        <v>17215302</v>
      </c>
      <c r="H10" s="309">
        <v>7.3829959659159616E-3</v>
      </c>
      <c r="I10" s="310">
        <v>8.1172152181903989E-2</v>
      </c>
      <c r="J10" s="16"/>
      <c r="K10" s="16"/>
      <c r="L10" s="16"/>
      <c r="M10" s="16"/>
      <c r="N10" s="16"/>
      <c r="O10" s="16"/>
    </row>
    <row r="11" spans="1:15" ht="14.5" thickBot="1">
      <c r="B11" s="1450" t="s">
        <v>551</v>
      </c>
      <c r="C11" s="1451"/>
      <c r="D11" s="1451"/>
      <c r="E11" s="705">
        <v>3341104</v>
      </c>
      <c r="F11" s="276">
        <v>3412102</v>
      </c>
      <c r="G11" s="276">
        <v>3584918</v>
      </c>
      <c r="H11" s="646">
        <v>5.0647958355289457E-2</v>
      </c>
      <c r="I11" s="647">
        <v>7.2974082818134445E-2</v>
      </c>
      <c r="J11" s="16"/>
      <c r="K11" s="16"/>
      <c r="L11" s="16"/>
      <c r="M11" s="16"/>
      <c r="N11" s="16"/>
      <c r="O11" s="16"/>
    </row>
    <row r="12" spans="1:15" ht="14.5" thickBot="1">
      <c r="B12" s="1452"/>
      <c r="C12" s="1453"/>
      <c r="D12" s="1453"/>
      <c r="E12" s="1454"/>
      <c r="F12" s="1454"/>
      <c r="G12" s="1454"/>
      <c r="H12" s="1455"/>
      <c r="I12" s="1455"/>
      <c r="J12" s="16"/>
      <c r="K12" s="16"/>
    </row>
    <row r="13" spans="1:15" ht="14.65" customHeight="1">
      <c r="B13" s="667"/>
      <c r="C13" s="668"/>
      <c r="D13" s="1503"/>
      <c r="E13" s="2343" t="s">
        <v>26</v>
      </c>
      <c r="F13" s="2344"/>
      <c r="G13" s="2345"/>
      <c r="H13" s="2346" t="s">
        <v>27</v>
      </c>
      <c r="I13" s="2345"/>
      <c r="J13" s="2330" t="s">
        <v>28</v>
      </c>
      <c r="K13" s="2331"/>
      <c r="L13" s="1829" t="s">
        <v>27</v>
      </c>
    </row>
    <row r="14" spans="1:15" ht="14.5" thickBot="1">
      <c r="B14" s="1441"/>
      <c r="C14" s="1442"/>
      <c r="D14" s="1443"/>
      <c r="E14" s="717" t="s">
        <v>848</v>
      </c>
      <c r="F14" s="718" t="s">
        <v>792</v>
      </c>
      <c r="G14" s="1504" t="s">
        <v>849</v>
      </c>
      <c r="H14" s="273" t="s">
        <v>29</v>
      </c>
      <c r="I14" s="274" t="s">
        <v>30</v>
      </c>
      <c r="J14" s="1830" t="s">
        <v>848</v>
      </c>
      <c r="K14" s="1831" t="s">
        <v>849</v>
      </c>
      <c r="L14" s="1899" t="str">
        <f>G14&amp;" / "&amp;E14</f>
        <v>2T26 / 2T25</v>
      </c>
    </row>
    <row r="15" spans="1:15">
      <c r="B15" s="1456" t="s">
        <v>552</v>
      </c>
      <c r="C15" s="1457"/>
      <c r="D15" s="1457"/>
      <c r="E15" s="254">
        <v>340560</v>
      </c>
      <c r="F15" s="255">
        <v>221138</v>
      </c>
      <c r="G15" s="255">
        <v>295078</v>
      </c>
      <c r="H15" s="706">
        <v>0.33436134902187775</v>
      </c>
      <c r="I15" s="707">
        <v>-0.13355062250411087</v>
      </c>
      <c r="J15" s="696">
        <v>620491</v>
      </c>
      <c r="K15" s="721">
        <v>516216</v>
      </c>
      <c r="L15" s="1900">
        <v>-0.16805239721446408</v>
      </c>
    </row>
    <row r="16" spans="1:15">
      <c r="B16" s="1458" t="s">
        <v>553</v>
      </c>
      <c r="C16" s="1459"/>
      <c r="D16" s="1459"/>
      <c r="E16" s="254">
        <v>-105650</v>
      </c>
      <c r="F16" s="255">
        <v>-65101</v>
      </c>
      <c r="G16" s="255">
        <v>-134206</v>
      </c>
      <c r="H16" s="480">
        <v>1.061504431575552</v>
      </c>
      <c r="I16" s="481">
        <v>0.27028868906767634</v>
      </c>
      <c r="J16" s="255">
        <v>-200511</v>
      </c>
      <c r="K16" s="256">
        <v>-199307</v>
      </c>
      <c r="L16" s="1901">
        <v>-6.0046580985582132E-3</v>
      </c>
    </row>
    <row r="17" spans="2:18" s="99" customFormat="1">
      <c r="B17" s="1460" t="s">
        <v>554</v>
      </c>
      <c r="C17" s="1461"/>
      <c r="D17" s="1461"/>
      <c r="E17" s="257">
        <v>234910</v>
      </c>
      <c r="F17" s="258">
        <v>156037</v>
      </c>
      <c r="G17" s="258">
        <v>160872</v>
      </c>
      <c r="H17" s="482">
        <v>3.0986240442971935E-2</v>
      </c>
      <c r="I17" s="483">
        <v>-0.31517602486058494</v>
      </c>
      <c r="J17" s="258">
        <v>419980</v>
      </c>
      <c r="K17" s="714">
        <v>316909</v>
      </c>
      <c r="L17" s="1902">
        <v>-0.24541882946806992</v>
      </c>
      <c r="M17" s="10"/>
      <c r="N17" s="10"/>
      <c r="O17" s="10"/>
      <c r="P17" s="10"/>
      <c r="Q17" s="10"/>
      <c r="R17" s="10"/>
    </row>
    <row r="18" spans="2:18">
      <c r="B18" s="1458" t="s">
        <v>607</v>
      </c>
      <c r="C18" s="1459"/>
      <c r="D18" s="1462"/>
      <c r="E18" s="254">
        <v>474732</v>
      </c>
      <c r="F18" s="255">
        <v>424663</v>
      </c>
      <c r="G18" s="255">
        <v>440841</v>
      </c>
      <c r="H18" s="480">
        <v>3.8096090311611874E-2</v>
      </c>
      <c r="I18" s="481">
        <v>-7.1389752534061324E-2</v>
      </c>
      <c r="J18" s="393">
        <v>552999</v>
      </c>
      <c r="K18" s="256">
        <v>865504</v>
      </c>
      <c r="L18" s="1901">
        <v>0.56510952099370892</v>
      </c>
    </row>
    <row r="19" spans="2:18">
      <c r="B19" s="1458" t="s">
        <v>609</v>
      </c>
      <c r="C19" s="1459"/>
      <c r="D19" s="1462"/>
      <c r="E19" s="254">
        <v>-351512</v>
      </c>
      <c r="F19" s="255">
        <v>-300820</v>
      </c>
      <c r="G19" s="255">
        <v>-307396</v>
      </c>
      <c r="H19" s="480">
        <v>2.1860248653679859E-2</v>
      </c>
      <c r="I19" s="481">
        <v>-0.1255035389972462</v>
      </c>
      <c r="J19" s="393">
        <v>-386905</v>
      </c>
      <c r="K19" s="256">
        <v>-608216</v>
      </c>
      <c r="L19" s="1901">
        <v>0.57200346338248398</v>
      </c>
    </row>
    <row r="20" spans="2:18">
      <c r="B20" s="1460" t="s">
        <v>605</v>
      </c>
      <c r="C20" s="1461"/>
      <c r="D20" s="1463"/>
      <c r="E20" s="257">
        <v>123220</v>
      </c>
      <c r="F20" s="258">
        <v>123843</v>
      </c>
      <c r="G20" s="258">
        <v>133445</v>
      </c>
      <c r="H20" s="482">
        <v>7.7533651478081111E-2</v>
      </c>
      <c r="I20" s="483">
        <v>8.2981658821619897E-2</v>
      </c>
      <c r="J20" s="713">
        <v>166094</v>
      </c>
      <c r="K20" s="714">
        <v>257288</v>
      </c>
      <c r="L20" s="1902">
        <v>0.54905053764735623</v>
      </c>
    </row>
    <row r="21" spans="2:18" s="99" customFormat="1">
      <c r="B21" s="1464" t="s">
        <v>168</v>
      </c>
      <c r="C21" s="1459"/>
      <c r="D21" s="1459"/>
      <c r="E21" s="254">
        <v>234866</v>
      </c>
      <c r="F21" s="255">
        <v>281302</v>
      </c>
      <c r="G21" s="255">
        <v>246764</v>
      </c>
      <c r="H21" s="480">
        <v>-0.12277907729059867</v>
      </c>
      <c r="I21" s="481">
        <v>5.0658673456353887E-2</v>
      </c>
      <c r="J21" s="255">
        <v>473079</v>
      </c>
      <c r="K21" s="256">
        <v>528066</v>
      </c>
      <c r="L21" s="1901">
        <v>0.11623217263924213</v>
      </c>
      <c r="M21" s="10"/>
      <c r="N21" s="10"/>
      <c r="O21" s="10"/>
      <c r="P21" s="10"/>
      <c r="Q21" s="10"/>
      <c r="R21" s="10"/>
    </row>
    <row r="22" spans="2:18">
      <c r="B22" s="1458" t="s">
        <v>169</v>
      </c>
      <c r="C22" s="1459"/>
      <c r="D22" s="1459"/>
      <c r="E22" s="254">
        <v>-156502</v>
      </c>
      <c r="F22" s="255">
        <v>-182052</v>
      </c>
      <c r="G22" s="255">
        <v>-188095</v>
      </c>
      <c r="H22" s="480">
        <v>3.3193812756794783E-2</v>
      </c>
      <c r="I22" s="481">
        <v>0.20186962466933323</v>
      </c>
      <c r="J22" s="255">
        <v>-302200</v>
      </c>
      <c r="K22" s="256">
        <v>-370147</v>
      </c>
      <c r="L22" s="1901">
        <v>0.22484116479152871</v>
      </c>
    </row>
    <row r="23" spans="2:18">
      <c r="B23" s="1465" t="s">
        <v>555</v>
      </c>
      <c r="C23" s="1459"/>
      <c r="D23" s="1459"/>
      <c r="E23" s="254">
        <v>-139055</v>
      </c>
      <c r="F23" s="255">
        <v>-162917</v>
      </c>
      <c r="G23" s="255">
        <v>-169075</v>
      </c>
      <c r="H23" s="480">
        <v>3.7798388136290217E-2</v>
      </c>
      <c r="I23" s="481">
        <v>0.21588580058250328</v>
      </c>
      <c r="J23" s="255">
        <v>-274676</v>
      </c>
      <c r="K23" s="256">
        <v>-331992</v>
      </c>
      <c r="L23" s="1901">
        <v>0.20866766663268721</v>
      </c>
    </row>
    <row r="24" spans="2:18">
      <c r="B24" s="1460" t="s">
        <v>556</v>
      </c>
      <c r="C24" s="1461"/>
      <c r="D24" s="1461"/>
      <c r="E24" s="257">
        <v>78364</v>
      </c>
      <c r="F24" s="258">
        <v>99250</v>
      </c>
      <c r="G24" s="258">
        <v>58669</v>
      </c>
      <c r="H24" s="719">
        <v>-0.40887657430730484</v>
      </c>
      <c r="I24" s="483">
        <v>-0.25132714001327139</v>
      </c>
      <c r="J24" s="258">
        <v>170879</v>
      </c>
      <c r="K24" s="714">
        <v>157919</v>
      </c>
      <c r="L24" s="1902">
        <v>-7.5843140467816372E-2</v>
      </c>
    </row>
    <row r="25" spans="2:18" ht="15" customHeight="1">
      <c r="B25" s="1464" t="s">
        <v>557</v>
      </c>
      <c r="C25" s="1459"/>
      <c r="D25" s="1459"/>
      <c r="E25" s="254">
        <v>-6397</v>
      </c>
      <c r="F25" s="255">
        <v>-5799</v>
      </c>
      <c r="G25" s="255">
        <v>660</v>
      </c>
      <c r="H25" s="480">
        <v>-1.1138127263321262</v>
      </c>
      <c r="I25" s="481">
        <v>-1.1031733625136784</v>
      </c>
      <c r="J25" s="255">
        <v>-10548</v>
      </c>
      <c r="K25" s="256">
        <v>-5139</v>
      </c>
      <c r="L25" s="1901">
        <v>-0.51279863481228671</v>
      </c>
    </row>
    <row r="26" spans="2:18">
      <c r="B26" s="1466" t="s">
        <v>740</v>
      </c>
      <c r="C26" s="1467"/>
      <c r="D26" s="1467"/>
      <c r="E26" s="723">
        <v>0</v>
      </c>
      <c r="F26" s="724">
        <v>0</v>
      </c>
      <c r="G26" s="724">
        <v>0</v>
      </c>
      <c r="H26" s="725"/>
      <c r="I26" s="726"/>
      <c r="J26" s="255">
        <v>0</v>
      </c>
      <c r="K26" s="256">
        <v>0</v>
      </c>
      <c r="L26" s="1901">
        <v>0</v>
      </c>
    </row>
    <row r="27" spans="2:18" s="99" customFormat="1">
      <c r="B27" s="1468" t="s">
        <v>558</v>
      </c>
      <c r="C27" s="1459"/>
      <c r="D27" s="1459"/>
      <c r="E27" s="254">
        <v>488</v>
      </c>
      <c r="F27" s="255">
        <v>-660</v>
      </c>
      <c r="G27" s="255">
        <v>-837</v>
      </c>
      <c r="H27" s="480">
        <v>0.26818181818181808</v>
      </c>
      <c r="I27" s="481">
        <v>-2.7151639344262293</v>
      </c>
      <c r="J27" s="255">
        <v>137</v>
      </c>
      <c r="K27" s="256">
        <v>-1497</v>
      </c>
      <c r="L27" s="1901">
        <v>-11.927007299270073</v>
      </c>
      <c r="M27" s="10"/>
      <c r="N27" s="10"/>
      <c r="O27" s="10"/>
      <c r="P27" s="10"/>
      <c r="Q27" s="10"/>
      <c r="R27" s="10"/>
    </row>
    <row r="28" spans="2:18">
      <c r="B28" s="1469" t="s">
        <v>559</v>
      </c>
      <c r="C28" s="1459"/>
      <c r="D28" s="1459"/>
      <c r="E28" s="254">
        <v>-15390</v>
      </c>
      <c r="F28" s="255">
        <v>4024</v>
      </c>
      <c r="G28" s="255">
        <v>6978</v>
      </c>
      <c r="H28" s="480">
        <v>0.73409542743538769</v>
      </c>
      <c r="I28" s="481">
        <v>-1.453411306042885</v>
      </c>
      <c r="J28" s="255">
        <v>-49786</v>
      </c>
      <c r="K28" s="256">
        <v>11002</v>
      </c>
      <c r="L28" s="1901">
        <v>-1.2209858193066323</v>
      </c>
    </row>
    <row r="29" spans="2:18" ht="14.65" customHeight="1">
      <c r="B29" s="1469" t="s">
        <v>560</v>
      </c>
      <c r="C29" s="1459"/>
      <c r="D29" s="1459"/>
      <c r="E29" s="254">
        <v>34343</v>
      </c>
      <c r="F29" s="255">
        <v>32161</v>
      </c>
      <c r="G29" s="255">
        <v>59489</v>
      </c>
      <c r="H29" s="480">
        <v>0.84972482198936605</v>
      </c>
      <c r="I29" s="481">
        <v>0.73220161313804843</v>
      </c>
      <c r="J29" s="255">
        <v>60607</v>
      </c>
      <c r="K29" s="256">
        <v>91650</v>
      </c>
      <c r="L29" s="1901">
        <v>0.51220156087580637</v>
      </c>
    </row>
    <row r="30" spans="2:18" s="99" customFormat="1">
      <c r="B30" s="1460" t="s">
        <v>561</v>
      </c>
      <c r="C30" s="1461"/>
      <c r="D30" s="1461"/>
      <c r="E30" s="257">
        <v>13044</v>
      </c>
      <c r="F30" s="258">
        <v>29726</v>
      </c>
      <c r="G30" s="258">
        <v>66290</v>
      </c>
      <c r="H30" s="482">
        <v>1.2300343133956804</v>
      </c>
      <c r="I30" s="483">
        <v>4.0820300521312483</v>
      </c>
      <c r="J30" s="258">
        <v>410</v>
      </c>
      <c r="K30" s="714">
        <v>96016</v>
      </c>
      <c r="L30" s="1902">
        <v>233.18536585365854</v>
      </c>
      <c r="M30" s="10"/>
      <c r="N30" s="10"/>
      <c r="O30" s="10"/>
      <c r="P30" s="10"/>
      <c r="Q30" s="10"/>
      <c r="R30" s="10"/>
    </row>
    <row r="31" spans="2:18">
      <c r="B31" s="1470" t="s">
        <v>855</v>
      </c>
      <c r="C31" s="1459"/>
      <c r="D31" s="1471"/>
      <c r="E31" s="254">
        <v>-161499</v>
      </c>
      <c r="F31" s="255">
        <v>-146656</v>
      </c>
      <c r="G31" s="255">
        <v>-141823</v>
      </c>
      <c r="H31" s="480">
        <v>-3.2954669430504069E-2</v>
      </c>
      <c r="I31" s="481">
        <v>-0.12183357172490228</v>
      </c>
      <c r="J31" s="255">
        <v>-266914</v>
      </c>
      <c r="K31" s="256">
        <v>-288479</v>
      </c>
      <c r="L31" s="1901">
        <v>8.079381373775818E-2</v>
      </c>
    </row>
    <row r="32" spans="2:18" s="99" customFormat="1">
      <c r="B32" s="1470" t="s">
        <v>467</v>
      </c>
      <c r="C32" s="1459"/>
      <c r="D32" s="1472"/>
      <c r="E32" s="254">
        <v>-25822</v>
      </c>
      <c r="F32" s="255">
        <v>-16372</v>
      </c>
      <c r="G32" s="255">
        <v>-29544</v>
      </c>
      <c r="H32" s="480">
        <v>0.80454434400195463</v>
      </c>
      <c r="I32" s="481">
        <v>0.14414065525520869</v>
      </c>
      <c r="J32" s="255">
        <v>-29659</v>
      </c>
      <c r="K32" s="256">
        <v>-45916</v>
      </c>
      <c r="L32" s="1901">
        <v>0.5481304157254121</v>
      </c>
      <c r="M32" s="10"/>
      <c r="N32" s="10"/>
      <c r="O32" s="10"/>
      <c r="P32" s="10"/>
      <c r="Q32" s="10"/>
      <c r="R32" s="10"/>
    </row>
    <row r="33" spans="2:19">
      <c r="B33" s="1460" t="s">
        <v>41</v>
      </c>
      <c r="C33" s="1461"/>
      <c r="D33" s="1461"/>
      <c r="E33" s="257">
        <v>-187321</v>
      </c>
      <c r="F33" s="258">
        <v>-163028</v>
      </c>
      <c r="G33" s="258">
        <v>-171367</v>
      </c>
      <c r="H33" s="482">
        <v>5.1150722575263208E-2</v>
      </c>
      <c r="I33" s="483">
        <v>-8.5169308299656743E-2</v>
      </c>
      <c r="J33" s="258">
        <v>-296573</v>
      </c>
      <c r="K33" s="714">
        <v>-334395</v>
      </c>
      <c r="L33" s="1902">
        <v>0.12753015277857394</v>
      </c>
    </row>
    <row r="34" spans="2:19">
      <c r="B34" s="1458" t="s">
        <v>52</v>
      </c>
      <c r="C34" s="1459"/>
      <c r="D34" s="1459"/>
      <c r="E34" s="254">
        <v>-37568</v>
      </c>
      <c r="F34" s="255">
        <v>-27856</v>
      </c>
      <c r="G34" s="255">
        <v>-24214</v>
      </c>
      <c r="H34" s="480">
        <v>-0.13074382538770823</v>
      </c>
      <c r="I34" s="481">
        <v>-0.35546209540034068</v>
      </c>
      <c r="J34" s="255">
        <v>-53620</v>
      </c>
      <c r="K34" s="256">
        <v>-52070</v>
      </c>
      <c r="L34" s="1901">
        <v>-2.8907124207385282E-2</v>
      </c>
    </row>
    <row r="35" spans="2:19" ht="14.9" customHeight="1" thickBot="1">
      <c r="B35" s="1473" t="s">
        <v>413</v>
      </c>
      <c r="C35" s="1474"/>
      <c r="D35" s="1474"/>
      <c r="E35" s="694">
        <v>224649</v>
      </c>
      <c r="F35" s="727">
        <v>217972</v>
      </c>
      <c r="G35" s="728">
        <v>223695</v>
      </c>
      <c r="H35" s="708">
        <v>2.6255665865340561E-2</v>
      </c>
      <c r="I35" s="1066">
        <v>-4.2466247345859243E-3</v>
      </c>
      <c r="J35" s="1834">
        <v>407170</v>
      </c>
      <c r="K35" s="1835">
        <v>441667</v>
      </c>
      <c r="L35" s="1903">
        <v>8.4723825429181998E-2</v>
      </c>
    </row>
    <row r="36" spans="2:19">
      <c r="B36" s="1475"/>
      <c r="C36" s="1459"/>
      <c r="D36" s="1459"/>
      <c r="E36" s="1459"/>
      <c r="F36" s="1459"/>
      <c r="G36" s="1459"/>
      <c r="H36" s="1476"/>
      <c r="I36" s="1476"/>
      <c r="J36" s="16"/>
      <c r="K36" s="16"/>
    </row>
    <row r="37" spans="2:19" ht="14.5">
      <c r="B37" s="1339" t="s">
        <v>562</v>
      </c>
      <c r="C37"/>
      <c r="D37"/>
      <c r="E37"/>
      <c r="F37"/>
      <c r="G37"/>
      <c r="H37"/>
      <c r="I37"/>
      <c r="J37"/>
      <c r="K37"/>
      <c r="L37"/>
      <c r="M37"/>
      <c r="N37"/>
      <c r="O37"/>
      <c r="P37"/>
      <c r="Q37"/>
      <c r="R37"/>
      <c r="S37"/>
    </row>
    <row r="38" spans="2:19" ht="14.5">
      <c r="B38" s="1339" t="s">
        <v>563</v>
      </c>
      <c r="C38"/>
      <c r="D38"/>
      <c r="E38"/>
      <c r="F38"/>
      <c r="G38"/>
      <c r="H38"/>
      <c r="I38"/>
      <c r="J38"/>
      <c r="K38"/>
      <c r="L38"/>
      <c r="M38"/>
      <c r="N38"/>
      <c r="O38"/>
      <c r="P38"/>
      <c r="Q38"/>
      <c r="R38"/>
      <c r="S38"/>
    </row>
    <row r="39" spans="2:19" ht="14.5">
      <c r="B39" s="1339" t="s">
        <v>564</v>
      </c>
      <c r="C39"/>
      <c r="D39"/>
      <c r="E39"/>
      <c r="F39"/>
      <c r="G39"/>
      <c r="H39"/>
      <c r="I39"/>
    </row>
    <row r="40" spans="2:19" ht="13.9" customHeight="1">
      <c r="B40" s="1339" t="s">
        <v>565</v>
      </c>
      <c r="C40"/>
      <c r="D40"/>
      <c r="E40"/>
      <c r="F40"/>
      <c r="G40"/>
      <c r="H40"/>
      <c r="I40"/>
    </row>
    <row r="41" spans="2:19" ht="14.5">
      <c r="B41" s="1339" t="s">
        <v>566</v>
      </c>
      <c r="C41"/>
      <c r="D41"/>
      <c r="E41"/>
      <c r="F41"/>
      <c r="G41"/>
      <c r="H41"/>
      <c r="I41"/>
    </row>
    <row r="42" spans="2:19" ht="14.5">
      <c r="B42" s="1339" t="s">
        <v>567</v>
      </c>
      <c r="C42"/>
      <c r="D42"/>
      <c r="E42"/>
      <c r="F42"/>
      <c r="G42"/>
      <c r="H42"/>
      <c r="I42"/>
    </row>
    <row r="43" spans="2:19" ht="14.5">
      <c r="B43" s="1339" t="s">
        <v>568</v>
      </c>
      <c r="C43"/>
      <c r="D43"/>
      <c r="E43"/>
      <c r="F43"/>
      <c r="G43"/>
      <c r="H43"/>
      <c r="I43"/>
    </row>
    <row r="44" spans="2:19" ht="14.5">
      <c r="B44" s="1339" t="s">
        <v>569</v>
      </c>
      <c r="C44"/>
      <c r="D44"/>
      <c r="E44"/>
      <c r="F44"/>
      <c r="G44"/>
      <c r="H44"/>
      <c r="I44"/>
    </row>
    <row r="45" spans="2:19" ht="14.5">
      <c r="C45"/>
      <c r="D45"/>
      <c r="E45"/>
      <c r="F45"/>
      <c r="G45"/>
      <c r="H45"/>
      <c r="I45"/>
    </row>
    <row r="46" spans="2:19" ht="14.5">
      <c r="C46"/>
      <c r="D46"/>
      <c r="E46"/>
      <c r="F46"/>
      <c r="G46"/>
      <c r="H46"/>
      <c r="I46"/>
    </row>
    <row r="47" spans="2:19" ht="14.5">
      <c r="B47"/>
      <c r="C47"/>
      <c r="D47"/>
      <c r="E47"/>
      <c r="F47"/>
      <c r="G47"/>
      <c r="H47"/>
      <c r="I47"/>
    </row>
    <row r="48" spans="2:19" ht="19.5" customHeight="1">
      <c r="B48"/>
      <c r="C48"/>
      <c r="D48"/>
      <c r="E48"/>
      <c r="F48"/>
      <c r="G48"/>
      <c r="H48"/>
      <c r="I48"/>
    </row>
    <row r="49" spans="2:9" ht="14.5">
      <c r="B49"/>
      <c r="C49"/>
      <c r="D49"/>
      <c r="E49"/>
      <c r="F49"/>
      <c r="G49"/>
      <c r="H49"/>
      <c r="I49"/>
    </row>
    <row r="50" spans="2:9" ht="14.5">
      <c r="B50"/>
      <c r="C50"/>
      <c r="D50"/>
      <c r="E50"/>
      <c r="F50"/>
      <c r="G50"/>
      <c r="H50"/>
      <c r="I50"/>
    </row>
    <row r="51" spans="2:9" ht="14.5">
      <c r="B51"/>
      <c r="C51"/>
      <c r="D51"/>
      <c r="E51"/>
      <c r="F51"/>
      <c r="G51"/>
      <c r="H51"/>
      <c r="I51"/>
    </row>
    <row r="52" spans="2:9" ht="14.5">
      <c r="B52"/>
      <c r="C52"/>
      <c r="D52"/>
      <c r="E52"/>
      <c r="F52"/>
      <c r="G52"/>
      <c r="H52"/>
      <c r="I52"/>
    </row>
    <row r="53" spans="2:9" ht="14.5">
      <c r="B53"/>
      <c r="C53"/>
      <c r="D53"/>
      <c r="E53"/>
      <c r="F53"/>
      <c r="G53"/>
      <c r="H53"/>
      <c r="I53"/>
    </row>
    <row r="54" spans="2:9" ht="14.5">
      <c r="B54"/>
      <c r="C54"/>
      <c r="D54"/>
      <c r="E54"/>
      <c r="F54"/>
      <c r="G54"/>
      <c r="H54"/>
      <c r="I54"/>
    </row>
    <row r="55" spans="2:9" ht="14.5">
      <c r="B55"/>
      <c r="C55"/>
      <c r="D55"/>
      <c r="E55"/>
      <c r="F55"/>
      <c r="G55"/>
      <c r="H55"/>
      <c r="I55"/>
    </row>
    <row r="56" spans="2:9" ht="14.5">
      <c r="B56"/>
      <c r="C56"/>
      <c r="D56"/>
      <c r="E56"/>
      <c r="F56"/>
      <c r="G56"/>
      <c r="H56"/>
      <c r="I56"/>
    </row>
    <row r="57" spans="2:9" ht="14.5">
      <c r="B57"/>
      <c r="C57"/>
      <c r="D57"/>
      <c r="E57"/>
      <c r="F57"/>
      <c r="G57"/>
      <c r="H57"/>
      <c r="I57"/>
    </row>
    <row r="58" spans="2:9" ht="14.5">
      <c r="B58"/>
      <c r="C58"/>
      <c r="D58"/>
      <c r="E58"/>
      <c r="F58"/>
      <c r="G58"/>
      <c r="H58"/>
      <c r="I58"/>
    </row>
    <row r="59" spans="2:9" ht="14.5">
      <c r="B59"/>
      <c r="C59"/>
      <c r="D59"/>
      <c r="E59"/>
      <c r="F59"/>
      <c r="G59"/>
      <c r="H59"/>
      <c r="I59"/>
    </row>
    <row r="60" spans="2:9" ht="14.5">
      <c r="B60"/>
      <c r="C60"/>
      <c r="D60"/>
      <c r="E60"/>
      <c r="F60"/>
      <c r="G60"/>
      <c r="H60"/>
      <c r="I60"/>
    </row>
    <row r="61" spans="2:9" ht="14.5">
      <c r="B61"/>
      <c r="C61"/>
      <c r="D61"/>
      <c r="E61"/>
      <c r="F61"/>
      <c r="G61"/>
      <c r="H61"/>
      <c r="I61"/>
    </row>
    <row r="62" spans="2:9" ht="14.5">
      <c r="B62"/>
      <c r="C62"/>
      <c r="D62"/>
      <c r="E62"/>
      <c r="F62"/>
      <c r="G62"/>
      <c r="H62"/>
      <c r="I62"/>
    </row>
    <row r="63" spans="2:9" ht="14.5">
      <c r="B63"/>
      <c r="C63"/>
      <c r="D63"/>
      <c r="E63"/>
      <c r="F63"/>
      <c r="G63"/>
      <c r="H63"/>
      <c r="I63"/>
    </row>
    <row r="64" spans="2:9" ht="14.5">
      <c r="B64"/>
      <c r="C64"/>
      <c r="D64"/>
      <c r="E64"/>
      <c r="F64"/>
      <c r="G64"/>
      <c r="H64"/>
      <c r="I64"/>
    </row>
    <row r="65" spans="2:9" ht="14.5">
      <c r="B65"/>
      <c r="C65"/>
      <c r="D65"/>
      <c r="E65"/>
      <c r="F65"/>
      <c r="G65"/>
      <c r="H65"/>
      <c r="I65"/>
    </row>
    <row r="66" spans="2:9" ht="14.5">
      <c r="B66"/>
      <c r="C66"/>
      <c r="D66"/>
      <c r="E66"/>
      <c r="F66"/>
      <c r="G66"/>
      <c r="H66"/>
      <c r="I66"/>
    </row>
    <row r="67" spans="2:9" ht="14.5">
      <c r="B67"/>
      <c r="C67"/>
      <c r="D67"/>
      <c r="E67"/>
      <c r="F67"/>
      <c r="G67"/>
      <c r="H67"/>
      <c r="I67"/>
    </row>
    <row r="68" spans="2:9" ht="14.5">
      <c r="B68"/>
      <c r="C68"/>
      <c r="D68"/>
      <c r="E68"/>
      <c r="F68"/>
      <c r="G68"/>
      <c r="H68"/>
      <c r="I68"/>
    </row>
    <row r="69" spans="2:9" ht="14.5">
      <c r="B69"/>
      <c r="C69"/>
      <c r="D69"/>
      <c r="E69"/>
      <c r="F69"/>
      <c r="G69"/>
      <c r="H69"/>
      <c r="I69"/>
    </row>
    <row r="70" spans="2:9" ht="14.5">
      <c r="B70"/>
      <c r="C70"/>
      <c r="D70"/>
      <c r="E70"/>
      <c r="F70"/>
      <c r="G70"/>
      <c r="H70"/>
      <c r="I70"/>
    </row>
    <row r="71" spans="2:9" ht="14.5">
      <c r="B71"/>
      <c r="C71"/>
      <c r="D71"/>
      <c r="E71"/>
      <c r="F71"/>
      <c r="G71"/>
      <c r="H71"/>
      <c r="I71"/>
    </row>
    <row r="72" spans="2:9" ht="14.5">
      <c r="B72"/>
      <c r="C72"/>
      <c r="D72"/>
      <c r="E72"/>
      <c r="F72"/>
      <c r="G72"/>
      <c r="H72"/>
      <c r="I72"/>
    </row>
    <row r="73" spans="2:9" ht="14.5">
      <c r="B73"/>
      <c r="C73"/>
      <c r="D73"/>
      <c r="E73"/>
      <c r="F73"/>
      <c r="G73"/>
      <c r="H73"/>
      <c r="I73"/>
    </row>
    <row r="74" spans="2:9" ht="14.5">
      <c r="B74"/>
      <c r="C74"/>
      <c r="D74"/>
      <c r="E74"/>
      <c r="F74"/>
      <c r="G74"/>
      <c r="H74"/>
      <c r="I74"/>
    </row>
    <row r="75" spans="2:9" ht="14.5">
      <c r="B75"/>
      <c r="C75"/>
      <c r="D75"/>
      <c r="E75"/>
      <c r="F75"/>
      <c r="G75"/>
      <c r="H75"/>
      <c r="I75"/>
    </row>
    <row r="76" spans="2:9" ht="14.5">
      <c r="B76"/>
      <c r="C76"/>
      <c r="D76"/>
      <c r="E76"/>
      <c r="F76"/>
      <c r="G76"/>
      <c r="H76"/>
      <c r="I76"/>
    </row>
    <row r="77" spans="2:9" ht="14.5">
      <c r="B77"/>
      <c r="C77"/>
      <c r="D77"/>
      <c r="E77"/>
      <c r="F77"/>
      <c r="G77"/>
      <c r="H77"/>
      <c r="I77"/>
    </row>
    <row r="78" spans="2:9" ht="14.5">
      <c r="B78"/>
      <c r="C78"/>
      <c r="D78"/>
      <c r="E78"/>
      <c r="F78"/>
      <c r="G78"/>
      <c r="H78"/>
      <c r="I78"/>
    </row>
    <row r="79" spans="2:9" ht="14.5">
      <c r="B79"/>
      <c r="C79"/>
      <c r="D79"/>
      <c r="E79"/>
      <c r="F79"/>
      <c r="G79"/>
      <c r="H79"/>
      <c r="I79"/>
    </row>
    <row r="80" spans="2:9" ht="14.5">
      <c r="B80"/>
      <c r="C80"/>
      <c r="D80"/>
      <c r="E80"/>
      <c r="F80"/>
      <c r="G80"/>
      <c r="H80"/>
      <c r="I80"/>
    </row>
    <row r="81" spans="2:9" ht="14.5">
      <c r="B81"/>
      <c r="C81"/>
      <c r="D81"/>
      <c r="E81"/>
      <c r="F81"/>
      <c r="G81"/>
      <c r="H81"/>
      <c r="I81"/>
    </row>
    <row r="82" spans="2:9" ht="14.5">
      <c r="B82"/>
      <c r="C82"/>
      <c r="D82"/>
      <c r="E82"/>
      <c r="F82"/>
      <c r="G82"/>
      <c r="H82"/>
      <c r="I82"/>
    </row>
    <row r="83" spans="2:9" ht="14.5">
      <c r="B83"/>
      <c r="C83"/>
      <c r="D83"/>
      <c r="E83"/>
      <c r="F83"/>
      <c r="G83"/>
      <c r="H83"/>
      <c r="I83"/>
    </row>
    <row r="84" spans="2:9" ht="14.5">
      <c r="B84"/>
      <c r="C84"/>
      <c r="D84"/>
      <c r="E84"/>
      <c r="F84"/>
      <c r="G84"/>
      <c r="H84"/>
      <c r="I84"/>
    </row>
    <row r="85" spans="2:9" ht="14.5">
      <c r="B85"/>
      <c r="C85"/>
      <c r="D85"/>
      <c r="E85"/>
      <c r="F85"/>
      <c r="G85"/>
      <c r="H85"/>
      <c r="I85"/>
    </row>
  </sheetData>
  <mergeCells count="8">
    <mergeCell ref="J13:K13"/>
    <mergeCell ref="B1:D1"/>
    <mergeCell ref="B4:I4"/>
    <mergeCell ref="E6:G6"/>
    <mergeCell ref="H6:I6"/>
    <mergeCell ref="E13:G13"/>
    <mergeCell ref="H13:I13"/>
    <mergeCell ref="B3:I3"/>
  </mergeCells>
  <hyperlinks>
    <hyperlink ref="A1" location="'Anexos &gt;&gt;'!A1" display="Volver al índice anexos" xr:uid="{97571366-C3E0-48D5-9A3F-5B24827ADD99}"/>
  </hyperlinks>
  <pageMargins left="0.7" right="0.7" top="0.75" bottom="0.75" header="0.3" footer="0.3"/>
  <pageSetup orientation="portrait" r:id="rId1"/>
  <headerFooter>
    <oddFooter>&amp;C_x000D_&amp;1#&amp;"Calibri"&amp;8&amp;K0000FF Datos elaborados por BCP para uso Interno</oddFooter>
  </headerFooter>
  <ignoredErrors>
    <ignoredError sqref="L14"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A1:J26"/>
  <sheetViews>
    <sheetView showGridLines="0" topLeftCell="C2" zoomScale="83" zoomScaleNormal="79" workbookViewId="0">
      <selection activeCell="H13" sqref="H13"/>
    </sheetView>
  </sheetViews>
  <sheetFormatPr baseColWidth="10" defaultColWidth="11.453125" defaultRowHeight="14"/>
  <cols>
    <col min="1" max="1" width="6" style="10" customWidth="1"/>
    <col min="2" max="2" width="42.7265625" style="10" customWidth="1"/>
    <col min="3" max="5" width="10.7265625" style="10" customWidth="1"/>
    <col min="6" max="7" width="10.26953125" style="10" customWidth="1"/>
    <col min="8" max="9" width="11.453125" style="10"/>
    <col min="10" max="10" width="17.54296875" style="10" customWidth="1"/>
    <col min="11" max="16384" width="11.453125" style="10"/>
  </cols>
  <sheetData>
    <row r="1" spans="1:10" ht="14.5">
      <c r="A1" s="97" t="s">
        <v>788</v>
      </c>
    </row>
    <row r="2" spans="1:10">
      <c r="B2" s="2284" t="s">
        <v>648</v>
      </c>
      <c r="C2" s="2347"/>
      <c r="D2" s="2347"/>
      <c r="E2" s="2347"/>
      <c r="F2" s="2347"/>
      <c r="G2" s="2347"/>
    </row>
    <row r="3" spans="1:10">
      <c r="B3" s="2347"/>
      <c r="C3" s="2347"/>
      <c r="D3" s="2347"/>
      <c r="E3" s="2347"/>
      <c r="F3" s="2347"/>
      <c r="G3" s="2347"/>
    </row>
    <row r="4" spans="1:10" ht="14.5" thickBot="1">
      <c r="B4" s="16"/>
      <c r="C4" s="16"/>
      <c r="D4" s="16"/>
      <c r="E4" s="16"/>
      <c r="F4" s="16"/>
      <c r="G4" s="16"/>
    </row>
    <row r="5" spans="1:10" ht="14.15" customHeight="1">
      <c r="B5" s="748" t="s">
        <v>649</v>
      </c>
      <c r="C5" s="2114" t="s">
        <v>26</v>
      </c>
      <c r="D5" s="2115"/>
      <c r="E5" s="2116"/>
      <c r="F5" s="2114" t="s">
        <v>27</v>
      </c>
      <c r="G5" s="2116"/>
      <c r="H5" s="2349" t="s">
        <v>28</v>
      </c>
      <c r="I5" s="2350"/>
      <c r="J5" s="1910" t="s">
        <v>27</v>
      </c>
    </row>
    <row r="6" spans="1:10" ht="15" thickBot="1">
      <c r="B6" s="902" t="s">
        <v>125</v>
      </c>
      <c r="C6" s="717" t="s">
        <v>848</v>
      </c>
      <c r="D6" s="718" t="s">
        <v>792</v>
      </c>
      <c r="E6" s="1504" t="s">
        <v>849</v>
      </c>
      <c r="F6" s="249" t="s">
        <v>29</v>
      </c>
      <c r="G6" s="250" t="s">
        <v>30</v>
      </c>
      <c r="H6" s="1911" t="s">
        <v>845</v>
      </c>
      <c r="I6" s="1912" t="s">
        <v>846</v>
      </c>
      <c r="J6" s="1913" t="str">
        <f>I6&amp;" / "&amp;H6</f>
        <v>Jun 26 / Jun 25</v>
      </c>
    </row>
    <row r="7" spans="1:10">
      <c r="B7" s="152" t="s">
        <v>40</v>
      </c>
      <c r="C7" s="760">
        <v>13979</v>
      </c>
      <c r="D7" s="761">
        <v>4207</v>
      </c>
      <c r="E7" s="761">
        <v>-9299</v>
      </c>
      <c r="F7" s="1234">
        <v>-3.2103636795816497</v>
      </c>
      <c r="G7" s="1364">
        <v>-1.6652121038700909</v>
      </c>
      <c r="H7" s="1914">
        <v>24420</v>
      </c>
      <c r="I7" s="1915">
        <v>-5092</v>
      </c>
      <c r="J7" s="1364">
        <v>-1.2085176085176086</v>
      </c>
    </row>
    <row r="8" spans="1:10">
      <c r="B8" s="152" t="s">
        <v>510</v>
      </c>
      <c r="C8" s="763">
        <v>232110</v>
      </c>
      <c r="D8" s="1916">
        <v>294109</v>
      </c>
      <c r="E8" s="1916">
        <v>337289</v>
      </c>
      <c r="F8" s="764">
        <v>0.14681631639970216</v>
      </c>
      <c r="G8" s="1376">
        <v>0.4531429063805954</v>
      </c>
      <c r="H8" s="1916">
        <v>497036</v>
      </c>
      <c r="I8" s="1917">
        <v>631398</v>
      </c>
      <c r="J8" s="1376">
        <v>0.27032649546511722</v>
      </c>
    </row>
    <row r="9" spans="1:10">
      <c r="B9" s="208" t="s">
        <v>570</v>
      </c>
      <c r="C9" s="765">
        <v>147138</v>
      </c>
      <c r="D9" s="1916">
        <v>174595</v>
      </c>
      <c r="E9" s="1921">
        <v>182529</v>
      </c>
      <c r="F9" s="764">
        <v>4.5442309344482949E-2</v>
      </c>
      <c r="G9" s="1376">
        <v>0.24052929902540474</v>
      </c>
      <c r="H9" s="1916">
        <v>297410</v>
      </c>
      <c r="I9" s="1917">
        <v>357124</v>
      </c>
      <c r="J9" s="1376">
        <v>0.20078006791970679</v>
      </c>
    </row>
    <row r="10" spans="1:10">
      <c r="B10" s="208" t="s">
        <v>222</v>
      </c>
      <c r="C10" s="765">
        <v>21497</v>
      </c>
      <c r="D10" s="1921">
        <v>30048</v>
      </c>
      <c r="E10" s="1921">
        <v>30527</v>
      </c>
      <c r="F10" s="764">
        <v>1.5941160809371673E-2</v>
      </c>
      <c r="G10" s="1376">
        <v>0.42005861282969714</v>
      </c>
      <c r="H10" s="1916">
        <v>36566</v>
      </c>
      <c r="I10" s="1917">
        <v>60575</v>
      </c>
      <c r="J10" s="1376">
        <v>0.65659355685609577</v>
      </c>
    </row>
    <row r="11" spans="1:10">
      <c r="B11" s="208" t="s">
        <v>571</v>
      </c>
      <c r="C11" s="763">
        <v>64298</v>
      </c>
      <c r="D11" s="1916">
        <v>47422</v>
      </c>
      <c r="E11" s="1916">
        <v>188188</v>
      </c>
      <c r="F11" s="764">
        <v>2.9683691113829025</v>
      </c>
      <c r="G11" s="1376">
        <v>1.9268095430651031</v>
      </c>
      <c r="H11" s="1916">
        <v>105490</v>
      </c>
      <c r="I11" s="1917">
        <v>235610</v>
      </c>
      <c r="J11" s="1376">
        <v>1.2334818466205328</v>
      </c>
    </row>
    <row r="12" spans="1:10">
      <c r="B12" s="209" t="s">
        <v>572</v>
      </c>
      <c r="C12" s="763">
        <v>-8789</v>
      </c>
      <c r="D12" s="1916">
        <v>6191</v>
      </c>
      <c r="E12" s="1916">
        <v>-76963</v>
      </c>
      <c r="F12" s="764">
        <v>-13.431432724923276</v>
      </c>
      <c r="G12" s="1376">
        <v>7.7567413812720449</v>
      </c>
      <c r="H12" s="1916">
        <v>-4925</v>
      </c>
      <c r="I12" s="1917">
        <v>-70772</v>
      </c>
      <c r="J12" s="1376">
        <v>13.36994923857868</v>
      </c>
    </row>
    <row r="13" spans="1:10">
      <c r="B13" s="208" t="s">
        <v>573</v>
      </c>
      <c r="C13" s="763">
        <v>4870</v>
      </c>
      <c r="D13" s="1916">
        <v>-286</v>
      </c>
      <c r="E13" s="1916">
        <v>9234</v>
      </c>
      <c r="F13" s="764">
        <v>-33.286713286713287</v>
      </c>
      <c r="G13" s="1376">
        <v>0.89609856262833676</v>
      </c>
      <c r="H13" s="1916">
        <v>17469</v>
      </c>
      <c r="I13" s="1917">
        <v>8948</v>
      </c>
      <c r="J13" s="1376">
        <v>-0.4877783502203904</v>
      </c>
    </row>
    <row r="14" spans="1:10">
      <c r="B14" s="208" t="s">
        <v>49</v>
      </c>
      <c r="C14" s="763">
        <v>3096</v>
      </c>
      <c r="D14" s="1916">
        <v>36139</v>
      </c>
      <c r="E14" s="1916">
        <v>3774</v>
      </c>
      <c r="F14" s="764">
        <v>-0.89556988295193563</v>
      </c>
      <c r="G14" s="1376">
        <v>0.2189922480620155</v>
      </c>
      <c r="H14" s="1916">
        <v>45026</v>
      </c>
      <c r="I14" s="1917">
        <v>39913</v>
      </c>
      <c r="J14" s="1376">
        <v>-0.11355661173544175</v>
      </c>
    </row>
    <row r="15" spans="1:10" ht="15" thickBot="1">
      <c r="B15" s="152" t="s">
        <v>574</v>
      </c>
      <c r="C15" s="765">
        <v>-183696</v>
      </c>
      <c r="D15" s="1921">
        <v>-243650</v>
      </c>
      <c r="E15" s="1921">
        <v>-223539</v>
      </c>
      <c r="F15" s="766">
        <v>-8.2540529447978656E-2</v>
      </c>
      <c r="G15" s="1861">
        <v>0.2168963940423308</v>
      </c>
      <c r="H15" s="1916">
        <v>-385770</v>
      </c>
      <c r="I15" s="1917">
        <v>-467189</v>
      </c>
      <c r="J15" s="1376">
        <v>0.21105581045700805</v>
      </c>
    </row>
    <row r="16" spans="1:10" ht="14.5" thickBot="1">
      <c r="B16" s="210" t="s">
        <v>575</v>
      </c>
      <c r="C16" s="767">
        <v>62393</v>
      </c>
      <c r="D16" s="768">
        <v>54666</v>
      </c>
      <c r="E16" s="769">
        <v>104451</v>
      </c>
      <c r="F16" s="770">
        <v>0.91071232576007022</v>
      </c>
      <c r="G16" s="1935">
        <v>0.67408202843267673</v>
      </c>
      <c r="H16" s="1918">
        <v>135686</v>
      </c>
      <c r="I16" s="1919">
        <v>159117</v>
      </c>
      <c r="J16" s="1371">
        <v>0.17268546497059387</v>
      </c>
    </row>
    <row r="17" spans="2:10">
      <c r="B17" s="709" t="s">
        <v>52</v>
      </c>
      <c r="C17" s="760">
        <v>-11686</v>
      </c>
      <c r="D17" s="761">
        <v>-11751</v>
      </c>
      <c r="E17" s="761">
        <v>-28689</v>
      </c>
      <c r="F17" s="762">
        <v>1.4414092417666582</v>
      </c>
      <c r="G17" s="1364">
        <v>1.4549888755776141</v>
      </c>
      <c r="H17" s="1916">
        <v>-22784</v>
      </c>
      <c r="I17" s="1917">
        <v>-40440</v>
      </c>
      <c r="J17" s="1376">
        <v>0.7749297752808989</v>
      </c>
    </row>
    <row r="18" spans="2:10" ht="14.5" thickBot="1">
      <c r="B18" s="710" t="s">
        <v>576</v>
      </c>
      <c r="C18" s="771">
        <v>167</v>
      </c>
      <c r="D18" s="1920">
        <v>139</v>
      </c>
      <c r="E18" s="1920">
        <v>133</v>
      </c>
      <c r="F18" s="766">
        <v>-4.3165467625899283E-2</v>
      </c>
      <c r="G18" s="1861">
        <v>-0.20359281437125748</v>
      </c>
      <c r="H18" s="1916">
        <v>319</v>
      </c>
      <c r="I18" s="1917">
        <v>272</v>
      </c>
      <c r="J18" s="1376">
        <v>-0.14733542319749215</v>
      </c>
    </row>
    <row r="19" spans="2:10" ht="14.5" thickBot="1">
      <c r="B19" s="635" t="s">
        <v>413</v>
      </c>
      <c r="C19" s="772">
        <v>50540</v>
      </c>
      <c r="D19" s="773">
        <v>42776</v>
      </c>
      <c r="E19" s="774">
        <v>75629</v>
      </c>
      <c r="F19" s="775">
        <v>0.7680241256779502</v>
      </c>
      <c r="G19" s="1371">
        <v>0.49641867827463393</v>
      </c>
      <c r="H19" s="1918">
        <v>112583</v>
      </c>
      <c r="I19" s="1919">
        <v>118405</v>
      </c>
      <c r="J19" s="1371">
        <v>5.1712958439551267E-2</v>
      </c>
    </row>
    <row r="20" spans="2:10">
      <c r="B20" s="2348"/>
      <c r="C20" s="2348"/>
      <c r="D20" s="2348"/>
      <c r="E20" s="2348"/>
      <c r="F20" s="207"/>
      <c r="G20" s="207"/>
    </row>
    <row r="21" spans="2:10">
      <c r="B21" s="1339" t="s">
        <v>660</v>
      </c>
      <c r="C21" s="16"/>
      <c r="D21" s="16"/>
      <c r="E21" s="16"/>
      <c r="F21" s="16"/>
      <c r="G21" s="16"/>
    </row>
    <row r="22" spans="2:10" ht="15" customHeight="1">
      <c r="B22" s="1339" t="s">
        <v>577</v>
      </c>
      <c r="C22" s="16"/>
      <c r="D22" s="16"/>
      <c r="E22" s="16"/>
      <c r="F22" s="16"/>
      <c r="G22" s="16"/>
    </row>
    <row r="23" spans="2:10">
      <c r="B23" s="16"/>
      <c r="C23" s="16"/>
      <c r="D23" s="16"/>
      <c r="E23" s="16"/>
      <c r="F23" s="16"/>
      <c r="G23" s="16"/>
    </row>
    <row r="24" spans="2:10">
      <c r="B24" s="16"/>
      <c r="C24" s="16"/>
      <c r="D24" s="16"/>
      <c r="E24" s="16"/>
      <c r="F24" s="16"/>
      <c r="G24" s="16"/>
    </row>
    <row r="25" spans="2:10">
      <c r="B25" s="16"/>
      <c r="C25" s="16"/>
      <c r="D25" s="16"/>
      <c r="E25" s="16"/>
      <c r="F25" s="16"/>
      <c r="G25" s="16"/>
    </row>
    <row r="26" spans="2:10">
      <c r="B26" s="16"/>
      <c r="C26" s="16"/>
      <c r="D26" s="16"/>
      <c r="E26" s="16"/>
      <c r="F26" s="16"/>
      <c r="G26" s="16"/>
    </row>
  </sheetData>
  <mergeCells count="5">
    <mergeCell ref="B2:G3"/>
    <mergeCell ref="C5:E5"/>
    <mergeCell ref="F5:G5"/>
    <mergeCell ref="B20:E20"/>
    <mergeCell ref="H5:I5"/>
  </mergeCells>
  <hyperlinks>
    <hyperlink ref="B6" location="Index!A1" display="Back to index" xr:uid="{B2442CE0-4875-492A-A7BF-29DC60BB5DDF}"/>
    <hyperlink ref="A1" location="'Anexos &gt;&gt;'!A1" display="Volver al índice anexos" xr:uid="{97501E88-6F4C-4C8E-A0DC-45C03A43C045}"/>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6 F6:G6" numberStoredAsText="1"/>
    <ignoredError sqref="J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A1:J42"/>
  <sheetViews>
    <sheetView showGridLines="0" zoomScale="85" zoomScaleNormal="85" workbookViewId="0">
      <selection activeCell="N10" sqref="N10"/>
    </sheetView>
  </sheetViews>
  <sheetFormatPr baseColWidth="10" defaultColWidth="11.453125" defaultRowHeight="14.5"/>
  <cols>
    <col min="2" max="2" width="44.26953125" customWidth="1"/>
    <col min="3" max="5" width="11.453125" bestFit="1" customWidth="1"/>
    <col min="7" max="7" width="8.453125" bestFit="1" customWidth="1"/>
    <col min="10" max="10" width="17.26953125" bestFit="1" customWidth="1"/>
  </cols>
  <sheetData>
    <row r="1" spans="2:10">
      <c r="B1" s="1122" t="s">
        <v>22</v>
      </c>
    </row>
    <row r="4" spans="2:10" ht="15" thickBot="1">
      <c r="B4" s="16"/>
      <c r="C4" s="16"/>
      <c r="D4" s="16"/>
      <c r="E4" s="16"/>
      <c r="F4" s="16"/>
      <c r="G4" s="16"/>
      <c r="H4" s="16"/>
    </row>
    <row r="5" spans="2:10">
      <c r="B5" s="546" t="s">
        <v>85</v>
      </c>
      <c r="C5" s="2114" t="s">
        <v>26</v>
      </c>
      <c r="D5" s="2115"/>
      <c r="E5" s="2116"/>
      <c r="F5" s="2114" t="s">
        <v>27</v>
      </c>
      <c r="G5" s="2116"/>
      <c r="H5" s="2132" t="s">
        <v>44</v>
      </c>
      <c r="I5" s="2133"/>
      <c r="J5" s="1728" t="s">
        <v>27</v>
      </c>
    </row>
    <row r="6" spans="2:10" ht="15" thickBot="1">
      <c r="B6" s="81" t="s">
        <v>125</v>
      </c>
      <c r="C6" s="927" t="s">
        <v>848</v>
      </c>
      <c r="D6" s="1004" t="s">
        <v>792</v>
      </c>
      <c r="E6" s="1005" t="s">
        <v>849</v>
      </c>
      <c r="F6" s="304" t="s">
        <v>29</v>
      </c>
      <c r="G6" s="547" t="s">
        <v>30</v>
      </c>
      <c r="H6" s="1793" t="s">
        <v>845</v>
      </c>
      <c r="I6" s="1794" t="s">
        <v>846</v>
      </c>
      <c r="J6" s="1791" t="str">
        <f>+I6&amp; " / "&amp;H6</f>
        <v>Jun 26 / Jun 25</v>
      </c>
    </row>
    <row r="7" spans="2:10">
      <c r="B7" s="548" t="s">
        <v>86</v>
      </c>
      <c r="C7" s="471"/>
      <c r="D7" s="472"/>
      <c r="E7" s="473"/>
      <c r="F7" s="549"/>
      <c r="G7" s="550"/>
      <c r="H7" s="471"/>
      <c r="I7" s="473"/>
      <c r="J7" s="1792"/>
    </row>
    <row r="8" spans="2:10">
      <c r="B8" s="381" t="s">
        <v>87</v>
      </c>
      <c r="C8" s="1123">
        <v>1614655.6996283999</v>
      </c>
      <c r="D8" s="1124">
        <v>1767814.1659619999</v>
      </c>
      <c r="E8" s="1125">
        <v>1626931.6778364</v>
      </c>
      <c r="F8" s="307">
        <v>-7.9693041745106274E-2</v>
      </c>
      <c r="G8" s="299">
        <v>7.6028457403180694E-3</v>
      </c>
      <c r="H8" s="1123">
        <v>3068376.8435423998</v>
      </c>
      <c r="I8" s="1125">
        <v>3394745.8437983999</v>
      </c>
      <c r="J8" s="299">
        <v>0.10636535761337955</v>
      </c>
    </row>
    <row r="9" spans="2:10">
      <c r="B9" s="381" t="s">
        <v>88</v>
      </c>
      <c r="C9" s="1123">
        <v>14230</v>
      </c>
      <c r="D9" s="1124">
        <v>44568</v>
      </c>
      <c r="E9" s="1125">
        <v>52587</v>
      </c>
      <c r="F9" s="307">
        <v>0.1799273021001615</v>
      </c>
      <c r="G9" s="299">
        <v>2.6955024595924102</v>
      </c>
      <c r="H9" s="1123">
        <v>38457</v>
      </c>
      <c r="I9" s="1125">
        <v>97155</v>
      </c>
      <c r="J9" s="299">
        <v>1.5263281067165926</v>
      </c>
    </row>
    <row r="10" spans="2:10" s="84" customFormat="1">
      <c r="B10" s="382" t="s">
        <v>89</v>
      </c>
      <c r="C10" s="1123"/>
      <c r="D10" s="1124"/>
      <c r="E10" s="1125"/>
      <c r="F10" s="307"/>
      <c r="G10" s="299"/>
      <c r="H10" s="1123"/>
      <c r="I10" s="1125"/>
      <c r="J10" s="299"/>
    </row>
    <row r="11" spans="2:10" ht="15">
      <c r="B11" s="381" t="s">
        <v>90</v>
      </c>
      <c r="C11" s="1123">
        <v>100259.76507994584</v>
      </c>
      <c r="D11" s="1124">
        <v>145003.49896036659</v>
      </c>
      <c r="E11" s="1125">
        <v>151336.75196018477</v>
      </c>
      <c r="F11" s="307">
        <v>4.3676552946830816E-2</v>
      </c>
      <c r="G11" s="299">
        <v>0.50944650468222041</v>
      </c>
      <c r="H11" s="1123">
        <v>192545.66043756175</v>
      </c>
      <c r="I11" s="1125">
        <v>296340.25092055136</v>
      </c>
      <c r="J11" s="299">
        <v>0.53906481323502942</v>
      </c>
    </row>
    <row r="12" spans="2:10">
      <c r="B12" s="381" t="s">
        <v>91</v>
      </c>
      <c r="C12" s="1123">
        <v>12249</v>
      </c>
      <c r="D12" s="1124">
        <v>23495</v>
      </c>
      <c r="E12" s="1125">
        <v>26186</v>
      </c>
      <c r="F12" s="307">
        <v>0.11453500744839329</v>
      </c>
      <c r="G12" s="299">
        <v>1.137807167932076</v>
      </c>
      <c r="H12" s="1123">
        <v>17120</v>
      </c>
      <c r="I12" s="1125">
        <v>49681</v>
      </c>
      <c r="J12" s="299">
        <v>1.9019275700934579</v>
      </c>
    </row>
    <row r="13" spans="2:10" s="84" customFormat="1">
      <c r="B13" s="382" t="s">
        <v>92</v>
      </c>
      <c r="C13" s="1123"/>
      <c r="D13" s="1124"/>
      <c r="E13" s="1125"/>
      <c r="F13" s="307"/>
      <c r="G13" s="299"/>
      <c r="H13" s="1123"/>
      <c r="I13" s="1125"/>
      <c r="J13" s="299"/>
    </row>
    <row r="14" spans="2:10" ht="15">
      <c r="B14" s="381" t="s">
        <v>93</v>
      </c>
      <c r="C14" s="1123">
        <v>220239</v>
      </c>
      <c r="D14" s="1124">
        <v>208308</v>
      </c>
      <c r="E14" s="1125">
        <v>209370</v>
      </c>
      <c r="F14" s="307">
        <v>5.0982199435452014E-3</v>
      </c>
      <c r="G14" s="299">
        <v>-4.9350932396169618E-2</v>
      </c>
      <c r="H14" s="1123">
        <v>400074</v>
      </c>
      <c r="I14" s="1125">
        <v>417678</v>
      </c>
      <c r="J14" s="299">
        <v>4.4001859655963649E-2</v>
      </c>
    </row>
    <row r="15" spans="2:10">
      <c r="B15" s="381" t="s">
        <v>94</v>
      </c>
      <c r="C15" s="1123">
        <v>41158</v>
      </c>
      <c r="D15" s="1124">
        <v>37285</v>
      </c>
      <c r="E15" s="1125">
        <v>55444</v>
      </c>
      <c r="F15" s="307">
        <v>0.48703231862679353</v>
      </c>
      <c r="G15" s="299">
        <v>0.34710141406287964</v>
      </c>
      <c r="H15" s="1123">
        <v>65630</v>
      </c>
      <c r="I15" s="1125">
        <v>92729</v>
      </c>
      <c r="J15" s="299">
        <v>0.41290568337650463</v>
      </c>
    </row>
    <row r="16" spans="2:10">
      <c r="B16" s="382" t="s">
        <v>95</v>
      </c>
      <c r="C16" s="1123"/>
      <c r="D16" s="1124"/>
      <c r="E16" s="1125"/>
      <c r="F16" s="307"/>
      <c r="G16" s="299"/>
      <c r="H16" s="1123"/>
      <c r="I16" s="1125"/>
      <c r="J16" s="299"/>
    </row>
    <row r="17" spans="1:10">
      <c r="B17" s="381" t="s">
        <v>96</v>
      </c>
      <c r="C17" s="1123">
        <v>20995</v>
      </c>
      <c r="D17" s="1124">
        <v>20876</v>
      </c>
      <c r="E17" s="1125">
        <v>38611</v>
      </c>
      <c r="F17" s="307">
        <v>0.8495401417896149</v>
      </c>
      <c r="G17" s="299">
        <v>0.83905691831388429</v>
      </c>
      <c r="H17" s="1123">
        <v>53280</v>
      </c>
      <c r="I17" s="1125">
        <v>59487</v>
      </c>
      <c r="J17" s="299">
        <v>0.11649774774774775</v>
      </c>
    </row>
    <row r="18" spans="1:10">
      <c r="B18" s="381" t="s">
        <v>97</v>
      </c>
      <c r="C18" s="1123">
        <v>29544</v>
      </c>
      <c r="D18" s="1124">
        <v>21900</v>
      </c>
      <c r="E18" s="1125">
        <v>37018</v>
      </c>
      <c r="F18" s="307">
        <v>0.69031963470319635</v>
      </c>
      <c r="G18" s="299">
        <v>0.25297860817763335</v>
      </c>
      <c r="H18" s="1123">
        <v>59302</v>
      </c>
      <c r="I18" s="1125">
        <v>58918</v>
      </c>
      <c r="J18" s="299">
        <v>-6.475329668476611E-3</v>
      </c>
    </row>
    <row r="19" spans="1:10" ht="15.5" thickBot="1">
      <c r="B19" s="382" t="s">
        <v>98</v>
      </c>
      <c r="C19" s="1123">
        <v>-231315.46470834577</v>
      </c>
      <c r="D19" s="1124">
        <v>-206065.6649223665</v>
      </c>
      <c r="E19" s="1125">
        <v>-215562.42979658477</v>
      </c>
      <c r="F19" s="307">
        <v>4.6086109870832059E-2</v>
      </c>
      <c r="G19" s="299">
        <v>0</v>
      </c>
      <c r="H19" s="1123">
        <v>-295073.50397996156</v>
      </c>
      <c r="I19" s="1125">
        <v>-421628.09471895127</v>
      </c>
      <c r="J19" s="299">
        <v>0</v>
      </c>
    </row>
    <row r="20" spans="1:10" ht="15" thickBot="1">
      <c r="B20" s="383" t="s">
        <v>99</v>
      </c>
      <c r="C20" s="1126">
        <v>1822015</v>
      </c>
      <c r="D20" s="1127">
        <v>2063184</v>
      </c>
      <c r="E20" s="1128">
        <v>1981922</v>
      </c>
      <c r="F20" s="305">
        <v>-3.9386695515281289E-2</v>
      </c>
      <c r="G20" s="306">
        <v>8.7763821922432039E-2</v>
      </c>
      <c r="H20" s="1126">
        <v>3599712</v>
      </c>
      <c r="I20" s="1128">
        <v>4045106.0000000005</v>
      </c>
      <c r="J20" s="306">
        <v>0.12373045399187503</v>
      </c>
    </row>
    <row r="21" spans="1:10" ht="15.5">
      <c r="B21" s="46"/>
      <c r="C21" s="46"/>
      <c r="D21" s="46"/>
      <c r="E21" s="46"/>
      <c r="F21" s="46"/>
      <c r="G21" s="46"/>
    </row>
    <row r="22" spans="1:10" ht="13.15" customHeight="1">
      <c r="A22" s="1080"/>
      <c r="B22" s="1409" t="s">
        <v>100</v>
      </c>
      <c r="C22" s="1409"/>
      <c r="D22" s="1409"/>
      <c r="E22" s="1409"/>
      <c r="F22" s="1409"/>
      <c r="G22" s="1409"/>
    </row>
    <row r="23" spans="1:10" ht="11.5" customHeight="1">
      <c r="A23" s="1080"/>
      <c r="B23" s="1409" t="s">
        <v>101</v>
      </c>
      <c r="C23" s="1409"/>
      <c r="D23" s="1409"/>
      <c r="E23" s="1409"/>
      <c r="F23" s="1409"/>
      <c r="G23" s="1409"/>
    </row>
    <row r="24" spans="1:10">
      <c r="A24" s="1080"/>
      <c r="B24" s="1409" t="s">
        <v>636</v>
      </c>
      <c r="C24" s="1409"/>
      <c r="D24" s="1409"/>
      <c r="E24" s="1409"/>
      <c r="F24" s="1409"/>
      <c r="G24" s="1409"/>
    </row>
    <row r="25" spans="1:10" ht="22.15" customHeight="1">
      <c r="A25" s="1080"/>
      <c r="B25" s="2131" t="s">
        <v>637</v>
      </c>
      <c r="C25" s="2131"/>
      <c r="D25" s="2131"/>
      <c r="E25" s="2131"/>
      <c r="F25" s="2131"/>
      <c r="G25" s="2131"/>
    </row>
    <row r="26" spans="1:10" ht="14.5" customHeight="1">
      <c r="A26" s="1080"/>
      <c r="B26" s="2130" t="s">
        <v>638</v>
      </c>
      <c r="C26" s="2130"/>
      <c r="D26" s="2130"/>
      <c r="E26" s="2130"/>
      <c r="F26" s="1410"/>
      <c r="G26" s="1410"/>
    </row>
    <row r="27" spans="1:10">
      <c r="A27" s="1080"/>
      <c r="B27" s="1410"/>
      <c r="C27" s="1410"/>
      <c r="D27" s="1410"/>
      <c r="E27" s="1410"/>
      <c r="F27" s="1410"/>
      <c r="G27" s="1410"/>
    </row>
    <row r="28" spans="1:10">
      <c r="A28" s="1080"/>
      <c r="B28" s="1080"/>
      <c r="C28" s="1080"/>
      <c r="D28" s="1080"/>
      <c r="E28" s="1080"/>
      <c r="F28" s="1080"/>
      <c r="G28" s="1080"/>
    </row>
    <row r="29" spans="1:10">
      <c r="A29" s="1080"/>
      <c r="B29" s="1080"/>
      <c r="C29" s="1337"/>
      <c r="D29" s="1337"/>
      <c r="E29" s="1337"/>
      <c r="F29" s="1338"/>
      <c r="G29" s="1338"/>
    </row>
    <row r="30" spans="1:10">
      <c r="C30" s="1129"/>
      <c r="D30" s="1129"/>
      <c r="E30" s="1129"/>
      <c r="F30" s="1130"/>
      <c r="G30" s="1130"/>
    </row>
    <row r="31" spans="1:10" ht="15.75" customHeight="1">
      <c r="C31" s="1129"/>
      <c r="D31" s="1129"/>
      <c r="E31" s="1129"/>
      <c r="F31" s="1131"/>
      <c r="G31" s="1130"/>
    </row>
    <row r="32" spans="1:10">
      <c r="C32" s="1132"/>
      <c r="D32" s="1132"/>
      <c r="E32" s="1132"/>
      <c r="F32" s="1131"/>
      <c r="G32" s="1131"/>
    </row>
    <row r="33" spans="3:7">
      <c r="C33" s="1129"/>
      <c r="D33" s="1129"/>
      <c r="E33" s="1129"/>
      <c r="F33" s="1130"/>
      <c r="G33" s="1130"/>
    </row>
    <row r="34" spans="3:7">
      <c r="C34" s="1129"/>
      <c r="D34" s="1129"/>
      <c r="E34" s="1129"/>
      <c r="F34" s="1131"/>
      <c r="G34" s="1131"/>
    </row>
    <row r="35" spans="3:7">
      <c r="C35" s="1132"/>
      <c r="D35" s="1132"/>
      <c r="E35" s="1132"/>
      <c r="F35" s="1131"/>
      <c r="G35" s="1131"/>
    </row>
    <row r="36" spans="3:7">
      <c r="C36" s="1129"/>
      <c r="D36" s="1129"/>
      <c r="E36" s="1129"/>
      <c r="F36" s="1131"/>
      <c r="G36" s="1131"/>
    </row>
    <row r="37" spans="3:7">
      <c r="C37" s="1129"/>
      <c r="D37" s="1129"/>
      <c r="E37" s="1129"/>
      <c r="F37" s="1130"/>
      <c r="G37" s="1131"/>
    </row>
    <row r="38" spans="3:7">
      <c r="C38" s="1132"/>
      <c r="D38" s="1132"/>
      <c r="E38" s="1132"/>
      <c r="F38" s="1131"/>
      <c r="G38" s="1131"/>
    </row>
    <row r="39" spans="3:7">
      <c r="C39" s="1132"/>
      <c r="D39" s="1129"/>
      <c r="E39" s="1129"/>
      <c r="F39" s="1130"/>
      <c r="G39" s="1130"/>
    </row>
    <row r="40" spans="3:7">
      <c r="C40" s="1132"/>
      <c r="D40" s="1129"/>
      <c r="E40" s="1129"/>
      <c r="F40" s="1130"/>
      <c r="G40" s="1131"/>
    </row>
    <row r="41" spans="3:7">
      <c r="C41" s="1129"/>
      <c r="D41" s="1129"/>
      <c r="E41" s="1129"/>
      <c r="F41" s="1130"/>
      <c r="G41" s="1130"/>
    </row>
    <row r="42" spans="3:7">
      <c r="C42" s="1133"/>
      <c r="D42" s="1133"/>
      <c r="E42" s="1133"/>
      <c r="F42" s="1134"/>
      <c r="G42" s="1134"/>
    </row>
  </sheetData>
  <mergeCells count="5">
    <mergeCell ref="B26:E26"/>
    <mergeCell ref="B25:G25"/>
    <mergeCell ref="C5:E5"/>
    <mergeCell ref="F5:G5"/>
    <mergeCell ref="H5:I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I25"/>
  <sheetViews>
    <sheetView showGridLines="0" zoomScale="73" zoomScaleNormal="73" workbookViewId="0">
      <pane xSplit="2" topLeftCell="C1" activePane="topRight" state="frozen"/>
      <selection activeCell="I30" sqref="I30"/>
      <selection pane="topRight" activeCell="J15" sqref="J15"/>
    </sheetView>
  </sheetViews>
  <sheetFormatPr baseColWidth="10" defaultColWidth="11.453125" defaultRowHeight="14.5"/>
  <cols>
    <col min="2" max="2" width="43.453125" bestFit="1" customWidth="1"/>
    <col min="5" max="6" width="11.453125" customWidth="1"/>
    <col min="7" max="7" width="12.453125" customWidth="1"/>
  </cols>
  <sheetData>
    <row r="1" spans="1:9">
      <c r="A1" s="75" t="s">
        <v>22</v>
      </c>
    </row>
    <row r="3" spans="1:9" ht="15" thickBot="1"/>
    <row r="4" spans="1:9">
      <c r="B4" s="2137" t="s">
        <v>21</v>
      </c>
      <c r="C4" s="2114" t="s">
        <v>26</v>
      </c>
      <c r="D4" s="2115"/>
      <c r="E4" s="2116"/>
      <c r="F4" s="2114" t="s">
        <v>538</v>
      </c>
      <c r="G4" s="2116"/>
      <c r="H4" s="2111" t="s">
        <v>850</v>
      </c>
      <c r="I4" s="2112"/>
    </row>
    <row r="5" spans="1:9" ht="15" thickBot="1">
      <c r="B5" s="2138"/>
      <c r="C5" s="1341" t="s">
        <v>791</v>
      </c>
      <c r="D5" s="1004" t="s">
        <v>770</v>
      </c>
      <c r="E5" s="1005" t="s">
        <v>792</v>
      </c>
      <c r="F5" s="1012" t="s">
        <v>29</v>
      </c>
      <c r="G5" s="547" t="s">
        <v>30</v>
      </c>
      <c r="H5" s="200">
        <v>2025</v>
      </c>
      <c r="I5" s="1795">
        <v>2026</v>
      </c>
    </row>
    <row r="6" spans="1:9">
      <c r="B6" s="87" t="s">
        <v>86</v>
      </c>
      <c r="C6" s="1342"/>
      <c r="D6" s="1343"/>
      <c r="E6" s="1344"/>
      <c r="F6" s="1342"/>
      <c r="G6" s="1344"/>
      <c r="H6" s="706"/>
      <c r="I6" s="707"/>
    </row>
    <row r="7" spans="1:9">
      <c r="B7" s="88" t="s">
        <v>87</v>
      </c>
      <c r="C7" s="1217">
        <v>0.30866174745548736</v>
      </c>
      <c r="D7" s="1345">
        <v>0.30528732217645166</v>
      </c>
      <c r="E7" s="1218">
        <v>0.29239490191575918</v>
      </c>
      <c r="F7" s="1217" t="str">
        <f>+CONCATENATE(ROUND(((ROUND(E7,4)-ROUND(D7,4))/1%*100),0)," pbs")</f>
        <v>-129 pbs</v>
      </c>
      <c r="G7" s="1218" t="str">
        <f>+CONCATENATE(ROUND(((ROUND(E7,4)-ROUND(C7,4))/1%*100),0)," pbs")</f>
        <v>-163 pbs</v>
      </c>
      <c r="H7" s="360">
        <v>0.27450714899529283</v>
      </c>
      <c r="I7" s="361">
        <v>0.28180960313374204</v>
      </c>
    </row>
    <row r="8" spans="1:9">
      <c r="B8" s="88" t="s">
        <v>88</v>
      </c>
      <c r="C8" s="1217">
        <v>9.015401575002692E-2</v>
      </c>
      <c r="D8" s="1345">
        <v>0.20654621458806791</v>
      </c>
      <c r="E8" s="1218">
        <v>0.25802732036662673</v>
      </c>
      <c r="F8" s="1217" t="str">
        <f t="shared" ref="F8:F18" si="0">+CONCATENATE(ROUND(((ROUND(E8,4)-ROUND(D8,4))/1%*100),0)," pbs")</f>
        <v>515 pbs</v>
      </c>
      <c r="G8" s="1218" t="str">
        <f t="shared" ref="G8:G18" si="1">+CONCATENATE(ROUND(((ROUND(E8,4)-ROUND(C8,4))/1%*100),0)," pbs")</f>
        <v>1678 pbs</v>
      </c>
      <c r="H8" s="1796">
        <v>9.8642786375922206E-2</v>
      </c>
      <c r="I8" s="1797">
        <v>0.23625508156338587</v>
      </c>
    </row>
    <row r="9" spans="1:9">
      <c r="B9" s="89" t="s">
        <v>89</v>
      </c>
      <c r="C9" s="1217"/>
      <c r="D9" s="1345"/>
      <c r="E9" s="1218"/>
      <c r="F9" s="1217"/>
      <c r="G9" s="1218"/>
      <c r="H9" s="1798"/>
      <c r="I9" s="1799"/>
    </row>
    <row r="10" spans="1:9">
      <c r="B10" s="90" t="s">
        <v>704</v>
      </c>
      <c r="C10" s="1217">
        <v>0.16349228906979937</v>
      </c>
      <c r="D10" s="1345">
        <v>0.21717797753195664</v>
      </c>
      <c r="E10" s="1218">
        <v>0.22938496326239347</v>
      </c>
      <c r="F10" s="1217" t="str">
        <f t="shared" si="0"/>
        <v>122 pbs</v>
      </c>
      <c r="G10" s="1218" t="str">
        <f t="shared" si="1"/>
        <v>659 pbs</v>
      </c>
      <c r="H10" s="1796">
        <v>0.15139306288738852</v>
      </c>
      <c r="I10" s="1797">
        <v>0.21724797500995435</v>
      </c>
    </row>
    <row r="11" spans="1:9">
      <c r="B11" s="90" t="s">
        <v>91</v>
      </c>
      <c r="C11" s="1217">
        <v>0.11060147298794078</v>
      </c>
      <c r="D11" s="1345">
        <v>0.18324571038681797</v>
      </c>
      <c r="E11" s="1218">
        <v>0.18544343939046329</v>
      </c>
      <c r="F11" s="1217" t="str">
        <f t="shared" si="0"/>
        <v>22 pbs</v>
      </c>
      <c r="G11" s="1218" t="str">
        <f t="shared" si="1"/>
        <v>748 pbs</v>
      </c>
      <c r="H11" s="1796">
        <v>7.8733229764461621E-2</v>
      </c>
      <c r="I11" s="1797">
        <v>0.1837257519667054</v>
      </c>
    </row>
    <row r="12" spans="1:9">
      <c r="B12" s="1245" t="s">
        <v>92</v>
      </c>
      <c r="C12" s="1217"/>
      <c r="D12" s="1345"/>
      <c r="E12" s="1218"/>
      <c r="F12" s="1217"/>
      <c r="G12" s="1218"/>
      <c r="H12" s="1798"/>
      <c r="I12" s="1799"/>
    </row>
    <row r="13" spans="1:9">
      <c r="B13" s="90" t="s">
        <v>705</v>
      </c>
      <c r="C13" s="1217">
        <v>0.2109254660543729</v>
      </c>
      <c r="D13" s="1345">
        <v>0.18915495395223658</v>
      </c>
      <c r="E13" s="1218">
        <v>0.19051502565767284</v>
      </c>
      <c r="F13" s="1217" t="str">
        <f t="shared" si="0"/>
        <v>13 pbs</v>
      </c>
      <c r="G13" s="1218" t="str">
        <f t="shared" si="1"/>
        <v>-204 pbs</v>
      </c>
      <c r="H13" s="1796">
        <v>0.21053649414195333</v>
      </c>
      <c r="I13" s="1797">
        <v>0.1861249335559656</v>
      </c>
    </row>
    <row r="14" spans="1:9">
      <c r="B14" s="88" t="s">
        <v>102</v>
      </c>
      <c r="C14" s="1217">
        <v>0.40088538026790299</v>
      </c>
      <c r="D14" s="1345">
        <v>0.36799113702451258</v>
      </c>
      <c r="E14" s="1218">
        <v>0.57597049714645598</v>
      </c>
      <c r="F14" s="1217" t="str">
        <f t="shared" si="0"/>
        <v>2080 pbs</v>
      </c>
      <c r="G14" s="1218" t="str">
        <f t="shared" si="1"/>
        <v>1751 pbs</v>
      </c>
      <c r="H14" s="1237">
        <v>0.28946355738494839</v>
      </c>
      <c r="I14" s="1376">
        <v>0.42826990578237578</v>
      </c>
    </row>
    <row r="15" spans="1:9">
      <c r="B15" s="91" t="s">
        <v>95</v>
      </c>
      <c r="C15" s="1217"/>
      <c r="D15" s="1345"/>
      <c r="E15" s="1218"/>
      <c r="F15" s="1217"/>
      <c r="G15" s="1218"/>
      <c r="H15" s="1800"/>
      <c r="I15" s="1801"/>
    </row>
    <row r="16" spans="1:9">
      <c r="B16" s="88" t="s">
        <v>103</v>
      </c>
      <c r="C16" s="1217">
        <v>0.11185335197111898</v>
      </c>
      <c r="D16" s="1345">
        <v>0.10596550892732511</v>
      </c>
      <c r="E16" s="1218">
        <v>0.18931612485665902</v>
      </c>
      <c r="F16" s="1217" t="str">
        <f t="shared" si="0"/>
        <v>833 pbs</v>
      </c>
      <c r="G16" s="1218" t="str">
        <f t="shared" si="1"/>
        <v>774 pbs</v>
      </c>
      <c r="H16" s="1796">
        <v>0.1446049960374757</v>
      </c>
      <c r="I16" s="1797">
        <v>0.14476020828124173</v>
      </c>
    </row>
    <row r="17" spans="2:9" ht="15" thickBot="1">
      <c r="B17" s="551" t="s">
        <v>104</v>
      </c>
      <c r="C17" s="1346">
        <v>0.16728858186348064</v>
      </c>
      <c r="D17" s="1347">
        <v>0.14142958509952139</v>
      </c>
      <c r="E17" s="1348">
        <v>0.2354890781427674</v>
      </c>
      <c r="F17" s="1217" t="str">
        <f t="shared" si="0"/>
        <v>941 pbs</v>
      </c>
      <c r="G17" s="1218" t="str">
        <f t="shared" si="1"/>
        <v>682 pbs</v>
      </c>
      <c r="H17" s="1802">
        <v>0.17221594221522346</v>
      </c>
      <c r="I17" s="1803">
        <v>0.19090280944793614</v>
      </c>
    </row>
    <row r="18" spans="2:9" ht="15" thickBot="1">
      <c r="B18" s="92" t="s">
        <v>105</v>
      </c>
      <c r="C18" s="1349">
        <v>0.20733515468901603</v>
      </c>
      <c r="D18" s="1350">
        <v>0.21056847729626427</v>
      </c>
      <c r="E18" s="1351">
        <v>0.20290913740821698</v>
      </c>
      <c r="F18" s="1352" t="str">
        <f t="shared" si="0"/>
        <v>-77 pbs</v>
      </c>
      <c r="G18" s="1353" t="str">
        <f t="shared" si="1"/>
        <v>-44 pbs</v>
      </c>
      <c r="H18" s="1804">
        <v>0.20926897067080183</v>
      </c>
      <c r="I18" s="1805">
        <v>0.21153954867481137</v>
      </c>
    </row>
    <row r="20" spans="2:9" ht="63" customHeight="1">
      <c r="B20" s="2139" t="s">
        <v>793</v>
      </c>
      <c r="C20" s="2140"/>
      <c r="D20" s="2140"/>
      <c r="E20" s="2140"/>
      <c r="F20" s="2140"/>
      <c r="G20" s="2140"/>
    </row>
    <row r="21" spans="2:9">
      <c r="B21" s="2135"/>
      <c r="C21" s="2136"/>
      <c r="D21" s="2136"/>
      <c r="E21" s="2136"/>
    </row>
    <row r="22" spans="2:9">
      <c r="B22" s="2134"/>
      <c r="C22" s="2134"/>
      <c r="D22" s="2134"/>
      <c r="E22" s="2134"/>
    </row>
    <row r="23" spans="2:9">
      <c r="B23" s="2134"/>
      <c r="C23" s="2134"/>
      <c r="D23" s="2134"/>
      <c r="E23" s="2134"/>
    </row>
    <row r="24" spans="2:9">
      <c r="B24" s="2134"/>
      <c r="C24" s="2134"/>
      <c r="D24" s="2134"/>
      <c r="E24" s="2134"/>
    </row>
    <row r="25" spans="2:9">
      <c r="B25" s="2134"/>
      <c r="C25" s="2134"/>
      <c r="D25" s="2134"/>
      <c r="E25" s="2134"/>
    </row>
  </sheetData>
  <mergeCells count="7">
    <mergeCell ref="H4:I4"/>
    <mergeCell ref="F4:G4"/>
    <mergeCell ref="B22:E25"/>
    <mergeCell ref="B21:E21"/>
    <mergeCell ref="B4:B5"/>
    <mergeCell ref="C4:E4"/>
    <mergeCell ref="B20:G20"/>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118"/>
  <sheetViews>
    <sheetView showGridLines="0" topLeftCell="A46" zoomScale="85" zoomScaleNormal="85" workbookViewId="0">
      <pane xSplit="2" topLeftCell="C1" activePane="topRight" state="frozen"/>
      <selection activeCell="N35" sqref="N35"/>
      <selection pane="topRight" activeCell="C7" sqref="C7"/>
    </sheetView>
  </sheetViews>
  <sheetFormatPr baseColWidth="10" defaultColWidth="11.453125" defaultRowHeight="14"/>
  <cols>
    <col min="1" max="1" width="11.453125" style="10"/>
    <col min="2" max="2" width="73.26953125" style="10" bestFit="1" customWidth="1"/>
    <col min="3" max="5" width="8.26953125" style="10" bestFit="1" customWidth="1"/>
    <col min="6" max="6" width="9.7265625" style="10" customWidth="1"/>
    <col min="7" max="7" width="8.26953125" style="10" customWidth="1"/>
    <col min="8" max="8" width="8.7265625" style="10" customWidth="1"/>
    <col min="9" max="9" width="11.26953125" style="10" customWidth="1"/>
    <col min="10" max="12" width="11.453125" style="10"/>
    <col min="13" max="13" width="10" style="10" customWidth="1"/>
    <col min="14" max="14" width="31.7265625" style="16" customWidth="1"/>
    <col min="15" max="17" width="11.453125" style="16"/>
    <col min="18" max="19" width="17.453125" style="16" customWidth="1"/>
    <col min="20" max="20" width="11.453125" style="16"/>
    <col min="21" max="16384" width="11.453125" style="10"/>
  </cols>
  <sheetData>
    <row r="1" spans="1:13" ht="14.65" customHeight="1">
      <c r="A1" s="191" t="s">
        <v>22</v>
      </c>
      <c r="B1" s="16"/>
      <c r="C1" s="16"/>
      <c r="D1" s="16"/>
      <c r="E1" s="16"/>
      <c r="F1" s="16"/>
      <c r="G1" s="16"/>
      <c r="H1" s="16"/>
      <c r="I1" s="16"/>
      <c r="J1" s="16"/>
      <c r="K1" s="16"/>
      <c r="L1" s="16"/>
      <c r="M1" s="16"/>
    </row>
    <row r="2" spans="1:13" ht="14.65" customHeight="1">
      <c r="A2" s="191"/>
      <c r="B2" s="16"/>
      <c r="C2" s="16"/>
      <c r="D2" s="16"/>
      <c r="E2" s="16"/>
      <c r="F2" s="16"/>
      <c r="G2" s="16"/>
      <c r="H2" s="16"/>
      <c r="I2" s="16"/>
      <c r="J2" s="16"/>
      <c r="K2" s="16"/>
      <c r="L2" s="16"/>
      <c r="M2" s="16"/>
    </row>
    <row r="3" spans="1:13" ht="14.65" customHeight="1" thickBot="1">
      <c r="A3" s="191"/>
      <c r="B3" s="16"/>
      <c r="C3" s="16"/>
      <c r="D3" s="16"/>
      <c r="E3" s="16"/>
      <c r="F3" s="16"/>
      <c r="G3" s="16"/>
      <c r="H3" s="16"/>
      <c r="I3" s="16"/>
      <c r="J3" s="16"/>
      <c r="K3" s="16"/>
      <c r="L3" s="16"/>
      <c r="M3" s="16"/>
    </row>
    <row r="4" spans="1:13" ht="14.65" customHeight="1">
      <c r="A4" s="191"/>
      <c r="B4" s="2141" t="s">
        <v>664</v>
      </c>
      <c r="C4" s="2144" t="s">
        <v>106</v>
      </c>
      <c r="D4" s="2145"/>
      <c r="E4" s="2146"/>
      <c r="F4" s="2144" t="s">
        <v>27</v>
      </c>
      <c r="G4" s="2145"/>
      <c r="H4" s="2150" t="s">
        <v>762</v>
      </c>
      <c r="I4" s="2151"/>
      <c r="J4" s="2150" t="s">
        <v>763</v>
      </c>
      <c r="K4" s="2151"/>
      <c r="L4" s="16"/>
      <c r="M4" s="16"/>
    </row>
    <row r="5" spans="1:13" ht="14.65" customHeight="1">
      <c r="A5" s="191"/>
      <c r="B5" s="2142"/>
      <c r="C5" s="2147"/>
      <c r="D5" s="2148"/>
      <c r="E5" s="2149"/>
      <c r="F5" s="2147"/>
      <c r="G5" s="2148"/>
      <c r="H5" s="2152"/>
      <c r="I5" s="2153"/>
      <c r="J5" s="2152"/>
      <c r="K5" s="2153"/>
      <c r="L5" s="16"/>
      <c r="M5" s="16"/>
    </row>
    <row r="6" spans="1:13" ht="14.65" customHeight="1" thickBot="1">
      <c r="A6" s="191"/>
      <c r="B6" s="2143"/>
      <c r="C6" s="1670" t="s">
        <v>845</v>
      </c>
      <c r="D6" s="1671" t="s">
        <v>794</v>
      </c>
      <c r="E6" s="1672" t="s">
        <v>846</v>
      </c>
      <c r="F6" s="1509" t="s">
        <v>29</v>
      </c>
      <c r="G6" s="1509" t="s">
        <v>30</v>
      </c>
      <c r="H6" s="1510" t="s">
        <v>29</v>
      </c>
      <c r="I6" s="1511" t="s">
        <v>30</v>
      </c>
      <c r="J6" s="1510" t="s">
        <v>29</v>
      </c>
      <c r="K6" s="1511" t="s">
        <v>30</v>
      </c>
      <c r="L6" s="16"/>
      <c r="M6" s="16"/>
    </row>
    <row r="7" spans="1:13" ht="14.65" customHeight="1">
      <c r="A7" s="191"/>
      <c r="B7" s="1512" t="s">
        <v>108</v>
      </c>
      <c r="C7" s="1263">
        <v>120998.97500000001</v>
      </c>
      <c r="D7" s="1264">
        <v>128142.162</v>
      </c>
      <c r="E7" s="1265">
        <v>134206.649</v>
      </c>
      <c r="F7" s="1513">
        <v>4.7326242240239402E-2</v>
      </c>
      <c r="G7" s="1513">
        <v>0.10915525524079861</v>
      </c>
      <c r="H7" s="1514">
        <v>7109.7288627565868</v>
      </c>
      <c r="I7" s="1515">
        <v>14911.031109677424</v>
      </c>
      <c r="J7" s="1516">
        <v>5.5483134916645138E-2</v>
      </c>
      <c r="K7" s="1517">
        <v>0.12323270597686808</v>
      </c>
      <c r="L7" s="16"/>
      <c r="M7" s="16"/>
    </row>
    <row r="8" spans="1:13" ht="14.65" customHeight="1">
      <c r="A8" s="191"/>
      <c r="B8" s="1512" t="s">
        <v>25</v>
      </c>
      <c r="C8" s="1263">
        <v>12785.249</v>
      </c>
      <c r="D8" s="1264">
        <v>14079.941000000001</v>
      </c>
      <c r="E8" s="1265">
        <v>14698.111999999999</v>
      </c>
      <c r="F8" s="1518">
        <v>4.3904374315204775E-2</v>
      </c>
      <c r="G8" s="1513">
        <v>0.14961484129092817</v>
      </c>
      <c r="H8" s="1519">
        <v>618.35285806451611</v>
      </c>
      <c r="I8" s="1520">
        <v>1913.1593612903234</v>
      </c>
      <c r="J8" s="1518">
        <v>4.3917290425046218E-2</v>
      </c>
      <c r="K8" s="1521">
        <v>0.14963802122980341</v>
      </c>
      <c r="L8" s="16"/>
      <c r="M8" s="16"/>
    </row>
    <row r="9" spans="1:13" ht="14.65" customHeight="1">
      <c r="A9" s="191"/>
      <c r="B9" s="1512" t="s">
        <v>117</v>
      </c>
      <c r="C9" s="1263">
        <v>1976.163</v>
      </c>
      <c r="D9" s="1264">
        <v>2617.982</v>
      </c>
      <c r="E9" s="1265">
        <v>2951.366</v>
      </c>
      <c r="F9" s="1518">
        <v>0.12734388548126008</v>
      </c>
      <c r="G9" s="1513">
        <v>0.49348307806592873</v>
      </c>
      <c r="H9" s="1519">
        <v>403.4897612903228</v>
      </c>
      <c r="I9" s="1520">
        <v>1089.4494258064515</v>
      </c>
      <c r="J9" s="1518">
        <v>0.15412243525368874</v>
      </c>
      <c r="K9" s="1521">
        <v>0.55129532624912603</v>
      </c>
      <c r="L9" s="16"/>
      <c r="M9" s="16"/>
    </row>
    <row r="10" spans="1:13" ht="14.65" customHeight="1">
      <c r="A10" s="191"/>
      <c r="B10" s="1512" t="s">
        <v>224</v>
      </c>
      <c r="C10" s="1263">
        <v>4189.04</v>
      </c>
      <c r="D10" s="1264">
        <v>7319.0439999999999</v>
      </c>
      <c r="E10" s="1265">
        <v>6583.7250000000004</v>
      </c>
      <c r="F10" s="1518">
        <v>-0.10046653633999192</v>
      </c>
      <c r="G10" s="1513">
        <v>0.57165484215954021</v>
      </c>
      <c r="H10" s="1519">
        <v>-578.93139736070316</v>
      </c>
      <c r="I10" s="1520">
        <v>2649.5388709677418</v>
      </c>
      <c r="J10" s="1518">
        <v>-7.9099319168009274E-2</v>
      </c>
      <c r="K10" s="1521">
        <v>0.63249309411410293</v>
      </c>
      <c r="L10" s="16"/>
      <c r="M10" s="16"/>
    </row>
    <row r="11" spans="1:13" ht="14.65" customHeight="1">
      <c r="A11" s="191"/>
      <c r="B11" s="1522" t="s">
        <v>639</v>
      </c>
      <c r="C11" s="1523">
        <v>1558.925</v>
      </c>
      <c r="D11" s="1524">
        <v>1459.174</v>
      </c>
      <c r="E11" s="1525">
        <v>1428.18</v>
      </c>
      <c r="F11" s="1526">
        <v>-2.124078416967401E-2</v>
      </c>
      <c r="G11" s="1527">
        <v>-8.386869156630361E-2</v>
      </c>
      <c r="H11" s="1528">
        <v>2.930510263929591</v>
      </c>
      <c r="I11" s="1529">
        <v>-75.460612903225865</v>
      </c>
      <c r="J11" s="1526">
        <v>2.0083350333337524E-3</v>
      </c>
      <c r="K11" s="1530">
        <v>-4.8405544143063861E-2</v>
      </c>
      <c r="L11" s="16"/>
      <c r="M11" s="16"/>
    </row>
    <row r="12" spans="1:13" ht="14.65" customHeight="1" thickBot="1">
      <c r="A12" s="191"/>
      <c r="B12" s="1531" t="s">
        <v>756</v>
      </c>
      <c r="C12" s="1523">
        <v>-546.37400000001071</v>
      </c>
      <c r="D12" s="1524">
        <v>-793.61800000000005</v>
      </c>
      <c r="E12" s="1525">
        <v>-433.63499999999999</v>
      </c>
      <c r="F12" s="1526">
        <v>-0.45359732264137154</v>
      </c>
      <c r="G12" s="1527">
        <v>-0.20634034562407533</v>
      </c>
      <c r="H12" s="1532">
        <v>372.50263079178887</v>
      </c>
      <c r="I12" s="1533">
        <v>133.14136129033318</v>
      </c>
      <c r="J12" s="1534">
        <v>-0.46937270927800134</v>
      </c>
      <c r="K12" s="1535">
        <v>-0.24368172953019462</v>
      </c>
      <c r="L12" s="16"/>
      <c r="M12" s="16"/>
    </row>
    <row r="13" spans="1:13" ht="14.65" customHeight="1" thickBot="1">
      <c r="A13" s="191"/>
      <c r="B13" s="1536" t="s">
        <v>665</v>
      </c>
      <c r="C13" s="1537">
        <v>140961.978</v>
      </c>
      <c r="D13" s="1538">
        <v>152824.685</v>
      </c>
      <c r="E13" s="1539">
        <v>159434.397</v>
      </c>
      <c r="F13" s="1540">
        <v>4.3250290357215615E-2</v>
      </c>
      <c r="G13" s="1540">
        <v>0.13104540147698551</v>
      </c>
      <c r="H13" s="1537">
        <v>7928.0732258064672</v>
      </c>
      <c r="I13" s="1539">
        <v>20620.859516129014</v>
      </c>
      <c r="J13" s="1542">
        <v>5.1876915210435248E-2</v>
      </c>
      <c r="K13" s="1541">
        <v>0.14628667821424157</v>
      </c>
      <c r="L13" s="16"/>
      <c r="M13" s="16"/>
    </row>
    <row r="14" spans="1:13" ht="14.65" customHeight="1">
      <c r="A14" s="191"/>
      <c r="B14" s="1543" t="s">
        <v>732</v>
      </c>
      <c r="C14" s="1544">
        <v>8006.768999999992</v>
      </c>
      <c r="D14" s="1545">
        <v>6184.6889999999894</v>
      </c>
      <c r="E14" s="1546">
        <v>2339.485999999999</v>
      </c>
      <c r="F14" s="1547">
        <v>-0.6217294030467817</v>
      </c>
      <c r="G14" s="1548">
        <v>-0.70781147801316591</v>
      </c>
      <c r="H14" s="1549">
        <v>-7054.6776761605606</v>
      </c>
      <c r="I14" s="1550">
        <v>-4729.5595953188604</v>
      </c>
      <c r="J14" s="1551">
        <v>-1.1406681364512545</v>
      </c>
      <c r="K14" s="1552">
        <v>-0.59069514748319385</v>
      </c>
      <c r="L14" s="16"/>
      <c r="M14" s="16"/>
    </row>
    <row r="15" spans="1:13" ht="14.65" customHeight="1" thickBot="1">
      <c r="A15" s="191"/>
      <c r="B15" s="1553" t="s">
        <v>733</v>
      </c>
      <c r="C15" s="1276">
        <v>144779.70699999999</v>
      </c>
      <c r="D15" s="1554">
        <v>151690.32999999999</v>
      </c>
      <c r="E15" s="1555">
        <v>155190.158</v>
      </c>
      <c r="F15" s="1556">
        <v>2.3072189242386187E-2</v>
      </c>
      <c r="G15" s="1557">
        <v>7.1905457026515407E-2</v>
      </c>
      <c r="H15" s="1558">
        <v>1452.3269470065832</v>
      </c>
      <c r="I15" s="1559">
        <v>13241.761049842447</v>
      </c>
      <c r="J15" s="1560">
        <v>9.5742882687814834E-3</v>
      </c>
      <c r="K15" s="1561">
        <v>9.1461443901405648E-2</v>
      </c>
      <c r="L15" s="16"/>
      <c r="M15" s="16"/>
    </row>
    <row r="16" spans="1:13" ht="14.65" customHeight="1">
      <c r="A16" s="191"/>
      <c r="B16" s="1640"/>
      <c r="C16" s="1271"/>
      <c r="D16" s="1271"/>
      <c r="E16" s="1271"/>
      <c r="F16" s="1641"/>
      <c r="G16" s="1641"/>
      <c r="H16" s="1642"/>
      <c r="I16" s="1642"/>
      <c r="J16" s="1643"/>
      <c r="K16" s="1643"/>
      <c r="L16" s="16"/>
      <c r="M16" s="16"/>
    </row>
    <row r="17" spans="1:13" ht="14.65" customHeight="1">
      <c r="A17" s="191"/>
      <c r="B17" s="426" t="s">
        <v>757</v>
      </c>
      <c r="C17" s="1271"/>
      <c r="D17" s="1271"/>
      <c r="E17" s="1271"/>
      <c r="F17" s="1641"/>
      <c r="G17" s="1641"/>
      <c r="H17" s="1642"/>
      <c r="I17" s="1642"/>
      <c r="J17" s="1643"/>
      <c r="K17" s="1643"/>
      <c r="L17" s="16"/>
      <c r="M17" s="16"/>
    </row>
    <row r="18" spans="1:13" ht="14.65" customHeight="1">
      <c r="A18" s="191"/>
      <c r="B18" s="426" t="s">
        <v>758</v>
      </c>
      <c r="C18" s="1271"/>
      <c r="D18" s="1271"/>
      <c r="E18" s="1271"/>
      <c r="F18" s="1641"/>
      <c r="G18" s="1641"/>
      <c r="H18" s="1642"/>
      <c r="I18" s="1642"/>
      <c r="J18" s="1643"/>
      <c r="K18" s="1643"/>
      <c r="L18" s="16"/>
      <c r="M18" s="16"/>
    </row>
    <row r="19" spans="1:13" ht="14.65" customHeight="1" thickBot="1">
      <c r="A19" s="191"/>
      <c r="B19"/>
      <c r="C19"/>
      <c r="D19"/>
      <c r="E19"/>
      <c r="F19"/>
      <c r="G19"/>
      <c r="H19"/>
      <c r="I19"/>
      <c r="J19"/>
      <c r="K19"/>
      <c r="L19" s="16"/>
      <c r="M19" s="16"/>
    </row>
    <row r="20" spans="1:13" ht="14.65" customHeight="1">
      <c r="A20" s="191"/>
      <c r="B20" s="2141" t="s">
        <v>664</v>
      </c>
      <c r="C20" s="2144" t="s">
        <v>106</v>
      </c>
      <c r="D20" s="2145"/>
      <c r="E20" s="2144" t="s">
        <v>734</v>
      </c>
      <c r="F20" s="2146"/>
      <c r="G20" s="2145" t="s">
        <v>764</v>
      </c>
      <c r="H20" s="2146"/>
      <c r="I20" s="2144" t="s">
        <v>765</v>
      </c>
      <c r="J20" s="2146"/>
      <c r="K20"/>
      <c r="L20" s="16"/>
      <c r="M20" s="16"/>
    </row>
    <row r="21" spans="1:13" ht="14.65" customHeight="1">
      <c r="A21" s="191"/>
      <c r="B21" s="2142"/>
      <c r="C21" s="2147"/>
      <c r="D21" s="2148"/>
      <c r="E21" s="2147"/>
      <c r="F21" s="2149"/>
      <c r="G21" s="2148"/>
      <c r="H21" s="2149"/>
      <c r="I21" s="2147"/>
      <c r="J21" s="2149"/>
      <c r="K21"/>
      <c r="L21" s="16"/>
      <c r="M21" s="16"/>
    </row>
    <row r="22" spans="1:13" ht="14.65" customHeight="1" thickBot="1">
      <c r="A22" s="191"/>
      <c r="B22" s="2143"/>
      <c r="C22" s="1692" t="str">
        <f>+D6</f>
        <v>Mar 26</v>
      </c>
      <c r="D22" s="1693" t="str">
        <f>+E6</f>
        <v>Jun 26</v>
      </c>
      <c r="E22" s="1252" t="s">
        <v>735</v>
      </c>
      <c r="F22" s="1562" t="s">
        <v>736</v>
      </c>
      <c r="G22" s="1692" t="str">
        <f>+C22</f>
        <v>Mar 26</v>
      </c>
      <c r="H22" s="1693" t="str">
        <f>+D22</f>
        <v>Jun 26</v>
      </c>
      <c r="I22" s="1252" t="s">
        <v>735</v>
      </c>
      <c r="J22" s="1562" t="s">
        <v>736</v>
      </c>
      <c r="K22"/>
      <c r="L22" s="16"/>
      <c r="M22" s="16"/>
    </row>
    <row r="23" spans="1:13" ht="14.65" customHeight="1">
      <c r="A23" s="191"/>
      <c r="B23" s="1254" t="s">
        <v>108</v>
      </c>
      <c r="C23" s="1255">
        <v>128142.162</v>
      </c>
      <c r="D23" s="1256">
        <v>134206.649</v>
      </c>
      <c r="E23" s="1563">
        <v>6064.4870000000083</v>
      </c>
      <c r="F23" s="1564">
        <v>4.7326242240239402E-2</v>
      </c>
      <c r="G23" s="1255">
        <v>128142.162</v>
      </c>
      <c r="H23" s="1256">
        <v>135251.89086275658</v>
      </c>
      <c r="I23" s="1563">
        <v>7109.7288627565868</v>
      </c>
      <c r="J23" s="1564">
        <v>5.5483134916645138E-2</v>
      </c>
      <c r="K23"/>
      <c r="L23" s="16"/>
      <c r="M23" s="16"/>
    </row>
    <row r="24" spans="1:13" ht="14.65" customHeight="1">
      <c r="A24" s="191"/>
      <c r="B24" s="1261" t="s">
        <v>109</v>
      </c>
      <c r="C24" s="1255">
        <v>56334.619999999995</v>
      </c>
      <c r="D24" s="1256">
        <v>58147.952999999994</v>
      </c>
      <c r="E24" s="1563">
        <v>1813.3329999999987</v>
      </c>
      <c r="F24" s="1564">
        <v>3.2188607999841023E-2</v>
      </c>
      <c r="G24" s="1255">
        <v>56334.619999999995</v>
      </c>
      <c r="H24" s="1256">
        <v>58954.583621000005</v>
      </c>
      <c r="I24" s="1563">
        <v>2619.9636210000099</v>
      </c>
      <c r="J24" s="1564">
        <v>4.6507167723861542E-2</v>
      </c>
      <c r="K24"/>
      <c r="L24" s="16"/>
      <c r="M24" s="16"/>
    </row>
    <row r="25" spans="1:13" ht="14.65" customHeight="1">
      <c r="A25" s="191"/>
      <c r="B25" s="1262" t="s">
        <v>110</v>
      </c>
      <c r="C25" s="1263">
        <v>33209.25</v>
      </c>
      <c r="D25" s="1264">
        <v>33544.633999999998</v>
      </c>
      <c r="E25" s="1565">
        <v>335.3839999999982</v>
      </c>
      <c r="F25" s="1521">
        <v>1.0099113951685057E-2</v>
      </c>
      <c r="G25" s="1263">
        <v>33209.25</v>
      </c>
      <c r="H25" s="1264">
        <v>34018.488406000004</v>
      </c>
      <c r="I25" s="1566">
        <v>809.23840600000403</v>
      </c>
      <c r="J25" s="1567">
        <v>2.4367861544599911E-2</v>
      </c>
      <c r="K25"/>
      <c r="L25" s="16"/>
      <c r="M25" s="16"/>
    </row>
    <row r="26" spans="1:13" ht="14.65" customHeight="1">
      <c r="A26" s="191"/>
      <c r="B26" s="1262" t="s">
        <v>111</v>
      </c>
      <c r="C26" s="1263">
        <v>23125.37</v>
      </c>
      <c r="D26" s="1264">
        <v>24603.319</v>
      </c>
      <c r="E26" s="1565">
        <v>1477.9490000000005</v>
      </c>
      <c r="F26" s="1521">
        <v>6.3910285543539391E-2</v>
      </c>
      <c r="G26" s="1263">
        <v>23125.37</v>
      </c>
      <c r="H26" s="1264">
        <v>24936.095215000001</v>
      </c>
      <c r="I26" s="1690">
        <v>1810.7252150000022</v>
      </c>
      <c r="J26" s="1691">
        <v>7.8300378112869273E-2</v>
      </c>
      <c r="K26"/>
      <c r="L26" s="16"/>
      <c r="M26" s="16"/>
    </row>
    <row r="27" spans="1:13" ht="14.65" customHeight="1">
      <c r="A27" s="191"/>
      <c r="B27" s="1261" t="s">
        <v>610</v>
      </c>
      <c r="C27" s="1255">
        <v>69807.925000000003</v>
      </c>
      <c r="D27" s="1256">
        <v>74081.172999999995</v>
      </c>
      <c r="E27" s="1563">
        <v>4273.2479999999923</v>
      </c>
      <c r="F27" s="1564">
        <v>6.1214367852933549E-2</v>
      </c>
      <c r="G27" s="1255">
        <v>69807.925000000003</v>
      </c>
      <c r="H27" s="1256">
        <v>74287.435112000006</v>
      </c>
      <c r="I27" s="1563">
        <v>4479.5101120000036</v>
      </c>
      <c r="J27" s="1564">
        <v>6.4169076963682903E-2</v>
      </c>
      <c r="K27"/>
      <c r="L27" s="16"/>
      <c r="M27" s="16"/>
    </row>
    <row r="28" spans="1:13" ht="14.65" customHeight="1">
      <c r="A28" s="191"/>
      <c r="B28" s="1262" t="s">
        <v>112</v>
      </c>
      <c r="C28" s="1263">
        <v>7100.1729999999998</v>
      </c>
      <c r="D28" s="1264">
        <v>7439.692</v>
      </c>
      <c r="E28" s="1565">
        <v>339.51900000000023</v>
      </c>
      <c r="F28" s="1521">
        <v>4.7818412311925407E-2</v>
      </c>
      <c r="G28" s="1263">
        <v>7100.1729999999998</v>
      </c>
      <c r="H28" s="1264">
        <v>7519.9920300000003</v>
      </c>
      <c r="I28" s="1566">
        <v>419.81903000000057</v>
      </c>
      <c r="J28" s="1567">
        <v>5.912800012056052E-2</v>
      </c>
      <c r="K28"/>
      <c r="L28" s="16"/>
      <c r="M28" s="16"/>
    </row>
    <row r="29" spans="1:13" ht="14.65" customHeight="1">
      <c r="A29" s="191"/>
      <c r="B29" s="1262" t="s">
        <v>113</v>
      </c>
      <c r="C29" s="1263">
        <v>17035.684000000001</v>
      </c>
      <c r="D29" s="1264">
        <v>18243.684000000001</v>
      </c>
      <c r="E29" s="1565">
        <v>1208</v>
      </c>
      <c r="F29" s="1521">
        <v>7.0909979311661431E-2</v>
      </c>
      <c r="G29" s="1263">
        <v>17035.684000000001</v>
      </c>
      <c r="H29" s="1264">
        <v>18246.93201</v>
      </c>
      <c r="I29" s="1566">
        <v>1211.2480099999993</v>
      </c>
      <c r="J29" s="1567">
        <v>7.1100638518535542E-2</v>
      </c>
      <c r="K29"/>
      <c r="L29" s="16"/>
      <c r="M29" s="16"/>
    </row>
    <row r="30" spans="1:13" ht="14.65" customHeight="1">
      <c r="A30" s="191"/>
      <c r="B30" s="1262" t="s">
        <v>114</v>
      </c>
      <c r="C30" s="1263">
        <v>24396.17</v>
      </c>
      <c r="D30" s="1264">
        <v>24997.789000000001</v>
      </c>
      <c r="E30" s="1565">
        <v>601.61900000000242</v>
      </c>
      <c r="F30" s="1521">
        <v>2.4660387265706074E-2</v>
      </c>
      <c r="G30" s="1263">
        <v>24396.17</v>
      </c>
      <c r="H30" s="1264">
        <v>25035.739702999999</v>
      </c>
      <c r="I30" s="1566">
        <v>639.56970300000103</v>
      </c>
      <c r="J30" s="1567">
        <v>2.6215988124365541E-2</v>
      </c>
      <c r="K30"/>
      <c r="L30" s="16"/>
      <c r="M30" s="16"/>
    </row>
    <row r="31" spans="1:13" ht="14.65" customHeight="1">
      <c r="A31" s="191"/>
      <c r="B31" s="1568" t="s">
        <v>115</v>
      </c>
      <c r="C31" s="1523">
        <v>14879.428</v>
      </c>
      <c r="D31" s="1524">
        <v>16542.582999999999</v>
      </c>
      <c r="E31" s="1569">
        <v>1663.1549999999988</v>
      </c>
      <c r="F31" s="1530">
        <v>0.11177546609990641</v>
      </c>
      <c r="G31" s="1523">
        <v>14879.428</v>
      </c>
      <c r="H31" s="1524">
        <v>16601.22609</v>
      </c>
      <c r="I31" s="1566">
        <v>1721.7980900000002</v>
      </c>
      <c r="J31" s="1567">
        <v>0.11571668548011393</v>
      </c>
      <c r="K31"/>
      <c r="L31" s="16"/>
      <c r="M31" s="16"/>
    </row>
    <row r="32" spans="1:13" ht="14.65" customHeight="1">
      <c r="A32" s="191"/>
      <c r="B32" s="1568" t="s">
        <v>116</v>
      </c>
      <c r="C32" s="1523">
        <v>6396.47</v>
      </c>
      <c r="D32" s="1524">
        <v>6857.4250000000002</v>
      </c>
      <c r="E32" s="1528">
        <v>460.95499999999993</v>
      </c>
      <c r="F32" s="1530">
        <v>7.2063966531540125E-2</v>
      </c>
      <c r="G32" s="1523">
        <v>6396.47</v>
      </c>
      <c r="H32" s="1524">
        <v>6883.5452789999999</v>
      </c>
      <c r="I32" s="1528">
        <v>487.07527899999968</v>
      </c>
      <c r="J32" s="1530">
        <v>7.6147512456089084E-2</v>
      </c>
      <c r="K32"/>
      <c r="L32" s="16"/>
      <c r="M32" s="16"/>
    </row>
    <row r="33" spans="1:13" ht="14.65" customHeight="1" thickBot="1">
      <c r="A33" s="191"/>
      <c r="B33" s="1570" t="s">
        <v>755</v>
      </c>
      <c r="C33" s="1276">
        <v>1999.6169999999984</v>
      </c>
      <c r="D33" s="1554">
        <v>1977.5230000000156</v>
      </c>
      <c r="E33" s="1571">
        <v>-22.093999999982771</v>
      </c>
      <c r="F33" s="1572">
        <v>-1.1049115905687357E-2</v>
      </c>
      <c r="G33" s="1276">
        <v>1999.6169999999984</v>
      </c>
      <c r="H33" s="1554">
        <v>2009.8721297565878</v>
      </c>
      <c r="I33" s="1571">
        <v>10.25512975658944</v>
      </c>
      <c r="J33" s="1572">
        <v>5.1285469950441698E-3</v>
      </c>
      <c r="K33"/>
      <c r="L33" s="16"/>
      <c r="M33" s="16"/>
    </row>
    <row r="34" spans="1:13" ht="14.65" customHeight="1">
      <c r="A34" s="191"/>
      <c r="B34" s="1644"/>
      <c r="C34" s="1271"/>
      <c r="D34" s="1271"/>
      <c r="E34" s="1645"/>
      <c r="F34" s="1646"/>
      <c r="G34" s="1271"/>
      <c r="H34" s="1271"/>
      <c r="I34" s="1645"/>
      <c r="J34" s="1646"/>
      <c r="K34" s="1080"/>
      <c r="L34" s="16"/>
      <c r="M34" s="16"/>
    </row>
    <row r="35" spans="1:13" ht="14.65" customHeight="1">
      <c r="A35" s="191"/>
      <c r="B35" s="426" t="s">
        <v>675</v>
      </c>
      <c r="C35" s="1271"/>
      <c r="D35" s="1271"/>
      <c r="E35" s="1645"/>
      <c r="F35" s="1646"/>
      <c r="G35" s="1271"/>
      <c r="H35" s="1271"/>
      <c r="I35" s="1645"/>
      <c r="J35" s="1647"/>
      <c r="K35" s="1080" t="s">
        <v>119</v>
      </c>
      <c r="L35" s="16"/>
      <c r="M35" s="16"/>
    </row>
    <row r="36" spans="1:13" ht="14.65" customHeight="1">
      <c r="A36" s="191"/>
      <c r="B36" s="426" t="s">
        <v>759</v>
      </c>
      <c r="C36" s="1271"/>
      <c r="D36" s="1271"/>
      <c r="E36" s="1645"/>
      <c r="F36" s="1646"/>
      <c r="G36" s="1271"/>
      <c r="H36" s="1271"/>
      <c r="I36" s="1645"/>
      <c r="J36" s="1648"/>
      <c r="K36" s="1080" t="s">
        <v>760</v>
      </c>
      <c r="L36" s="16"/>
      <c r="M36" s="16"/>
    </row>
    <row r="37" spans="1:13" ht="14.65" customHeight="1" thickBot="1">
      <c r="A37" s="191"/>
      <c r="C37" s="16"/>
      <c r="D37" s="16"/>
      <c r="E37" s="16"/>
      <c r="F37" s="16"/>
      <c r="G37" s="16"/>
      <c r="H37" s="16"/>
      <c r="I37" s="16"/>
      <c r="J37" s="16"/>
      <c r="K37" s="1080"/>
      <c r="L37" s="16"/>
      <c r="M37" s="16"/>
    </row>
    <row r="38" spans="1:13" ht="14.65" customHeight="1">
      <c r="A38" s="191"/>
      <c r="B38" s="2141" t="s">
        <v>664</v>
      </c>
      <c r="C38" s="2144" t="s">
        <v>106</v>
      </c>
      <c r="D38" s="2145"/>
      <c r="E38" s="2144" t="s">
        <v>737</v>
      </c>
      <c r="F38" s="2146"/>
      <c r="G38" s="2145" t="s">
        <v>764</v>
      </c>
      <c r="H38" s="2146"/>
      <c r="I38" s="2144" t="s">
        <v>766</v>
      </c>
      <c r="J38" s="2146"/>
      <c r="K38" s="1080"/>
      <c r="L38" s="16"/>
      <c r="M38" s="16"/>
    </row>
    <row r="39" spans="1:13" ht="14.65" customHeight="1">
      <c r="A39" s="191"/>
      <c r="B39" s="2142"/>
      <c r="C39" s="2147"/>
      <c r="D39" s="2148"/>
      <c r="E39" s="2147"/>
      <c r="F39" s="2149"/>
      <c r="G39" s="2148"/>
      <c r="H39" s="2149"/>
      <c r="I39" s="2147"/>
      <c r="J39" s="2149"/>
      <c r="K39" s="16"/>
      <c r="L39" s="16"/>
      <c r="M39" s="16"/>
    </row>
    <row r="40" spans="1:13" ht="14.65" customHeight="1" thickBot="1">
      <c r="A40" s="191"/>
      <c r="B40" s="2143"/>
      <c r="C40" s="1692" t="str">
        <f>+C6</f>
        <v>Jun 25</v>
      </c>
      <c r="D40" s="1693" t="str">
        <f>+E6</f>
        <v>Jun 26</v>
      </c>
      <c r="E40" s="1252" t="s">
        <v>735</v>
      </c>
      <c r="F40" s="1562" t="s">
        <v>736</v>
      </c>
      <c r="G40" s="1692" t="str">
        <f>+C40</f>
        <v>Jun 25</v>
      </c>
      <c r="H40" s="1693" t="str">
        <f>+D40</f>
        <v>Jun 26</v>
      </c>
      <c r="I40" s="1252" t="s">
        <v>735</v>
      </c>
      <c r="J40" s="1562" t="s">
        <v>736</v>
      </c>
      <c r="K40" s="16"/>
      <c r="L40" s="16"/>
      <c r="M40" s="16"/>
    </row>
    <row r="41" spans="1:13" ht="14.65" customHeight="1">
      <c r="A41" s="191"/>
      <c r="B41" s="1254" t="s">
        <v>108</v>
      </c>
      <c r="C41" s="1255">
        <v>120998.97500000001</v>
      </c>
      <c r="D41" s="1256">
        <v>134206.649</v>
      </c>
      <c r="E41" s="1563">
        <v>13207.673999999999</v>
      </c>
      <c r="F41" s="1564">
        <v>0.10915525524079861</v>
      </c>
      <c r="G41" s="1255">
        <v>120998.97500000001</v>
      </c>
      <c r="H41" s="1256">
        <v>135910.00610967743</v>
      </c>
      <c r="I41" s="1563">
        <v>14911.031109677424</v>
      </c>
      <c r="J41" s="1564">
        <v>0.12323270597686808</v>
      </c>
      <c r="K41" s="16"/>
      <c r="L41" s="16"/>
      <c r="M41" s="16"/>
    </row>
    <row r="42" spans="1:13" ht="14.65" customHeight="1">
      <c r="A42" s="191"/>
      <c r="B42" s="1261" t="s">
        <v>109</v>
      </c>
      <c r="C42" s="1255">
        <v>53025.225962158001</v>
      </c>
      <c r="D42" s="1256">
        <v>58147.952999999994</v>
      </c>
      <c r="E42" s="1563">
        <v>5122.7270378419926</v>
      </c>
      <c r="F42" s="1564">
        <v>9.6609244843159692E-2</v>
      </c>
      <c r="G42" s="1255">
        <v>53025.225962158001</v>
      </c>
      <c r="H42" s="1256">
        <v>59462.463602000003</v>
      </c>
      <c r="I42" s="1563">
        <v>6437.237639842002</v>
      </c>
      <c r="J42" s="1564">
        <v>0.12139953244963064</v>
      </c>
      <c r="K42" s="16"/>
      <c r="L42" s="16"/>
      <c r="M42" s="16"/>
    </row>
    <row r="43" spans="1:13" ht="14.65" customHeight="1">
      <c r="A43" s="191"/>
      <c r="B43" s="1262" t="s">
        <v>110</v>
      </c>
      <c r="C43" s="1263">
        <v>30495.785534183004</v>
      </c>
      <c r="D43" s="1264">
        <v>33544.633999999998</v>
      </c>
      <c r="E43" s="1565">
        <v>3048.8484658169946</v>
      </c>
      <c r="F43" s="1521">
        <v>9.9976059393502403E-2</v>
      </c>
      <c r="G43" s="1263">
        <v>30495.785534183004</v>
      </c>
      <c r="H43" s="1264">
        <v>34316.841772</v>
      </c>
      <c r="I43" s="1566">
        <v>3821.0562378169961</v>
      </c>
      <c r="J43" s="1567">
        <v>0.12529784594444826</v>
      </c>
      <c r="K43" s="16"/>
      <c r="L43" s="16"/>
      <c r="M43" s="16"/>
    </row>
    <row r="44" spans="1:13" ht="14.65" customHeight="1">
      <c r="A44" s="191"/>
      <c r="B44" s="1262" t="s">
        <v>111</v>
      </c>
      <c r="C44" s="1263">
        <v>22529.440427975002</v>
      </c>
      <c r="D44" s="1264">
        <v>24603.319</v>
      </c>
      <c r="E44" s="1565">
        <v>2073.878572024998</v>
      </c>
      <c r="F44" s="1521">
        <v>9.2051934385811274E-2</v>
      </c>
      <c r="G44" s="1263">
        <v>22529.440427975002</v>
      </c>
      <c r="H44" s="1264">
        <v>25145.621829999996</v>
      </c>
      <c r="I44" s="1566">
        <v>2616.1814020249949</v>
      </c>
      <c r="J44" s="1567">
        <v>0.11612278655516262</v>
      </c>
      <c r="K44" s="16"/>
      <c r="L44" s="16"/>
      <c r="M44" s="16"/>
    </row>
    <row r="45" spans="1:13" ht="14.65" customHeight="1">
      <c r="A45" s="191"/>
      <c r="B45" s="1261" t="s">
        <v>610</v>
      </c>
      <c r="C45" s="1255">
        <v>66176.376884868994</v>
      </c>
      <c r="D45" s="1256">
        <v>74081.172999999995</v>
      </c>
      <c r="E45" s="1563">
        <v>7904.796115131001</v>
      </c>
      <c r="F45" s="1564">
        <v>0.11945042154367935</v>
      </c>
      <c r="G45" s="1255">
        <v>66176.376884868994</v>
      </c>
      <c r="H45" s="1256">
        <v>74417.303144000005</v>
      </c>
      <c r="I45" s="1563">
        <v>8240.9262591310107</v>
      </c>
      <c r="J45" s="1564">
        <v>0.12452972868956302</v>
      </c>
      <c r="K45" s="16"/>
      <c r="L45" s="16"/>
      <c r="M45" s="16"/>
    </row>
    <row r="46" spans="1:13" ht="14.65" customHeight="1">
      <c r="A46" s="191"/>
      <c r="B46" s="1262" t="s">
        <v>112</v>
      </c>
      <c r="C46" s="1263">
        <v>7691.7364117339985</v>
      </c>
      <c r="D46" s="1264">
        <v>7439.692</v>
      </c>
      <c r="E46" s="1565">
        <v>-252.04441173399846</v>
      </c>
      <c r="F46" s="1521">
        <v>-3.276820710463979E-2</v>
      </c>
      <c r="G46" s="1263">
        <v>7691.7364117339985</v>
      </c>
      <c r="H46" s="1264">
        <v>7570.5498600000001</v>
      </c>
      <c r="I46" s="1690">
        <v>-121.18655173399839</v>
      </c>
      <c r="J46" s="1691">
        <v>-1.5755421825054294E-2</v>
      </c>
      <c r="K46" s="16"/>
      <c r="L46" s="16"/>
      <c r="M46" s="16"/>
    </row>
    <row r="47" spans="1:13" ht="14.65" customHeight="1">
      <c r="A47" s="191"/>
      <c r="B47" s="1262" t="s">
        <v>113</v>
      </c>
      <c r="C47" s="1263">
        <v>16090.775783310988</v>
      </c>
      <c r="D47" s="1264">
        <v>18243.684000000001</v>
      </c>
      <c r="E47" s="1565">
        <v>2152.908216689013</v>
      </c>
      <c r="F47" s="1521">
        <v>0.13379766430664985</v>
      </c>
      <c r="G47" s="1263">
        <v>16090.775783310988</v>
      </c>
      <c r="H47" s="1264">
        <v>18248.977619999998</v>
      </c>
      <c r="I47" s="1690">
        <v>2158.2018366890097</v>
      </c>
      <c r="J47" s="1691">
        <v>0.13412664906607241</v>
      </c>
      <c r="K47" s="16"/>
      <c r="L47" s="16"/>
      <c r="M47" s="16"/>
    </row>
    <row r="48" spans="1:13" ht="14.65" customHeight="1">
      <c r="A48" s="191"/>
      <c r="B48" s="1262" t="s">
        <v>114</v>
      </c>
      <c r="C48" s="1263">
        <v>22824.041736701009</v>
      </c>
      <c r="D48" s="1264">
        <v>24997.789000000001</v>
      </c>
      <c r="E48" s="1565">
        <v>2173.747263298992</v>
      </c>
      <c r="F48" s="1521">
        <v>9.5239365944709498E-2</v>
      </c>
      <c r="G48" s="1263">
        <v>22824.041736701009</v>
      </c>
      <c r="H48" s="1264">
        <v>25059.634886</v>
      </c>
      <c r="I48" s="1566">
        <v>2235.5931492989912</v>
      </c>
      <c r="J48" s="1567">
        <v>9.7949047547707613E-2</v>
      </c>
      <c r="K48" s="16"/>
      <c r="L48" s="16"/>
      <c r="M48" s="16"/>
    </row>
    <row r="49" spans="1:26" ht="14.65" customHeight="1">
      <c r="A49" s="191"/>
      <c r="B49" s="1568" t="s">
        <v>115</v>
      </c>
      <c r="C49" s="1523">
        <v>13445.722724360006</v>
      </c>
      <c r="D49" s="1524">
        <v>16542.582999999999</v>
      </c>
      <c r="E49" s="1569">
        <v>3096.8602756399923</v>
      </c>
      <c r="F49" s="1530">
        <v>0.23032308036735882</v>
      </c>
      <c r="G49" s="1523">
        <v>13445.722724360006</v>
      </c>
      <c r="H49" s="1524">
        <v>16638.149580000001</v>
      </c>
      <c r="I49" s="1566">
        <v>3192.4268556399948</v>
      </c>
      <c r="J49" s="1567">
        <v>0.23743066260441181</v>
      </c>
      <c r="K49" s="16"/>
      <c r="L49" s="16"/>
      <c r="M49" s="16"/>
    </row>
    <row r="50" spans="1:26" ht="14.65" customHeight="1">
      <c r="A50" s="191"/>
      <c r="B50" s="1568" t="s">
        <v>116</v>
      </c>
      <c r="C50" s="1523">
        <v>6124.1002287629944</v>
      </c>
      <c r="D50" s="1524">
        <v>6857.4250000000002</v>
      </c>
      <c r="E50" s="1528">
        <v>733.32477123700573</v>
      </c>
      <c r="F50" s="1530">
        <v>0.11974408383990953</v>
      </c>
      <c r="G50" s="1523">
        <v>6124.1002287629944</v>
      </c>
      <c r="H50" s="1524">
        <v>6899.9911979999997</v>
      </c>
      <c r="I50" s="1528">
        <v>775.89096923700527</v>
      </c>
      <c r="J50" s="1530">
        <v>0.12669468824054952</v>
      </c>
      <c r="K50" s="16"/>
      <c r="L50" s="16"/>
      <c r="M50" s="16"/>
    </row>
    <row r="51" spans="1:26" ht="14.65" customHeight="1" thickBot="1">
      <c r="A51" s="191"/>
      <c r="B51" s="1570" t="s">
        <v>755</v>
      </c>
      <c r="C51" s="1276">
        <v>1797.3721529730101</v>
      </c>
      <c r="D51" s="1554">
        <v>1977.5230000000156</v>
      </c>
      <c r="E51" s="1571">
        <v>180.15084702700551</v>
      </c>
      <c r="F51" s="1572">
        <v>0.10023013137764503</v>
      </c>
      <c r="G51" s="1276">
        <v>1797.3721529730101</v>
      </c>
      <c r="H51" s="1554">
        <v>2030.2393636774086</v>
      </c>
      <c r="I51" s="1571">
        <v>232.86721070439853</v>
      </c>
      <c r="J51" s="1572">
        <v>0.12955981893856316</v>
      </c>
      <c r="K51" s="16"/>
      <c r="L51" s="16"/>
      <c r="M51" s="16"/>
    </row>
    <row r="52" spans="1:26" ht="14.65" customHeight="1">
      <c r="A52" s="191"/>
      <c r="B52" s="16"/>
      <c r="C52" s="16"/>
      <c r="D52" s="16"/>
      <c r="E52" s="16"/>
      <c r="F52" s="16"/>
      <c r="G52" s="16"/>
      <c r="H52" s="16"/>
      <c r="I52" s="16"/>
      <c r="J52" s="16"/>
      <c r="K52" s="16"/>
      <c r="L52" s="16"/>
      <c r="M52" s="16"/>
    </row>
    <row r="53" spans="1:26" ht="14.65" customHeight="1">
      <c r="A53" s="191"/>
      <c r="B53" s="426" t="s">
        <v>761</v>
      </c>
      <c r="C53" s="16"/>
      <c r="D53" s="16"/>
      <c r="E53" s="16"/>
      <c r="F53" s="16"/>
      <c r="G53" s="16"/>
      <c r="H53" s="16"/>
      <c r="J53" s="1647"/>
      <c r="K53" s="1080" t="s">
        <v>119</v>
      </c>
      <c r="L53" s="16"/>
      <c r="M53" s="16"/>
    </row>
    <row r="54" spans="1:26" ht="14.65" customHeight="1">
      <c r="A54" s="16"/>
      <c r="B54" s="426" t="s">
        <v>759</v>
      </c>
      <c r="C54" s="1340"/>
      <c r="D54" s="1340"/>
      <c r="E54" s="1080"/>
      <c r="F54" s="1080"/>
      <c r="G54" s="1080"/>
      <c r="H54" s="1080"/>
      <c r="J54" s="1648"/>
      <c r="K54" s="1080" t="s">
        <v>760</v>
      </c>
      <c r="L54" s="1080"/>
      <c r="M54" s="16"/>
      <c r="N54" s="1408"/>
    </row>
    <row r="55" spans="1:26" ht="14.65" customHeight="1">
      <c r="A55" s="16"/>
      <c r="C55" s="1340"/>
      <c r="D55" s="1340"/>
      <c r="E55" s="1080"/>
      <c r="F55" s="1080"/>
      <c r="G55" s="1080"/>
      <c r="H55" s="1080"/>
      <c r="I55" s="1080"/>
      <c r="J55" s="1080"/>
      <c r="K55" s="1080"/>
      <c r="L55" s="1080"/>
      <c r="M55" s="16"/>
      <c r="N55" s="94"/>
      <c r="O55" s="96"/>
    </row>
    <row r="56" spans="1:26" ht="14.65" customHeight="1">
      <c r="A56" s="16"/>
      <c r="B56"/>
      <c r="C56" s="1340"/>
      <c r="D56" s="1340"/>
      <c r="E56" s="1080"/>
      <c r="F56" s="1080"/>
      <c r="G56" s="1080"/>
      <c r="H56" s="1080"/>
      <c r="I56" s="1080"/>
      <c r="J56" s="1080"/>
      <c r="K56" s="1080"/>
      <c r="L56" s="1080"/>
      <c r="M56" s="16"/>
      <c r="N56" s="94"/>
      <c r="O56" s="96"/>
      <c r="P56" s="96"/>
    </row>
    <row r="57" spans="1:26" ht="14.65" customHeight="1">
      <c r="A57" s="16"/>
      <c r="B57" s="426" t="s">
        <v>359</v>
      </c>
      <c r="C57" s="1340"/>
      <c r="D57" s="1340"/>
      <c r="E57" s="1080"/>
      <c r="F57" s="1080"/>
      <c r="G57" s="1080"/>
      <c r="H57" s="1080"/>
      <c r="I57" s="1080"/>
      <c r="J57" s="1080"/>
      <c r="K57" s="1080"/>
      <c r="L57" s="1080"/>
      <c r="M57" s="16"/>
      <c r="N57" s="94"/>
      <c r="O57" s="96"/>
      <c r="P57" s="96"/>
    </row>
    <row r="58" spans="1:26" ht="14.65" customHeight="1">
      <c r="A58" s="16"/>
      <c r="B58" s="1400"/>
      <c r="C58" s="1080"/>
      <c r="D58" s="1080"/>
      <c r="E58" s="1080"/>
      <c r="F58" s="1080"/>
      <c r="G58" s="1080"/>
      <c r="H58" s="1080"/>
      <c r="I58" s="1080"/>
      <c r="J58" s="1080"/>
      <c r="K58" s="1080"/>
      <c r="L58" s="1080"/>
      <c r="M58" s="16"/>
      <c r="N58" s="93"/>
      <c r="P58" s="96"/>
    </row>
    <row r="59" spans="1:26" ht="14.65" customHeight="1">
      <c r="A59" s="16"/>
      <c r="B59" s="1400"/>
      <c r="C59" s="1080"/>
      <c r="D59" s="1080"/>
      <c r="E59" s="1080"/>
      <c r="F59" s="1080"/>
      <c r="G59" s="1080"/>
      <c r="H59" s="1080"/>
      <c r="I59" s="1080"/>
      <c r="J59" s="1080"/>
      <c r="K59" s="1080"/>
      <c r="L59" s="1080"/>
      <c r="M59" s="16"/>
      <c r="N59" s="93"/>
      <c r="P59" s="96"/>
    </row>
    <row r="60" spans="1:26" ht="14.65" customHeight="1">
      <c r="A60" s="16"/>
      <c r="B60" s="1339"/>
      <c r="C60" s="1080"/>
      <c r="D60" s="1080"/>
      <c r="E60" s="1080"/>
      <c r="F60" s="1080"/>
      <c r="G60" s="1080"/>
      <c r="H60" s="1080"/>
      <c r="I60" s="1080"/>
      <c r="J60" s="1080"/>
      <c r="K60" s="1080"/>
      <c r="L60" s="1080"/>
      <c r="M60" s="16"/>
      <c r="P60" s="96"/>
    </row>
    <row r="61" spans="1:26" ht="14.65" customHeight="1">
      <c r="A61" s="16"/>
      <c r="B61" s="1339"/>
      <c r="C61" s="16"/>
      <c r="D61" s="16"/>
      <c r="E61" s="16"/>
      <c r="F61" s="16"/>
      <c r="G61" s="16"/>
      <c r="H61" s="16"/>
      <c r="I61" s="16"/>
      <c r="J61" s="16"/>
      <c r="K61" s="16"/>
      <c r="L61" s="16"/>
      <c r="M61" s="16"/>
      <c r="P61" s="96"/>
    </row>
    <row r="62" spans="1:26" ht="14.65" customHeight="1">
      <c r="A62" s="16"/>
      <c r="B62" s="1339"/>
      <c r="C62" s="16"/>
      <c r="D62" s="16"/>
      <c r="E62" s="16"/>
      <c r="F62" s="16"/>
      <c r="G62" s="16"/>
      <c r="H62" s="16"/>
      <c r="I62" s="16"/>
      <c r="J62" s="16"/>
      <c r="K62" s="16"/>
      <c r="L62" s="16"/>
      <c r="M62" s="16"/>
      <c r="P62" s="96"/>
    </row>
    <row r="63" spans="1:26" ht="14.65" customHeight="1">
      <c r="A63" s="16"/>
      <c r="B63" s="1405"/>
      <c r="E63" s="96"/>
      <c r="F63" s="96"/>
      <c r="G63" s="96"/>
      <c r="H63" s="96"/>
      <c r="I63" s="96"/>
      <c r="J63" s="16"/>
      <c r="K63" s="16"/>
      <c r="L63" s="16"/>
      <c r="M63" s="16"/>
      <c r="P63" s="96"/>
      <c r="Q63" s="10"/>
      <c r="U63" s="16"/>
      <c r="V63" s="16"/>
      <c r="W63" s="16"/>
      <c r="X63" s="16"/>
      <c r="Y63" s="16"/>
      <c r="Z63" s="16"/>
    </row>
    <row r="64" spans="1:26" ht="14.65" customHeight="1">
      <c r="A64" s="16"/>
      <c r="B64" s="1405"/>
      <c r="E64" s="96"/>
      <c r="F64" s="96"/>
      <c r="G64" s="96"/>
      <c r="H64" s="96"/>
      <c r="I64" s="96"/>
      <c r="J64" s="16"/>
      <c r="K64" s="16"/>
      <c r="L64" s="16"/>
      <c r="M64" s="16"/>
      <c r="N64" s="10"/>
      <c r="O64" s="10"/>
      <c r="P64" s="96"/>
      <c r="Q64" s="10"/>
      <c r="U64" s="16"/>
      <c r="V64" s="16"/>
      <c r="W64" s="16"/>
      <c r="X64" s="16"/>
      <c r="Y64" s="16"/>
      <c r="Z64" s="16"/>
    </row>
    <row r="65" spans="1:26" ht="14.65" customHeight="1">
      <c r="A65" s="16"/>
      <c r="E65" s="96"/>
      <c r="F65" s="96"/>
      <c r="G65" s="96"/>
      <c r="H65" s="96"/>
      <c r="I65" s="96"/>
      <c r="J65" s="16"/>
      <c r="K65" s="16"/>
      <c r="L65" s="16"/>
      <c r="M65" s="16"/>
      <c r="N65" s="10"/>
      <c r="O65" s="10"/>
      <c r="P65" s="10"/>
      <c r="Q65" s="10"/>
      <c r="U65" s="96"/>
      <c r="V65" s="96"/>
      <c r="W65" s="96"/>
      <c r="X65" s="96"/>
      <c r="Y65" s="16"/>
      <c r="Z65" s="16"/>
    </row>
    <row r="66" spans="1:26" ht="14.65" customHeight="1">
      <c r="A66" s="16"/>
      <c r="E66" s="96"/>
      <c r="F66" s="96"/>
      <c r="G66" s="96"/>
      <c r="H66" s="96"/>
      <c r="I66" s="96"/>
      <c r="J66" s="16"/>
      <c r="K66" s="16"/>
      <c r="L66" s="16"/>
      <c r="M66" s="16"/>
      <c r="N66" s="10"/>
      <c r="O66" s="10"/>
      <c r="P66" s="10"/>
      <c r="Q66" s="10"/>
      <c r="U66" s="96"/>
      <c r="V66" s="96"/>
      <c r="W66" s="96"/>
      <c r="X66" s="96"/>
      <c r="Y66" s="16"/>
      <c r="Z66" s="16"/>
    </row>
    <row r="67" spans="1:26" ht="14.65" customHeight="1">
      <c r="A67" s="16"/>
      <c r="E67" s="16"/>
      <c r="F67" s="16"/>
      <c r="G67" s="16"/>
      <c r="H67" s="16"/>
      <c r="I67" s="16"/>
      <c r="J67" s="16"/>
      <c r="K67" s="16"/>
      <c r="L67" s="16"/>
      <c r="M67" s="16"/>
      <c r="N67" s="10"/>
      <c r="O67" s="10"/>
      <c r="P67" s="10"/>
      <c r="Q67" s="10"/>
      <c r="U67" s="96"/>
      <c r="V67" s="96"/>
      <c r="W67" s="96"/>
      <c r="X67" s="96"/>
      <c r="Y67" s="16"/>
      <c r="Z67" s="16"/>
    </row>
    <row r="68" spans="1:26" ht="14.65" customHeight="1">
      <c r="A68" s="16"/>
      <c r="E68" s="16"/>
      <c r="F68" s="16"/>
      <c r="G68" s="16"/>
      <c r="H68" s="16"/>
      <c r="I68" s="16"/>
      <c r="J68" s="16"/>
      <c r="K68" s="16"/>
      <c r="L68" s="16"/>
      <c r="M68" s="16"/>
      <c r="N68" s="10"/>
      <c r="O68" s="10"/>
      <c r="P68" s="10"/>
      <c r="Q68" s="10"/>
      <c r="U68" s="16"/>
      <c r="V68" s="16"/>
      <c r="W68" s="16"/>
      <c r="X68" s="16"/>
      <c r="Y68" s="16"/>
      <c r="Z68" s="16"/>
    </row>
    <row r="69" spans="1:26" ht="14.65" customHeight="1">
      <c r="A69" s="16"/>
      <c r="E69" s="16"/>
      <c r="F69" s="16"/>
      <c r="G69" s="16"/>
      <c r="H69" s="16"/>
      <c r="I69" s="16"/>
      <c r="J69" s="16"/>
      <c r="K69" s="16"/>
      <c r="L69" s="16"/>
      <c r="M69" s="16"/>
      <c r="N69" s="10"/>
      <c r="O69" s="10"/>
      <c r="U69" s="16"/>
      <c r="V69" s="16"/>
      <c r="W69" s="16"/>
      <c r="X69" s="16"/>
      <c r="Y69" s="16"/>
      <c r="Z69" s="16"/>
    </row>
    <row r="70" spans="1:26" ht="15" customHeight="1">
      <c r="A70" s="16"/>
      <c r="B70" s="16"/>
      <c r="C70" s="16"/>
      <c r="D70" s="16"/>
      <c r="E70" s="16"/>
      <c r="F70" s="16"/>
      <c r="G70" s="16"/>
      <c r="H70" s="16"/>
      <c r="I70" s="16"/>
      <c r="J70" s="16"/>
      <c r="K70" s="16"/>
      <c r="L70" s="16"/>
      <c r="M70" s="16"/>
    </row>
    <row r="71" spans="1:26" ht="15" customHeight="1">
      <c r="A71" s="16"/>
      <c r="L71" s="16"/>
    </row>
    <row r="72" spans="1:26" ht="14.65" customHeight="1">
      <c r="A72" s="16"/>
      <c r="L72" s="16"/>
    </row>
    <row r="73" spans="1:26" ht="15" customHeight="1">
      <c r="A73" s="16"/>
      <c r="L73" s="16"/>
    </row>
    <row r="74" spans="1:26">
      <c r="A74" s="16"/>
      <c r="L74" s="16"/>
    </row>
    <row r="75" spans="1:26">
      <c r="A75" s="16"/>
      <c r="L75" s="16"/>
    </row>
    <row r="76" spans="1:26">
      <c r="A76" s="16"/>
      <c r="L76" s="16"/>
    </row>
    <row r="77" spans="1:26">
      <c r="A77" s="16"/>
      <c r="L77" s="16"/>
    </row>
    <row r="78" spans="1:26">
      <c r="A78" s="16"/>
      <c r="L78" s="16"/>
    </row>
    <row r="79" spans="1:26">
      <c r="A79" s="16"/>
      <c r="L79" s="16"/>
    </row>
    <row r="80" spans="1:26">
      <c r="A80" s="16"/>
      <c r="L80" s="16"/>
    </row>
    <row r="81" spans="1:13">
      <c r="A81" s="16"/>
      <c r="L81" s="16"/>
    </row>
    <row r="82" spans="1:13">
      <c r="A82" s="16"/>
      <c r="L82" s="16"/>
    </row>
    <row r="83" spans="1:13">
      <c r="A83" s="16"/>
      <c r="L83" s="16"/>
    </row>
    <row r="84" spans="1:13">
      <c r="A84" s="16"/>
      <c r="L84" s="16"/>
    </row>
    <row r="85" spans="1:13">
      <c r="A85" s="16"/>
      <c r="L85" s="16"/>
    </row>
    <row r="86" spans="1:13">
      <c r="A86" s="16"/>
      <c r="L86" s="16"/>
    </row>
    <row r="87" spans="1:13">
      <c r="A87" s="16"/>
      <c r="L87" s="16"/>
    </row>
    <row r="88" spans="1:13" ht="15" customHeight="1">
      <c r="A88" s="16"/>
      <c r="L88" s="16"/>
    </row>
    <row r="89" spans="1:13" ht="14.65" customHeight="1">
      <c r="A89" s="16"/>
      <c r="L89" s="16"/>
      <c r="M89" s="16"/>
    </row>
    <row r="90" spans="1:13" ht="14.65" customHeight="1">
      <c r="A90" s="16"/>
      <c r="L90" s="16"/>
      <c r="M90" s="16"/>
    </row>
    <row r="91" spans="1:13" ht="14.65" customHeight="1">
      <c r="A91" s="16"/>
      <c r="L91" s="16"/>
      <c r="M91" s="16"/>
    </row>
    <row r="92" spans="1:13" ht="14.65" customHeight="1">
      <c r="A92" s="16"/>
      <c r="L92" s="16"/>
      <c r="M92" s="16"/>
    </row>
    <row r="93" spans="1:13" ht="14.65" customHeight="1">
      <c r="A93" s="16"/>
      <c r="L93" s="16"/>
      <c r="M93" s="16"/>
    </row>
    <row r="94" spans="1:13" ht="14.65" customHeight="1">
      <c r="A94" s="16"/>
      <c r="L94" s="16"/>
      <c r="M94" s="16"/>
    </row>
    <row r="95" spans="1:13" ht="14.65" customHeight="1">
      <c r="A95" s="16"/>
      <c r="B95" s="16"/>
      <c r="C95" s="16"/>
      <c r="D95" s="16"/>
      <c r="E95" s="16"/>
      <c r="F95" s="16"/>
      <c r="G95" s="16"/>
      <c r="H95" s="16"/>
      <c r="I95" s="16"/>
      <c r="J95" s="16"/>
      <c r="K95" s="16"/>
      <c r="L95" s="16"/>
      <c r="M95" s="16"/>
    </row>
    <row r="96" spans="1:13" ht="14.65" customHeight="1">
      <c r="A96" s="16"/>
      <c r="B96" s="16"/>
      <c r="C96" s="16"/>
      <c r="D96" s="16"/>
      <c r="E96" s="16"/>
      <c r="F96" s="16"/>
      <c r="G96" s="16"/>
      <c r="H96" s="16"/>
      <c r="I96" s="16"/>
      <c r="J96" s="16"/>
      <c r="K96" s="16"/>
      <c r="L96" s="16"/>
      <c r="M96" s="16"/>
    </row>
    <row r="97" spans="2:13" ht="14.65" customHeight="1">
      <c r="B97" s="16"/>
      <c r="C97" s="16"/>
      <c r="D97" s="16"/>
      <c r="E97" s="16"/>
      <c r="F97" s="16"/>
      <c r="G97" s="95"/>
      <c r="H97" s="95"/>
      <c r="I97" s="95"/>
      <c r="J97" s="95"/>
      <c r="K97" s="95"/>
      <c r="L97" s="95"/>
      <c r="M97" s="95"/>
    </row>
    <row r="98" spans="2:13" ht="14.65" customHeight="1">
      <c r="B98" s="16"/>
      <c r="C98" s="16"/>
      <c r="D98" s="16"/>
      <c r="E98" s="16"/>
      <c r="F98" s="16"/>
      <c r="G98" s="95"/>
      <c r="H98" s="95"/>
      <c r="I98" s="95"/>
      <c r="J98" s="95"/>
      <c r="K98" s="95"/>
      <c r="L98" s="95"/>
      <c r="M98" s="95"/>
    </row>
    <row r="99" spans="2:13" ht="14.65" customHeight="1">
      <c r="B99" s="16"/>
      <c r="C99" s="16"/>
      <c r="D99" s="16"/>
      <c r="E99" s="16"/>
      <c r="F99" s="16"/>
      <c r="G99" s="95"/>
      <c r="H99" s="95"/>
      <c r="I99" s="95"/>
      <c r="J99" s="95"/>
      <c r="K99" s="95"/>
      <c r="L99" s="95"/>
      <c r="M99" s="95"/>
    </row>
    <row r="100" spans="2:13" ht="14.65" customHeight="1">
      <c r="B100" s="16"/>
      <c r="C100" s="16"/>
      <c r="D100" s="16"/>
      <c r="E100" s="16"/>
      <c r="F100" s="16"/>
      <c r="G100" s="95"/>
      <c r="H100" s="95"/>
      <c r="I100" s="95"/>
      <c r="J100" s="95"/>
      <c r="K100" s="95"/>
      <c r="L100" s="95"/>
      <c r="M100" s="95"/>
    </row>
    <row r="101" spans="2:13" ht="14.5">
      <c r="B101" s="43"/>
      <c r="C101" s="43"/>
      <c r="D101" s="43"/>
      <c r="E101" s="43"/>
      <c r="F101" s="43"/>
    </row>
    <row r="102" spans="2:13" ht="14.5">
      <c r="B102" s="43"/>
      <c r="C102" s="43"/>
      <c r="D102" s="43"/>
      <c r="E102" s="43"/>
      <c r="F102" s="43"/>
    </row>
    <row r="103" spans="2:13" ht="14.5">
      <c r="B103" s="43"/>
      <c r="C103" s="43"/>
      <c r="D103" s="43"/>
      <c r="E103" s="43"/>
      <c r="F103" s="43"/>
    </row>
    <row r="104" spans="2:13" ht="14.5">
      <c r="B104" s="43"/>
      <c r="C104" s="43"/>
      <c r="D104" s="43"/>
      <c r="E104" s="43"/>
      <c r="F104" s="43"/>
    </row>
    <row r="105" spans="2:13" ht="14.5">
      <c r="B105" s="43"/>
      <c r="C105" s="43"/>
      <c r="D105" s="43"/>
      <c r="E105" s="43"/>
      <c r="F105" s="43"/>
    </row>
    <row r="106" spans="2:13" ht="14.5">
      <c r="B106" s="43"/>
      <c r="C106" s="43"/>
      <c r="D106" s="43"/>
      <c r="E106" s="43"/>
      <c r="F106" s="43"/>
    </row>
    <row r="107" spans="2:13" ht="14.5">
      <c r="B107" s="43"/>
      <c r="C107" s="43"/>
      <c r="D107" s="43"/>
      <c r="E107" s="43"/>
      <c r="F107" s="43"/>
    </row>
    <row r="108" spans="2:13" ht="14.5">
      <c r="B108" s="43"/>
      <c r="C108" s="43"/>
      <c r="D108" s="43"/>
      <c r="E108" s="43"/>
      <c r="F108" s="43"/>
    </row>
    <row r="109" spans="2:13" ht="14.5">
      <c r="B109" s="43"/>
      <c r="C109" s="43"/>
      <c r="D109" s="43"/>
      <c r="E109" s="43"/>
      <c r="F109" s="43"/>
    </row>
    <row r="110" spans="2:13" ht="14.5">
      <c r="B110" s="43"/>
      <c r="C110" s="43"/>
      <c r="D110" s="43"/>
      <c r="E110" s="43"/>
      <c r="F110" s="43"/>
    </row>
    <row r="111" spans="2:13" ht="14.5">
      <c r="B111" s="43"/>
      <c r="C111" s="43"/>
      <c r="D111" s="43"/>
      <c r="E111" s="43"/>
      <c r="F111" s="43"/>
    </row>
    <row r="112" spans="2:13" ht="14.5">
      <c r="B112" s="43"/>
      <c r="C112" s="43"/>
      <c r="D112" s="43"/>
      <c r="E112" s="43"/>
      <c r="F112" s="43"/>
    </row>
    <row r="113" spans="2:6" ht="14.5">
      <c r="B113" s="43"/>
      <c r="C113" s="43"/>
      <c r="D113" s="43"/>
      <c r="E113" s="43"/>
      <c r="F113" s="43"/>
    </row>
    <row r="114" spans="2:6" ht="14.5">
      <c r="B114" s="43"/>
      <c r="C114" s="43"/>
      <c r="D114" s="43"/>
      <c r="E114" s="43"/>
      <c r="F114" s="43"/>
    </row>
    <row r="115" spans="2:6" ht="14.5">
      <c r="B115" s="43"/>
      <c r="C115" s="43"/>
      <c r="D115" s="43"/>
      <c r="E115" s="43"/>
      <c r="F115" s="43"/>
    </row>
    <row r="116" spans="2:6" ht="14.5">
      <c r="B116" s="43"/>
      <c r="C116" s="43"/>
      <c r="D116" s="43"/>
      <c r="E116" s="43"/>
      <c r="F116" s="43"/>
    </row>
    <row r="117" spans="2:6" ht="14.5">
      <c r="B117" s="43"/>
      <c r="C117" s="43"/>
      <c r="D117" s="43"/>
      <c r="E117" s="43"/>
      <c r="F117" s="43"/>
    </row>
    <row r="118" spans="2:6" ht="14.5">
      <c r="B118" s="43"/>
      <c r="C118" s="43"/>
      <c r="D118" s="43"/>
      <c r="E118" s="43"/>
      <c r="F118" s="43"/>
    </row>
  </sheetData>
  <mergeCells count="15">
    <mergeCell ref="B38:B40"/>
    <mergeCell ref="C38:D39"/>
    <mergeCell ref="E38:F39"/>
    <mergeCell ref="G38:H39"/>
    <mergeCell ref="I38:J39"/>
    <mergeCell ref="B20:B22"/>
    <mergeCell ref="C20:D21"/>
    <mergeCell ref="E20:F21"/>
    <mergeCell ref="G20:H21"/>
    <mergeCell ref="I20:J21"/>
    <mergeCell ref="B4:B6"/>
    <mergeCell ref="C4:E5"/>
    <mergeCell ref="F4:G5"/>
    <mergeCell ref="H4:I5"/>
    <mergeCell ref="J4:K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57" zoomScaleNormal="70" workbookViewId="0">
      <pane xSplit="2" topLeftCell="C1" activePane="topRight" state="frozen"/>
      <selection sqref="A1:A3"/>
      <selection pane="topRight" activeCell="E25" sqref="E25"/>
    </sheetView>
  </sheetViews>
  <sheetFormatPr baseColWidth="10" defaultColWidth="11.453125" defaultRowHeight="14"/>
  <cols>
    <col min="1" max="1" width="11.453125" style="10"/>
    <col min="2" max="2" width="55.453125" style="10" customWidth="1"/>
    <col min="3" max="3" width="12" style="10" bestFit="1" customWidth="1"/>
    <col min="4" max="5" width="15.7265625" style="10" bestFit="1" customWidth="1"/>
    <col min="6" max="7" width="11.453125" style="10" bestFit="1" customWidth="1"/>
    <col min="8" max="16384" width="11.453125" style="10"/>
  </cols>
  <sheetData>
    <row r="1" spans="1:7" ht="14.5">
      <c r="A1" s="97" t="s">
        <v>22</v>
      </c>
    </row>
    <row r="2" spans="1:7" ht="14.5" thickBot="1"/>
    <row r="3" spans="1:7" customFormat="1" ht="14.5">
      <c r="B3" s="552" t="s">
        <v>123</v>
      </c>
      <c r="C3" s="2154" t="s">
        <v>673</v>
      </c>
      <c r="D3" s="2155"/>
      <c r="E3" s="2156"/>
      <c r="F3" s="2154" t="s">
        <v>27</v>
      </c>
      <c r="G3" s="2156"/>
    </row>
    <row r="4" spans="1:7" customFormat="1" ht="15" thickBot="1">
      <c r="B4" s="384" t="s">
        <v>45</v>
      </c>
      <c r="C4" s="445" t="s">
        <v>845</v>
      </c>
      <c r="D4" s="446" t="s">
        <v>794</v>
      </c>
      <c r="E4" s="446" t="s">
        <v>846</v>
      </c>
      <c r="F4" s="447" t="str">
        <f>+F16</f>
        <v>TaT</v>
      </c>
      <c r="G4" s="448" t="str">
        <f>+G16</f>
        <v>AaA</v>
      </c>
    </row>
    <row r="5" spans="1:7" ht="14.5" thickBot="1">
      <c r="B5" s="553" t="s">
        <v>126</v>
      </c>
      <c r="C5" s="449">
        <v>140961978</v>
      </c>
      <c r="D5" s="450">
        <v>152824685</v>
      </c>
      <c r="E5" s="451">
        <v>159434397</v>
      </c>
      <c r="F5" s="452">
        <v>4.3250290357215525E-2</v>
      </c>
      <c r="G5" s="453">
        <v>0.13104540147698551</v>
      </c>
    </row>
    <row r="6" spans="1:7" ht="14.5" thickBot="1">
      <c r="B6" s="554" t="s">
        <v>127</v>
      </c>
      <c r="C6" s="454">
        <v>581373.23998964729</v>
      </c>
      <c r="D6" s="455">
        <v>852041.25340044301</v>
      </c>
      <c r="E6" s="456">
        <v>535949.0395824837</v>
      </c>
      <c r="F6" s="457">
        <v>-0.37098228818904622</v>
      </c>
      <c r="G6" s="458">
        <v>-7.8132595865562204E-2</v>
      </c>
    </row>
    <row r="7" spans="1:7">
      <c r="B7" s="555" t="s">
        <v>128</v>
      </c>
      <c r="C7" s="454">
        <v>5044212</v>
      </c>
      <c r="D7" s="455">
        <v>4475120</v>
      </c>
      <c r="E7" s="455">
        <v>4504185</v>
      </c>
      <c r="F7" s="459">
        <v>6.4947979048606518E-3</v>
      </c>
      <c r="G7" s="460">
        <v>-0.10705874376413997</v>
      </c>
    </row>
    <row r="8" spans="1:7">
      <c r="B8" s="385" t="s">
        <v>129</v>
      </c>
      <c r="C8" s="461">
        <v>4171379</v>
      </c>
      <c r="D8" s="462">
        <v>3690265</v>
      </c>
      <c r="E8" s="462">
        <v>3657815</v>
      </c>
      <c r="F8" s="463">
        <v>-8.7934064355811303E-3</v>
      </c>
      <c r="G8" s="464">
        <v>-0.12311612059225496</v>
      </c>
    </row>
    <row r="9" spans="1:7">
      <c r="B9" s="385" t="s">
        <v>130</v>
      </c>
      <c r="C9" s="461">
        <v>1947709</v>
      </c>
      <c r="D9" s="462">
        <v>2048877</v>
      </c>
      <c r="E9" s="462">
        <v>1953602</v>
      </c>
      <c r="F9" s="463">
        <v>-4.6501083276350899E-2</v>
      </c>
      <c r="G9" s="464">
        <v>3.025605981180967E-3</v>
      </c>
    </row>
    <row r="10" spans="1:7" ht="14.5" thickBot="1">
      <c r="B10" s="308" t="s">
        <v>131</v>
      </c>
      <c r="C10" s="461">
        <v>6991921</v>
      </c>
      <c r="D10" s="462">
        <v>6523997</v>
      </c>
      <c r="E10" s="462">
        <v>6457787</v>
      </c>
      <c r="F10" s="463">
        <v>-1.0148686457090645E-2</v>
      </c>
      <c r="G10" s="464">
        <v>-7.6393025607697798E-2</v>
      </c>
    </row>
    <row r="11" spans="1:7">
      <c r="B11" s="556" t="s">
        <v>132</v>
      </c>
      <c r="C11" s="465">
        <v>3.5784202744374091E-2</v>
      </c>
      <c r="D11" s="466">
        <v>2.9282703903495695E-2</v>
      </c>
      <c r="E11" s="466">
        <v>2.8251024150077225E-2</v>
      </c>
      <c r="F11" s="465" t="str">
        <f>CONCATENATE(ROUND(E11*10000,0)-ROUND(D11*10000,0)," pbs")</f>
        <v>-10 pbs</v>
      </c>
      <c r="G11" s="453" t="str">
        <f>CONCATENATE(ROUND(E11*10000,0)-ROUND(C11*10000,0)," pbs")</f>
        <v>-75 pbs</v>
      </c>
    </row>
    <row r="12" spans="1:7">
      <c r="B12" s="105" t="s">
        <v>133</v>
      </c>
      <c r="C12" s="467">
        <v>2.9592228054575113E-2</v>
      </c>
      <c r="D12" s="468">
        <v>2.414704797199484E-2</v>
      </c>
      <c r="E12" s="468">
        <v>2.2942445725811601E-2</v>
      </c>
      <c r="F12" s="467" t="str">
        <f>CONCATENATE(ROUND(E12*10000,0)-ROUND(D12*10000,0)," pbs")</f>
        <v>-12 pbs</v>
      </c>
      <c r="G12" s="493" t="str">
        <f>CONCATENATE(ROUND(E12*10000,0)-ROUND(C12*10000,0)," pbs")</f>
        <v>-67 pbs</v>
      </c>
    </row>
    <row r="13" spans="1:7" ht="14.5" thickBot="1">
      <c r="B13" s="386" t="s">
        <v>134</v>
      </c>
      <c r="C13" s="557">
        <v>4.9601467709257031E-2</v>
      </c>
      <c r="D13" s="558">
        <v>4.2689418924697929E-2</v>
      </c>
      <c r="E13" s="558">
        <v>4.0504352395173547E-2</v>
      </c>
      <c r="F13" s="557" t="str">
        <f>CONCATENATE(ROUND(E13*10000,0)-ROUND(D13*10000,0)," pbs")</f>
        <v>-22 pbs</v>
      </c>
      <c r="G13" s="559" t="str">
        <f>CONCATENATE(ROUND(E13*10000,0)-ROUND(C13*10000,0)," pbs")</f>
        <v>-91 pbs</v>
      </c>
    </row>
    <row r="14" spans="1:7" ht="14.5" thickBot="1"/>
    <row r="15" spans="1:7">
      <c r="B15" s="552" t="s">
        <v>123</v>
      </c>
      <c r="C15" s="2154" t="s">
        <v>673</v>
      </c>
      <c r="D15" s="2157"/>
      <c r="E15" s="2156"/>
      <c r="F15" s="2155" t="s">
        <v>27</v>
      </c>
      <c r="G15" s="2156"/>
    </row>
    <row r="16" spans="1:7" ht="14.5" thickBot="1">
      <c r="B16" s="387" t="s">
        <v>45</v>
      </c>
      <c r="C16" s="1008" t="str">
        <f>+C4</f>
        <v>Jun 25</v>
      </c>
      <c r="D16" s="1009" t="str">
        <f>+D4</f>
        <v>Mar 26</v>
      </c>
      <c r="E16" s="1007" t="str">
        <f>+E4</f>
        <v>Jun 26</v>
      </c>
      <c r="F16" s="388" t="s">
        <v>29</v>
      </c>
      <c r="G16" s="293" t="s">
        <v>30</v>
      </c>
    </row>
    <row r="17" spans="2:7">
      <c r="B17" s="554" t="s">
        <v>126</v>
      </c>
      <c r="C17" s="479">
        <v>140961978</v>
      </c>
      <c r="D17" s="484">
        <v>152824685</v>
      </c>
      <c r="E17" s="1723">
        <v>159434397</v>
      </c>
      <c r="F17" s="1081">
        <v>4.3250290357215525E-2</v>
      </c>
      <c r="G17" s="962">
        <v>0.13104540147698551</v>
      </c>
    </row>
    <row r="18" spans="2:7">
      <c r="B18" s="381" t="s">
        <v>135</v>
      </c>
      <c r="C18" s="1082">
        <v>7658595</v>
      </c>
      <c r="D18" s="1083">
        <v>7425425</v>
      </c>
      <c r="E18" s="1084">
        <v>7575313</v>
      </c>
      <c r="F18" s="1085">
        <v>2.0185780611884169E-2</v>
      </c>
      <c r="G18" s="966">
        <v>-1.0874318331234385E-2</v>
      </c>
    </row>
    <row r="19" spans="2:7" ht="14.5" thickBot="1">
      <c r="B19" s="1086" t="s">
        <v>131</v>
      </c>
      <c r="C19" s="1082">
        <v>6991921</v>
      </c>
      <c r="D19" s="1083">
        <v>6523997</v>
      </c>
      <c r="E19" s="1084">
        <v>6457787</v>
      </c>
      <c r="F19" s="1085">
        <v>-1.0148686457090645E-2</v>
      </c>
      <c r="G19" s="966">
        <v>-7.6393025607697798E-2</v>
      </c>
    </row>
    <row r="20" spans="2:7">
      <c r="B20" s="548" t="s">
        <v>136</v>
      </c>
      <c r="C20" s="1087">
        <v>5.4330927450521448E-2</v>
      </c>
      <c r="D20" s="1088">
        <v>4.8587863930490027E-2</v>
      </c>
      <c r="E20" s="1089">
        <v>4.7513667957109658E-2</v>
      </c>
      <c r="F20" s="1095" t="str">
        <f>CONCATENATE(ROUND(E20*10000,0)-ROUND(D20*10000,0)," pbs")</f>
        <v>-11 pbs</v>
      </c>
      <c r="G20" s="1090" t="str">
        <f>CONCATENATE(ROUND(E20*10000,0)-ROUND(C20*10000,0)," pbs")</f>
        <v>-68 pbs</v>
      </c>
    </row>
    <row r="21" spans="2:7" ht="14.5" thickBot="1">
      <c r="B21" s="469" t="s">
        <v>137</v>
      </c>
      <c r="C21" s="1091">
        <v>1.0953491894430729</v>
      </c>
      <c r="D21" s="1092">
        <v>1.1381711242356487</v>
      </c>
      <c r="E21" s="1093">
        <v>1.1730509228625843</v>
      </c>
      <c r="F21" s="1094" t="str">
        <f>CONCATENATE(ROUND(E21*10000,0)-ROUND(D21*10000,0)," pbs")</f>
        <v>349 pbs</v>
      </c>
      <c r="G21" s="1096" t="str">
        <f>CONCATENATE(ROUND(E21*10000,0)-ROUND(C21*10000,0)," pbs")</f>
        <v>778 pbs</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B1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M25"/>
  <sheetViews>
    <sheetView showGridLines="0" zoomScale="81" zoomScaleNormal="60" workbookViewId="0">
      <pane xSplit="2" topLeftCell="J1" activePane="topRight" state="frozen"/>
      <selection activeCell="N35" sqref="N35"/>
      <selection pane="topRight" activeCell="L3" sqref="L3:M3"/>
    </sheetView>
  </sheetViews>
  <sheetFormatPr baseColWidth="10" defaultColWidth="11.453125" defaultRowHeight="13"/>
  <cols>
    <col min="1" max="1" width="11.453125" style="16"/>
    <col min="2" max="2" width="36.453125" style="16" customWidth="1"/>
    <col min="3" max="4" width="15.7265625" style="16" bestFit="1" customWidth="1"/>
    <col min="5" max="5" width="15.453125" style="16" customWidth="1"/>
    <col min="6" max="7" width="11.54296875" style="16" customWidth="1"/>
    <col min="8" max="8" width="8.54296875" style="16" customWidth="1"/>
    <col min="9" max="9" width="8.453125" style="16" customWidth="1"/>
    <col min="10" max="11" width="13.453125" style="16" customWidth="1"/>
    <col min="12" max="16384" width="11.453125" style="16"/>
  </cols>
  <sheetData>
    <row r="1" spans="1:13">
      <c r="A1" s="98" t="s">
        <v>22</v>
      </c>
    </row>
    <row r="2" spans="1:13" ht="13.5" thickBot="1"/>
    <row r="3" spans="1:13" customFormat="1" ht="32.65" customHeight="1">
      <c r="B3" s="1604" t="s">
        <v>138</v>
      </c>
      <c r="C3" s="2160" t="s">
        <v>106</v>
      </c>
      <c r="D3" s="2161"/>
      <c r="E3" s="2159"/>
      <c r="F3" s="2158" t="s">
        <v>739</v>
      </c>
      <c r="G3" s="2159"/>
      <c r="H3" s="2160" t="s">
        <v>738</v>
      </c>
      <c r="I3" s="2159"/>
      <c r="J3" s="2158" t="s">
        <v>814</v>
      </c>
      <c r="K3" s="2159"/>
      <c r="L3" s="2158" t="s">
        <v>815</v>
      </c>
      <c r="M3" s="2159"/>
    </row>
    <row r="4" spans="1:13" customFormat="1" ht="15" thickBot="1">
      <c r="B4" s="955" t="s">
        <v>45</v>
      </c>
      <c r="C4" s="1605" t="s">
        <v>845</v>
      </c>
      <c r="D4" s="1590" t="s">
        <v>794</v>
      </c>
      <c r="E4" s="1591" t="s">
        <v>846</v>
      </c>
      <c r="F4" s="1590" t="s">
        <v>29</v>
      </c>
      <c r="G4" s="1591" t="s">
        <v>30</v>
      </c>
      <c r="H4" s="1592" t="s">
        <v>29</v>
      </c>
      <c r="I4" s="1593" t="s">
        <v>30</v>
      </c>
      <c r="J4" s="1592" t="s">
        <v>29</v>
      </c>
      <c r="K4" s="1592" t="s">
        <v>30</v>
      </c>
      <c r="L4" s="1594" t="s">
        <v>29</v>
      </c>
      <c r="M4" s="1595" t="s">
        <v>30</v>
      </c>
    </row>
    <row r="5" spans="1:13" customFormat="1" ht="14.5">
      <c r="B5" s="1606" t="s">
        <v>741</v>
      </c>
      <c r="C5" s="963">
        <v>49237039</v>
      </c>
      <c r="D5" s="964">
        <v>62847705</v>
      </c>
      <c r="E5" s="1607">
        <v>64854351</v>
      </c>
      <c r="F5" s="1596">
        <v>2006646</v>
      </c>
      <c r="G5" s="1596">
        <v>15617312</v>
      </c>
      <c r="H5" s="965">
        <v>3.192870765925343E-2</v>
      </c>
      <c r="I5" s="966">
        <v>0.31718625484363511</v>
      </c>
      <c r="J5" s="959">
        <v>-3509078.2231671512</v>
      </c>
      <c r="K5" s="990">
        <v>9174181.93518769</v>
      </c>
      <c r="L5" s="311">
        <v>-6.0773828133733332E-2</v>
      </c>
      <c r="M5" s="17">
        <v>0.16530394999212672</v>
      </c>
    </row>
    <row r="6" spans="1:13" s="26" customFormat="1">
      <c r="B6" s="1606" t="s">
        <v>742</v>
      </c>
      <c r="C6" s="963">
        <v>59086275</v>
      </c>
      <c r="D6" s="964">
        <v>71249909</v>
      </c>
      <c r="E6" s="1607">
        <v>70661922</v>
      </c>
      <c r="F6" s="1596">
        <v>-587987</v>
      </c>
      <c r="G6" s="1596">
        <v>11575647</v>
      </c>
      <c r="H6" s="965">
        <v>-8.2524596627905865E-3</v>
      </c>
      <c r="I6" s="966">
        <v>0.19591092855320461</v>
      </c>
      <c r="J6" s="963">
        <v>-509505.33284457028</v>
      </c>
      <c r="K6" s="1607">
        <v>10403976.994475111</v>
      </c>
      <c r="L6" s="311">
        <v>-7.4578096632700319E-3</v>
      </c>
      <c r="M6" s="17">
        <v>0.17073927107881581</v>
      </c>
    </row>
    <row r="7" spans="1:13">
      <c r="B7" s="1606" t="s">
        <v>743</v>
      </c>
      <c r="C7" s="963">
        <v>42361180</v>
      </c>
      <c r="D7" s="964">
        <v>40877361</v>
      </c>
      <c r="E7" s="1607">
        <v>42306886</v>
      </c>
      <c r="F7" s="1596">
        <v>1429525</v>
      </c>
      <c r="G7" s="1596">
        <v>-54294</v>
      </c>
      <c r="H7" s="965">
        <v>3.4971068704753222E-2</v>
      </c>
      <c r="I7" s="966">
        <v>-1.2816923419036014E-3</v>
      </c>
      <c r="J7" s="963">
        <v>3494406.4826979488</v>
      </c>
      <c r="K7" s="1607">
        <v>3349859.7530798689</v>
      </c>
      <c r="L7" s="311">
        <v>8.2814312608660678E-2</v>
      </c>
      <c r="M7" s="17">
        <v>8.0436534455960773E-2</v>
      </c>
    </row>
    <row r="8" spans="1:13" ht="14.5">
      <c r="B8" s="1606" t="s">
        <v>748</v>
      </c>
      <c r="C8" s="963">
        <v>3268583</v>
      </c>
      <c r="D8" s="964">
        <v>2987508</v>
      </c>
      <c r="E8" s="1607">
        <v>3415387</v>
      </c>
      <c r="F8" s="1596">
        <v>427879</v>
      </c>
      <c r="G8" s="1596">
        <v>146804</v>
      </c>
      <c r="H8" s="965">
        <v>0.14322271270905385</v>
      </c>
      <c r="I8" s="966">
        <v>4.4913652185060007E-2</v>
      </c>
      <c r="J8" s="963">
        <v>406929.10410557175</v>
      </c>
      <c r="K8" s="1607">
        <v>212217.23754835268</v>
      </c>
      <c r="L8" s="311">
        <v>0.12746149384760264</v>
      </c>
      <c r="M8" s="17">
        <v>7.2647380575747933E-2</v>
      </c>
    </row>
    <row r="9" spans="1:13" ht="13.5" thickBot="1">
      <c r="B9" s="1606" t="s">
        <v>744</v>
      </c>
      <c r="C9" s="963">
        <v>770257</v>
      </c>
      <c r="D9" s="964">
        <v>918183</v>
      </c>
      <c r="E9" s="1607">
        <v>882220</v>
      </c>
      <c r="F9" s="1596">
        <v>-35963</v>
      </c>
      <c r="G9" s="1596">
        <v>111963</v>
      </c>
      <c r="H9" s="965">
        <v>-3.9167573348667967E-2</v>
      </c>
      <c r="I9" s="966">
        <v>0.14535797792165472</v>
      </c>
      <c r="J9" s="1611">
        <v>60366.893841642188</v>
      </c>
      <c r="K9" s="1612">
        <v>28631.160294803092</v>
      </c>
      <c r="L9" s="1609">
        <v>5.2083394526037496E-2</v>
      </c>
      <c r="M9" s="1610">
        <v>2.2508101404834724E-2</v>
      </c>
    </row>
    <row r="10" spans="1:13" ht="14.65" customHeight="1" thickBot="1">
      <c r="B10" s="1602" t="s">
        <v>749</v>
      </c>
      <c r="C10" s="967">
        <v>108323314</v>
      </c>
      <c r="D10" s="968">
        <v>134097614</v>
      </c>
      <c r="E10" s="991">
        <v>135516273</v>
      </c>
      <c r="F10" s="968">
        <v>1418659</v>
      </c>
      <c r="G10" s="968">
        <v>27192959</v>
      </c>
      <c r="H10" s="969">
        <v>1.0579300836777007E-2</v>
      </c>
      <c r="I10" s="970">
        <v>0.25103514650594977</v>
      </c>
    </row>
    <row r="11" spans="1:13" ht="14.65" customHeight="1" thickBot="1">
      <c r="B11" s="1603" t="s">
        <v>745</v>
      </c>
      <c r="C11" s="967">
        <v>154723334</v>
      </c>
      <c r="D11" s="968">
        <v>178880666</v>
      </c>
      <c r="E11" s="991">
        <v>182120766</v>
      </c>
      <c r="F11" s="968">
        <v>3240100</v>
      </c>
      <c r="G11" s="968">
        <v>27397432</v>
      </c>
      <c r="H11" s="969">
        <v>1.8113192847794966E-2</v>
      </c>
      <c r="I11" s="970">
        <v>0.17707369206508955</v>
      </c>
    </row>
    <row r="12" spans="1:13">
      <c r="B12" s="1608"/>
      <c r="C12" s="2022">
        <f>+C7/C11</f>
        <v>0.27378662871884601</v>
      </c>
      <c r="D12" s="2022">
        <f>+D7/D11</f>
        <v>0.22851749109655037</v>
      </c>
      <c r="E12" s="2022">
        <f>+E7/E11</f>
        <v>0.23230127419956054</v>
      </c>
      <c r="F12" s="1599"/>
      <c r="G12" s="1599"/>
      <c r="H12" s="1600"/>
      <c r="I12" s="1600"/>
      <c r="J12" s="1600"/>
      <c r="K12" s="1600"/>
      <c r="L12" s="27"/>
      <c r="M12" s="27"/>
    </row>
    <row r="13" spans="1:13" ht="15" thickBot="1">
      <c r="B13" s="1601" t="s">
        <v>746</v>
      </c>
      <c r="C13"/>
      <c r="D13"/>
      <c r="E13"/>
      <c r="F13"/>
      <c r="G13"/>
      <c r="H13"/>
      <c r="I13"/>
      <c r="J13"/>
      <c r="K13"/>
      <c r="L13"/>
      <c r="M13"/>
    </row>
    <row r="14" spans="1:13" ht="13.5" thickBot="1">
      <c r="B14" s="1602" t="s">
        <v>747</v>
      </c>
      <c r="C14" s="967">
        <v>108323314</v>
      </c>
      <c r="D14" s="968">
        <v>134097614</v>
      </c>
      <c r="E14" s="991">
        <v>135516273</v>
      </c>
      <c r="F14" s="968">
        <v>1418659</v>
      </c>
      <c r="G14" s="968">
        <v>27192959</v>
      </c>
      <c r="H14" s="969">
        <v>1.0579300836776939E-2</v>
      </c>
      <c r="I14" s="970">
        <v>0.25103514650594971</v>
      </c>
      <c r="J14" s="1613">
        <v>-4018583.5560117215</v>
      </c>
      <c r="K14" s="1614">
        <v>19578158.929662801</v>
      </c>
      <c r="L14" s="1597">
        <v>-3.1878765477512783E-2</v>
      </c>
      <c r="M14" s="1598">
        <v>0.16814849160237699</v>
      </c>
    </row>
    <row r="15" spans="1:13" ht="13.5" thickBot="1">
      <c r="B15" s="1603" t="s">
        <v>745</v>
      </c>
      <c r="C15" s="967">
        <v>154723334</v>
      </c>
      <c r="D15" s="968">
        <v>178880666</v>
      </c>
      <c r="E15" s="991">
        <v>182120766</v>
      </c>
      <c r="F15" s="968">
        <v>3240100</v>
      </c>
      <c r="G15" s="968">
        <v>27397432</v>
      </c>
      <c r="H15" s="969">
        <v>1.811319284779489E-2</v>
      </c>
      <c r="I15" s="970">
        <v>0.17707369206508949</v>
      </c>
      <c r="J15" s="1613">
        <v>-56881.07536655874</v>
      </c>
      <c r="K15" s="1614">
        <v>23168867.080585826</v>
      </c>
      <c r="L15" s="1597">
        <v>-3.2954360924941639E-4</v>
      </c>
      <c r="M15" s="1598">
        <v>0.1427771106647755</v>
      </c>
    </row>
    <row r="16" spans="1:13">
      <c r="B16" s="28" t="s">
        <v>55</v>
      </c>
      <c r="C16" s="28" t="s">
        <v>55</v>
      </c>
      <c r="D16" s="28" t="s">
        <v>55</v>
      </c>
      <c r="E16" s="28" t="s">
        <v>55</v>
      </c>
      <c r="F16" s="27"/>
      <c r="G16" s="27"/>
    </row>
    <row r="17" spans="2:7">
      <c r="B17" s="1339" t="s">
        <v>750</v>
      </c>
      <c r="C17" s="29"/>
      <c r="D17" s="30" t="e">
        <f>IF(#REF!-D16=0,"Check",D15-D16)</f>
        <v>#REF!</v>
      </c>
      <c r="E17" s="30" t="e">
        <f>IF(#REF!-E16=0,"Check",E15-E16)</f>
        <v>#REF!</v>
      </c>
      <c r="F17" s="27"/>
      <c r="G17" s="27"/>
    </row>
    <row r="18" spans="2:7">
      <c r="B18" s="1339" t="s">
        <v>751</v>
      </c>
      <c r="C18" s="32"/>
      <c r="D18" s="33">
        <f>'12.7.1.Credicorp Consolidado'!S52</f>
        <v>1822015</v>
      </c>
      <c r="E18" s="33">
        <f>'12.7.1.Credicorp Consolidado'!T52</f>
        <v>2063184</v>
      </c>
      <c r="F18" s="27"/>
      <c r="G18" s="27"/>
    </row>
    <row r="19" spans="2:7">
      <c r="B19" s="26"/>
      <c r="C19" s="30" t="e">
        <f>IF(#REF!-C18=0,"Check",#REF!-C18)</f>
        <v>#REF!</v>
      </c>
      <c r="D19" s="30" t="e">
        <f>IF(#REF!-D18=0,"Check",#REF!-D18)</f>
        <v>#REF!</v>
      </c>
      <c r="E19" s="30" t="e">
        <f>IF(#REF!-E18=0,"Check",#REF!-E18)</f>
        <v>#REF!</v>
      </c>
      <c r="F19" s="27"/>
      <c r="G19" s="27"/>
    </row>
    <row r="20" spans="2:7">
      <c r="B20" s="31" t="s">
        <v>140</v>
      </c>
      <c r="C20" s="33"/>
      <c r="D20" s="33"/>
      <c r="E20" s="33"/>
    </row>
    <row r="21" spans="2:7">
      <c r="B21" s="26"/>
      <c r="C21" s="30"/>
      <c r="D21" s="30"/>
      <c r="E21" s="30"/>
    </row>
    <row r="22" spans="2:7">
      <c r="B22" s="31" t="s">
        <v>141</v>
      </c>
      <c r="C22" s="33"/>
      <c r="D22" s="33"/>
      <c r="E22" s="33"/>
    </row>
    <row r="23" spans="2:7">
      <c r="B23" s="26"/>
      <c r="C23" s="30"/>
      <c r="D23" s="30"/>
      <c r="E23" s="30"/>
    </row>
    <row r="24" spans="2:7">
      <c r="B24" s="31" t="s">
        <v>142</v>
      </c>
      <c r="C24" s="33"/>
      <c r="D24" s="33"/>
      <c r="E24" s="33"/>
    </row>
    <row r="25" spans="2:7">
      <c r="B25" s="26"/>
      <c r="C25" s="30"/>
      <c r="D25" s="30"/>
      <c r="E25" s="30"/>
    </row>
  </sheetData>
  <mergeCells count="5">
    <mergeCell ref="L3:M3"/>
    <mergeCell ref="C3:E3"/>
    <mergeCell ref="F3:G3"/>
    <mergeCell ref="H3:I3"/>
    <mergeCell ref="J3:K3"/>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7:E18 D19:E19 C19"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9"/>
  <sheetViews>
    <sheetView showGridLines="0" topLeftCell="A39" zoomScaleNormal="100" workbookViewId="0">
      <pane xSplit="2" topLeftCell="C1" activePane="topRight" state="frozen"/>
      <selection activeCell="L35" sqref="L35"/>
      <selection pane="topRight" activeCell="C10" sqref="C10"/>
    </sheetView>
  </sheetViews>
  <sheetFormatPr baseColWidth="10" defaultColWidth="11.453125" defaultRowHeight="14.5"/>
  <cols>
    <col min="2" max="2" width="62.453125" style="5" customWidth="1"/>
    <col min="3" max="5" width="15.26953125" style="5" bestFit="1" customWidth="1"/>
    <col min="6" max="7" width="11.453125" style="5" bestFit="1" customWidth="1"/>
    <col min="8" max="8" width="11.453125" style="5"/>
  </cols>
  <sheetData>
    <row r="1" spans="1:8">
      <c r="A1" s="97" t="s">
        <v>22</v>
      </c>
    </row>
    <row r="2" spans="1:8">
      <c r="B2"/>
      <c r="C2"/>
      <c r="D2"/>
      <c r="E2"/>
      <c r="F2"/>
      <c r="G2"/>
      <c r="H2"/>
    </row>
    <row r="3" spans="1:8" ht="15" thickBot="1">
      <c r="H3"/>
    </row>
    <row r="4" spans="1:8">
      <c r="B4" s="560" t="s">
        <v>143</v>
      </c>
      <c r="C4" s="2114" t="s">
        <v>106</v>
      </c>
      <c r="D4" s="2115"/>
      <c r="E4" s="2116"/>
      <c r="F4" s="2114" t="s">
        <v>27</v>
      </c>
      <c r="G4" s="2116"/>
      <c r="H4"/>
    </row>
    <row r="5" spans="1:8" ht="15" thickBot="1">
      <c r="B5" s="955" t="s">
        <v>45</v>
      </c>
      <c r="C5" s="1500" t="s">
        <v>845</v>
      </c>
      <c r="D5" s="1501" t="s">
        <v>794</v>
      </c>
      <c r="E5" s="1502" t="s">
        <v>846</v>
      </c>
      <c r="F5" s="200" t="s">
        <v>29</v>
      </c>
      <c r="G5" s="116" t="s">
        <v>30</v>
      </c>
      <c r="H5"/>
    </row>
    <row r="6" spans="1:8">
      <c r="B6" s="106" t="s">
        <v>144</v>
      </c>
      <c r="C6" s="561">
        <v>34206000</v>
      </c>
      <c r="D6" s="562">
        <v>42979690</v>
      </c>
      <c r="E6" s="562">
        <v>40553153</v>
      </c>
      <c r="F6" s="563">
        <v>-5.6457759467320456E-2</v>
      </c>
      <c r="G6" s="564">
        <v>0.18555671519616435</v>
      </c>
      <c r="H6"/>
    </row>
    <row r="7" spans="1:8">
      <c r="B7" s="106" t="s">
        <v>145</v>
      </c>
      <c r="C7" s="77">
        <v>51603447</v>
      </c>
      <c r="D7" s="78">
        <v>57505821</v>
      </c>
      <c r="E7" s="78">
        <v>58429130</v>
      </c>
      <c r="F7" s="314">
        <v>1.6055922408272361E-2</v>
      </c>
      <c r="G7" s="315">
        <v>0.13227184222790389</v>
      </c>
      <c r="H7"/>
    </row>
    <row r="8" spans="1:8">
      <c r="B8" s="106" t="s">
        <v>146</v>
      </c>
      <c r="C8" s="77">
        <v>4593501</v>
      </c>
      <c r="D8" s="78">
        <v>2211576</v>
      </c>
      <c r="E8" s="78">
        <v>1185971</v>
      </c>
      <c r="F8" s="314">
        <v>-0.46374395453739781</v>
      </c>
      <c r="G8" s="315">
        <v>-0.74181544752031181</v>
      </c>
      <c r="H8"/>
    </row>
    <row r="9" spans="1:8" ht="15" thickBot="1">
      <c r="B9" s="565" t="s">
        <v>19</v>
      </c>
      <c r="C9" s="566">
        <v>140961978</v>
      </c>
      <c r="D9" s="313">
        <v>152824685</v>
      </c>
      <c r="E9" s="313">
        <v>159434397</v>
      </c>
      <c r="F9" s="567">
        <v>4.3250290357215615E-2</v>
      </c>
      <c r="G9" s="568">
        <v>0.13104540147698551</v>
      </c>
      <c r="H9"/>
    </row>
    <row r="10" spans="1:8" s="84" customFormat="1" ht="15" thickBot="1">
      <c r="B10" s="107" t="s">
        <v>147</v>
      </c>
      <c r="C10" s="569">
        <v>231364926</v>
      </c>
      <c r="D10" s="312">
        <v>255521772</v>
      </c>
      <c r="E10" s="570">
        <v>259602651</v>
      </c>
      <c r="F10" s="113">
        <v>1.5970768236532207E-2</v>
      </c>
      <c r="G10" s="114">
        <v>0.12204842578429531</v>
      </c>
    </row>
    <row r="11" spans="1:8" s="84" customFormat="1" ht="15" thickBot="1">
      <c r="B11" s="107" t="s">
        <v>767</v>
      </c>
      <c r="C11" s="1676">
        <v>240384621</v>
      </c>
      <c r="D11" s="1676">
        <v>248477652</v>
      </c>
      <c r="E11" s="1675">
        <v>258497432</v>
      </c>
      <c r="F11" s="113">
        <v>4.0324672739582956E-2</v>
      </c>
      <c r="G11" s="114">
        <v>7.534929199984064E-2</v>
      </c>
    </row>
    <row r="12" spans="1:8" ht="15" thickBot="1">
      <c r="B12" s="2162" t="s">
        <v>816</v>
      </c>
      <c r="C12" s="2163"/>
      <c r="D12" s="2163"/>
      <c r="E12" s="2164"/>
      <c r="F12" s="113">
        <v>2.6948699009947674E-3</v>
      </c>
      <c r="G12" s="114">
        <v>0.13946231909237294</v>
      </c>
      <c r="H12"/>
    </row>
    <row r="13" spans="1:8">
      <c r="B13" s="1673"/>
      <c r="C13" s="1673"/>
      <c r="D13" s="1673"/>
      <c r="E13" s="1673"/>
      <c r="F13" s="1674"/>
      <c r="G13" s="1674"/>
      <c r="H13"/>
    </row>
    <row r="14" spans="1:8" ht="15" thickBot="1">
      <c r="B14" s="108"/>
      <c r="C14" s="108"/>
      <c r="D14" s="108"/>
      <c r="E14" s="108"/>
      <c r="F14" s="109"/>
      <c r="G14" s="109"/>
      <c r="H14"/>
    </row>
    <row r="15" spans="1:8">
      <c r="B15" s="560" t="s">
        <v>143</v>
      </c>
      <c r="C15" s="2114" t="s">
        <v>106</v>
      </c>
      <c r="D15" s="2115"/>
      <c r="E15" s="2116"/>
      <c r="F15" s="2114" t="s">
        <v>27</v>
      </c>
      <c r="G15" s="2116"/>
      <c r="H15"/>
    </row>
    <row r="16" spans="1:8" ht="15.75" customHeight="1" thickBot="1">
      <c r="B16" s="955" t="s">
        <v>45</v>
      </c>
      <c r="C16" s="355" t="str">
        <f>+C5</f>
        <v>Jun 25</v>
      </c>
      <c r="D16" s="355" t="str">
        <f>+D5</f>
        <v>Mar 26</v>
      </c>
      <c r="E16" s="265" t="str">
        <f>+E5</f>
        <v>Jun 26</v>
      </c>
      <c r="F16" s="200" t="s">
        <v>29</v>
      </c>
      <c r="G16" s="116" t="s">
        <v>30</v>
      </c>
      <c r="H16"/>
    </row>
    <row r="17" spans="2:8">
      <c r="B17" s="106" t="s">
        <v>148</v>
      </c>
      <c r="C17" s="561">
        <v>4819230</v>
      </c>
      <c r="D17" s="562">
        <v>5194008</v>
      </c>
      <c r="E17" s="571">
        <v>6082417</v>
      </c>
      <c r="F17" s="572">
        <v>0.17104498106279387</v>
      </c>
      <c r="G17" s="573">
        <v>0.262113864663027</v>
      </c>
      <c r="H17"/>
    </row>
    <row r="18" spans="2:8">
      <c r="B18" s="106" t="s">
        <v>149</v>
      </c>
      <c r="C18" s="77">
        <v>37852722</v>
      </c>
      <c r="D18" s="78">
        <v>43603824</v>
      </c>
      <c r="E18" s="79">
        <v>43383090</v>
      </c>
      <c r="F18" s="317">
        <v>-5.062262429093356E-3</v>
      </c>
      <c r="G18" s="318">
        <v>0.14610225388810871</v>
      </c>
      <c r="H18"/>
    </row>
    <row r="19" spans="2:8" ht="15" thickBot="1">
      <c r="B19" s="574" t="s">
        <v>150</v>
      </c>
      <c r="C19" s="77">
        <v>8931495</v>
      </c>
      <c r="D19" s="78">
        <v>8707989</v>
      </c>
      <c r="E19" s="79">
        <v>8964556</v>
      </c>
      <c r="F19" s="317">
        <v>2.9463404237189517E-2</v>
      </c>
      <c r="G19" s="318">
        <v>3.7016199415662587E-3</v>
      </c>
      <c r="H19"/>
    </row>
    <row r="20" spans="2:8" s="84" customFormat="1" ht="15" thickBot="1">
      <c r="B20" s="107" t="s">
        <v>145</v>
      </c>
      <c r="C20" s="100">
        <v>51603447</v>
      </c>
      <c r="D20" s="101">
        <v>57505821</v>
      </c>
      <c r="E20" s="102">
        <v>58430063</v>
      </c>
      <c r="F20" s="321">
        <v>1.6072146852750713E-2</v>
      </c>
      <c r="G20" s="320">
        <v>0.13228992241545412</v>
      </c>
    </row>
    <row r="21" spans="2:8">
      <c r="B21" s="16"/>
      <c r="C21" s="16"/>
      <c r="D21" s="16"/>
      <c r="E21" s="16"/>
      <c r="F21" s="16"/>
      <c r="G21" s="16"/>
      <c r="H21"/>
    </row>
    <row r="22" spans="2:8">
      <c r="B22" s="110"/>
      <c r="C22" s="110"/>
      <c r="D22" s="110"/>
      <c r="E22" s="110"/>
      <c r="F22" s="111"/>
      <c r="G22" s="111"/>
      <c r="H22"/>
    </row>
    <row r="23" spans="2:8">
      <c r="B23" s="16"/>
      <c r="C23" s="16"/>
      <c r="D23" s="16"/>
      <c r="E23" s="16"/>
      <c r="F23" s="16"/>
      <c r="G23" s="16"/>
      <c r="H23"/>
    </row>
    <row r="24" spans="2:8">
      <c r="B24" s="16"/>
      <c r="C24" s="16"/>
      <c r="D24" s="16"/>
      <c r="E24" s="16"/>
      <c r="F24" s="16"/>
      <c r="G24" s="16"/>
      <c r="H24"/>
    </row>
    <row r="25" spans="2:8">
      <c r="B25" s="16"/>
      <c r="C25" s="16"/>
      <c r="D25" s="16"/>
      <c r="E25" s="16"/>
      <c r="F25" s="16"/>
      <c r="G25" s="16"/>
      <c r="H25"/>
    </row>
    <row r="26" spans="2:8">
      <c r="B26" s="16"/>
      <c r="C26" s="16"/>
      <c r="D26" s="16"/>
      <c r="E26" s="16"/>
      <c r="F26" s="16"/>
      <c r="G26" s="16"/>
      <c r="H26"/>
    </row>
    <row r="27" spans="2:8">
      <c r="B27" s="16"/>
      <c r="C27" s="16"/>
      <c r="D27" s="16"/>
      <c r="E27" s="16"/>
      <c r="F27" s="16"/>
      <c r="G27" s="112"/>
    </row>
    <row r="28" spans="2:8">
      <c r="E28" s="38"/>
    </row>
    <row r="29" spans="2:8">
      <c r="E29" s="38"/>
    </row>
  </sheetData>
  <mergeCells count="5">
    <mergeCell ref="C4:E4"/>
    <mergeCell ref="F4:G4"/>
    <mergeCell ref="C15:E15"/>
    <mergeCell ref="F15:G15"/>
    <mergeCell ref="B12:E12"/>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B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7f5a9cdf38e6685d70f9789f6c29a94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8a47c891684557ec35073cd61c62f839"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92BB7C-59EE-4187-AEE5-442816068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purl.org/dc/elements/1.1/"/>
    <ds:schemaRef ds:uri="cb8a061b-66da-473e-9c67-57aa5b3143d5"/>
    <ds:schemaRef ds:uri="http://schemas.openxmlformats.org/package/2006/metadata/core-properties"/>
    <ds:schemaRef ds:uri="http://purl.org/dc/terms/"/>
    <ds:schemaRef ds:uri="http://schemas.microsoft.com/office/2006/metadata/properties"/>
    <ds:schemaRef ds:uri="aafcb589-e1e7-46d8-a0af-52044582a8fa"/>
    <ds:schemaRef ds:uri="http://schemas.microsoft.com/office/infopath/2007/PartnerControls"/>
    <ds:schemaRef ds:uri="http://purl.org/dc/dcmitype/"/>
    <ds:schemaRef ds:uri="http://schemas.microsoft.com/office/2006/documentManagement/typ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Estrategia - Yape</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 Colocaciones en SPD</vt:lpstr>
      <vt:lpstr>12.5.Canales Físicos</vt:lpstr>
      <vt:lpstr>12.7.1.Credicorp Consolidado</vt:lpstr>
      <vt:lpstr>12.7.2. Credicorp Individual</vt:lpstr>
      <vt:lpstr>12.7.3. BCP Consolidado</vt:lpstr>
      <vt:lpstr>12.7.4. BCP Individual</vt:lpstr>
      <vt:lpstr>12.7.5. BCP Bolivia</vt:lpstr>
      <vt:lpstr>12.7.6. Mibanco</vt:lpstr>
      <vt:lpstr>12.7.7. Prima AFP</vt:lpstr>
      <vt:lpstr>12.7.7 Grupo Pacífico</vt:lpstr>
      <vt:lpstr>12.7.9. IM&amp;A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Sebastian Del Aguila Barthelmess</cp:lastModifiedBy>
  <cp:revision/>
  <dcterms:created xsi:type="dcterms:W3CDTF">2021-03-25T15:28:02Z</dcterms:created>
  <dcterms:modified xsi:type="dcterms:W3CDTF">2026-08-13T20:48:17Z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