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Objects="none"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4Q21/"/>
    </mc:Choice>
  </mc:AlternateContent>
  <xr:revisionPtr revIDLastSave="8" documentId="8_{6D6C4B91-98CB-4590-AA40-1C74B24E67E8}" xr6:coauthVersionLast="46" xr6:coauthVersionMax="46" xr10:uidLastSave="{9EFDD465-1948-40F8-8AAF-504468A405E6}"/>
  <bookViews>
    <workbookView xWindow="-120" yWindow="-120" windowWidth="29040" windowHeight="15840" tabRatio="795" firstSheet="15" activeTab="20" xr2:uid="{A1DE73FF-14BF-4490-977C-6C5972B72EE5}"/>
  </bookViews>
  <sheets>
    <sheet name="Índice" sheetId="2" r:id="rId1"/>
    <sheet name="Revisión" sheetId="31" state="hidden" r:id="rId2"/>
    <sheet name="0.Resumen BAP" sheetId="1" r:id="rId3"/>
    <sheet name="0.1.Contribuciones BAP" sheetId="4" r:id="rId4"/>
    <sheet name="0.2.ROAE" sheetId="5" r:id="rId5"/>
    <sheet name="1.AGI" sheetId="6" r:id="rId6"/>
    <sheet name="1.1.Colocaciones" sheetId="8" r:id="rId7"/>
    <sheet name="2.Fondeo" sheetId="7" r:id="rId8"/>
    <sheet name="3.Ingreso Neto por Intereses" sheetId="10" r:id="rId9"/>
    <sheet name="4.Calidad de Cartera" sheetId="9" r:id="rId10"/>
    <sheet name="5.Otros Ingresos" sheetId="11" r:id="rId11"/>
    <sheet name="6.Resultado Técnico de Seguros" sheetId="12" r:id="rId12"/>
    <sheet name="7.Gastos Operativos" sheetId="13" r:id="rId13"/>
    <sheet name="8.Eficiencia Operativa" sheetId="33" r:id="rId14"/>
    <sheet name="9.1.Capital Regulatorio BAP" sheetId="15" r:id="rId15"/>
    <sheet name="9.2.Capital Regulatorio BCP" sheetId="16" r:id="rId16"/>
    <sheet name="9.3.Capital Regulatorio Mibanco" sheetId="17" r:id="rId17"/>
    <sheet name="10. Transformación Digital BCP" sheetId="18" r:id="rId18"/>
    <sheet name="11.Perspectivas Económicas" sheetId="19" r:id="rId19"/>
    <sheet name="12.1.Credicorp Consolidado" sheetId="20" r:id="rId20"/>
    <sheet name="12.2 Credicorp Individual" sheetId="21" r:id="rId21"/>
    <sheet name="12.3 BCP Consolidado" sheetId="22" r:id="rId22"/>
    <sheet name="12.4 BCP Individual" sheetId="23" r:id="rId23"/>
    <sheet name="12.5 BCP Bolivia" sheetId="25" r:id="rId24"/>
    <sheet name="12.6 Mibanco" sheetId="24" r:id="rId25"/>
    <sheet name="12.7 IB &amp; WM" sheetId="26" r:id="rId26"/>
    <sheet name="12.8 Grupo Pacífico" sheetId="28" r:id="rId27"/>
    <sheet name="12.9 Prima AFP" sheetId="32"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6" l="1"/>
  <c r="C19" i="26"/>
  <c r="B19" i="26"/>
  <c r="F43" i="7" l="1"/>
  <c r="F42" i="7"/>
  <c r="E43" i="7"/>
  <c r="Q28" i="8" l="1"/>
  <c r="D45" i="7" l="1"/>
  <c r="D72" i="31"/>
  <c r="E72" i="31"/>
  <c r="C72" i="31"/>
  <c r="K43" i="7"/>
  <c r="L43" i="7" s="1"/>
  <c r="J43" i="7"/>
  <c r="J42" i="7"/>
  <c r="K42" i="7"/>
  <c r="L42" i="7" s="1"/>
  <c r="D53" i="7" l="1"/>
  <c r="D54" i="7" s="1"/>
  <c r="C53" i="7"/>
  <c r="C54" i="7" s="1"/>
  <c r="B53" i="7"/>
  <c r="B54" i="7" s="1"/>
  <c r="C51" i="7"/>
  <c r="C52" i="7" s="1"/>
  <c r="D51" i="7"/>
  <c r="D52" i="7" s="1"/>
  <c r="B51" i="7"/>
  <c r="B52" i="7" s="1"/>
  <c r="C49" i="7"/>
  <c r="C50" i="7" s="1"/>
  <c r="D49" i="7"/>
  <c r="D50" i="7" s="1"/>
  <c r="B49" i="7"/>
  <c r="B50" i="7" s="1"/>
  <c r="C47" i="7"/>
  <c r="C48" i="7" s="1"/>
  <c r="D47" i="7"/>
  <c r="D48" i="7" s="1"/>
  <c r="B48" i="7"/>
  <c r="D46" i="7"/>
  <c r="C45" i="7"/>
  <c r="C46" i="7" s="1"/>
  <c r="B45" i="7"/>
  <c r="E165" i="31"/>
  <c r="D165" i="31"/>
  <c r="C165" i="31"/>
  <c r="B165" i="31"/>
  <c r="E159" i="31"/>
  <c r="D159" i="31"/>
  <c r="C159" i="31"/>
  <c r="B159" i="31"/>
  <c r="C155" i="31"/>
  <c r="D155" i="31"/>
  <c r="E155" i="31"/>
  <c r="B155" i="31"/>
  <c r="D151" i="31"/>
  <c r="E151" i="31"/>
  <c r="C151" i="31"/>
  <c r="E176" i="31"/>
  <c r="D176" i="31"/>
  <c r="C176" i="31"/>
  <c r="E173" i="31"/>
  <c r="D173" i="31"/>
  <c r="C173" i="31"/>
  <c r="E170" i="31"/>
  <c r="D170" i="31"/>
  <c r="C170" i="31"/>
  <c r="E167" i="31"/>
  <c r="D167" i="31"/>
  <c r="C167" i="31"/>
  <c r="E164" i="31"/>
  <c r="D164" i="31"/>
  <c r="C164" i="31"/>
  <c r="E161" i="31"/>
  <c r="D161" i="31"/>
  <c r="C161" i="31"/>
  <c r="E158" i="31"/>
  <c r="D158" i="31"/>
  <c r="C158" i="31"/>
  <c r="C154" i="31"/>
  <c r="D154" i="31"/>
  <c r="E154" i="31"/>
  <c r="C150" i="31"/>
  <c r="D150" i="31"/>
  <c r="E150" i="31"/>
  <c r="B176" i="31"/>
  <c r="B170" i="31"/>
  <c r="B173" i="31"/>
  <c r="B164" i="31"/>
  <c r="B167" i="31"/>
  <c r="B154" i="31"/>
  <c r="B158" i="31"/>
  <c r="B161" i="31"/>
  <c r="B150" i="31"/>
  <c r="D52" i="31"/>
  <c r="E52" i="31"/>
  <c r="C52" i="31"/>
  <c r="E156" i="31" l="1"/>
  <c r="D156" i="31"/>
  <c r="D152" i="31"/>
  <c r="C152" i="31"/>
  <c r="E152" i="31"/>
  <c r="C156" i="31"/>
  <c r="C64" i="31"/>
  <c r="C79" i="31"/>
  <c r="C81" i="31" s="1"/>
  <c r="D79" i="31"/>
  <c r="D81" i="31" s="1"/>
  <c r="E79" i="31"/>
  <c r="E81" i="31" s="1"/>
  <c r="B112" i="31"/>
  <c r="B108" i="31"/>
  <c r="B104" i="31"/>
  <c r="B100" i="31"/>
  <c r="B96" i="31"/>
  <c r="B92" i="31"/>
  <c r="B88" i="31"/>
  <c r="B84" i="31"/>
  <c r="B132" i="31"/>
  <c r="D132" i="31"/>
  <c r="E132" i="31"/>
  <c r="C132" i="31"/>
  <c r="B128" i="31"/>
  <c r="D128" i="31"/>
  <c r="E128" i="31"/>
  <c r="C128" i="31"/>
  <c r="D124" i="31"/>
  <c r="E124" i="31"/>
  <c r="C124" i="31"/>
  <c r="D120" i="31"/>
  <c r="E120" i="31"/>
  <c r="C120" i="31"/>
  <c r="D116" i="31"/>
  <c r="E116" i="31"/>
  <c r="C116" i="31"/>
  <c r="D112" i="31"/>
  <c r="E112" i="31"/>
  <c r="C112" i="31"/>
  <c r="D108" i="31"/>
  <c r="E108" i="31"/>
  <c r="C108" i="31"/>
  <c r="D104" i="31"/>
  <c r="E104" i="31"/>
  <c r="D100" i="31"/>
  <c r="E100" i="31"/>
  <c r="C104" i="31"/>
  <c r="C100" i="31"/>
  <c r="D96" i="31"/>
  <c r="E96" i="31"/>
  <c r="C96" i="31"/>
  <c r="D92" i="31"/>
  <c r="E92" i="31"/>
  <c r="C92" i="31"/>
  <c r="D88" i="31"/>
  <c r="E88" i="31"/>
  <c r="C88" i="31"/>
  <c r="D84" i="31"/>
  <c r="E84" i="31"/>
  <c r="C84" i="31"/>
  <c r="D76" i="31"/>
  <c r="E76" i="31"/>
  <c r="C76" i="31"/>
  <c r="C68" i="31"/>
  <c r="D68" i="31"/>
  <c r="E68" i="31"/>
  <c r="B68" i="31"/>
  <c r="D64" i="31"/>
  <c r="E64" i="31"/>
  <c r="B64" i="31"/>
  <c r="D60" i="31"/>
  <c r="E60" i="31"/>
  <c r="C60" i="31"/>
  <c r="C56" i="31"/>
  <c r="D56" i="31"/>
  <c r="E56" i="31"/>
  <c r="B56" i="31"/>
  <c r="B52" i="31"/>
  <c r="D44" i="31"/>
  <c r="E44" i="31"/>
  <c r="C44" i="31"/>
  <c r="D40" i="31"/>
  <c r="E40" i="31"/>
  <c r="C40" i="31"/>
  <c r="D36" i="31"/>
  <c r="E36" i="31"/>
  <c r="C36" i="31"/>
  <c r="D32" i="31"/>
  <c r="E32" i="31"/>
  <c r="C32" i="31"/>
  <c r="D28" i="31"/>
  <c r="E28" i="31"/>
  <c r="C28" i="31"/>
  <c r="B24" i="31"/>
  <c r="C20" i="31"/>
  <c r="D20" i="31"/>
  <c r="E20" i="31"/>
  <c r="B20" i="31"/>
  <c r="D16" i="31"/>
  <c r="E16" i="31"/>
  <c r="C16" i="31"/>
  <c r="B16" i="31"/>
  <c r="C12" i="31"/>
  <c r="D12" i="31"/>
  <c r="E12" i="31"/>
  <c r="B12" i="31"/>
  <c r="C8" i="31"/>
  <c r="D8" i="31"/>
  <c r="E8" i="31"/>
  <c r="B8" i="31"/>
  <c r="E7" i="31"/>
  <c r="E11" i="31"/>
  <c r="E15" i="31"/>
  <c r="E19" i="31"/>
  <c r="E23" i="31"/>
  <c r="E27" i="31"/>
  <c r="E31" i="31"/>
  <c r="E35" i="31"/>
  <c r="E39" i="31"/>
  <c r="E43" i="31"/>
  <c r="E47" i="31"/>
  <c r="E49" i="31" s="1"/>
  <c r="E51" i="31"/>
  <c r="E55" i="31"/>
  <c r="E59" i="31"/>
  <c r="E63" i="31"/>
  <c r="E67" i="31"/>
  <c r="E71" i="31"/>
  <c r="E73" i="31" s="1"/>
  <c r="E75" i="31"/>
  <c r="E83" i="31"/>
  <c r="E87" i="31"/>
  <c r="E91" i="31"/>
  <c r="E95" i="31"/>
  <c r="E99" i="31"/>
  <c r="E103" i="31"/>
  <c r="E107" i="31"/>
  <c r="E111" i="31"/>
  <c r="E115" i="31"/>
  <c r="E119" i="31"/>
  <c r="E123" i="31"/>
  <c r="E127" i="31"/>
  <c r="E131" i="31"/>
  <c r="E135" i="31"/>
  <c r="E139" i="31"/>
  <c r="E143" i="31"/>
  <c r="E147" i="31"/>
  <c r="C7" i="31"/>
  <c r="D7" i="31"/>
  <c r="C11" i="31"/>
  <c r="D11" i="31"/>
  <c r="C15" i="31"/>
  <c r="D15" i="31"/>
  <c r="C19" i="31"/>
  <c r="D19" i="31"/>
  <c r="C23" i="31"/>
  <c r="D23" i="31"/>
  <c r="C27" i="31"/>
  <c r="D27" i="31"/>
  <c r="C31" i="31"/>
  <c r="D31" i="31"/>
  <c r="C35" i="31"/>
  <c r="D35" i="31"/>
  <c r="C39" i="31"/>
  <c r="D39" i="31"/>
  <c r="C43" i="31"/>
  <c r="D43" i="31"/>
  <c r="C47" i="31"/>
  <c r="C49" i="31" s="1"/>
  <c r="D47" i="31"/>
  <c r="D49" i="31" s="1"/>
  <c r="C51" i="31"/>
  <c r="D51" i="31"/>
  <c r="C55" i="31"/>
  <c r="D55" i="31"/>
  <c r="C59" i="31"/>
  <c r="D59" i="31"/>
  <c r="C63" i="31"/>
  <c r="D63" i="31"/>
  <c r="C67" i="31"/>
  <c r="D67" i="31"/>
  <c r="C71" i="31"/>
  <c r="C73" i="31" s="1"/>
  <c r="D71" i="31"/>
  <c r="D73" i="31" s="1"/>
  <c r="C75" i="31"/>
  <c r="D75" i="31"/>
  <c r="C83" i="31"/>
  <c r="D83" i="31"/>
  <c r="C87" i="31"/>
  <c r="D87" i="31"/>
  <c r="C91" i="31"/>
  <c r="D91" i="31"/>
  <c r="C95" i="31"/>
  <c r="D95" i="31"/>
  <c r="C99" i="31"/>
  <c r="D99" i="31"/>
  <c r="C103" i="31"/>
  <c r="D103" i="31"/>
  <c r="C107" i="31"/>
  <c r="C109" i="31" s="1"/>
  <c r="D107" i="31"/>
  <c r="C111" i="31"/>
  <c r="D111" i="31"/>
  <c r="C115" i="31"/>
  <c r="D115" i="31"/>
  <c r="C119" i="31"/>
  <c r="D119" i="31"/>
  <c r="C123" i="31"/>
  <c r="D123" i="31"/>
  <c r="C127" i="31"/>
  <c r="D127" i="31"/>
  <c r="C131" i="31"/>
  <c r="D131" i="31"/>
  <c r="C135" i="31"/>
  <c r="D135" i="31"/>
  <c r="C139" i="31"/>
  <c r="D139" i="31"/>
  <c r="C143" i="31"/>
  <c r="D143" i="31"/>
  <c r="C147" i="31"/>
  <c r="D147" i="31"/>
  <c r="B147" i="31"/>
  <c r="B143" i="31"/>
  <c r="B139" i="31"/>
  <c r="B135" i="31"/>
  <c r="B123" i="31"/>
  <c r="B124" i="31" s="1"/>
  <c r="B127" i="31"/>
  <c r="B131" i="31"/>
  <c r="B111" i="31"/>
  <c r="B115" i="31"/>
  <c r="B116" i="31" s="1"/>
  <c r="B119" i="31"/>
  <c r="B120" i="31" s="1"/>
  <c r="B87" i="31"/>
  <c r="B91" i="31"/>
  <c r="B95" i="31"/>
  <c r="B99" i="31"/>
  <c r="B103" i="31"/>
  <c r="B107" i="31"/>
  <c r="B63" i="31"/>
  <c r="B67" i="31"/>
  <c r="B71" i="31"/>
  <c r="B72" i="31" s="1"/>
  <c r="B75" i="31"/>
  <c r="B76" i="31" s="1"/>
  <c r="B79" i="31"/>
  <c r="B80" i="31" s="1"/>
  <c r="B83" i="31"/>
  <c r="B11" i="31"/>
  <c r="B15" i="31"/>
  <c r="B19" i="31"/>
  <c r="B23" i="31"/>
  <c r="B27" i="31"/>
  <c r="B28" i="31" s="1"/>
  <c r="B31" i="31"/>
  <c r="B32" i="31" s="1"/>
  <c r="B35" i="31"/>
  <c r="B36" i="31" s="1"/>
  <c r="B39" i="31"/>
  <c r="B40" i="31" s="1"/>
  <c r="B43" i="31"/>
  <c r="B44" i="31" s="1"/>
  <c r="B47" i="31"/>
  <c r="B51" i="31"/>
  <c r="B55" i="31"/>
  <c r="B59" i="31"/>
  <c r="B60" i="31" s="1"/>
  <c r="B7" i="31"/>
  <c r="E97" i="31" l="1"/>
  <c r="D133" i="31"/>
  <c r="C97" i="31"/>
  <c r="C129" i="31"/>
  <c r="D117" i="31"/>
  <c r="E133" i="31"/>
  <c r="E129" i="31"/>
  <c r="E125" i="31"/>
  <c r="E109" i="31"/>
  <c r="E113" i="31"/>
  <c r="E69" i="31"/>
  <c r="E105" i="31"/>
  <c r="C105" i="31"/>
  <c r="D101" i="31"/>
  <c r="D85" i="31"/>
  <c r="E93" i="31"/>
  <c r="E101" i="31"/>
  <c r="C93" i="31"/>
  <c r="E77" i="31"/>
  <c r="C77" i="31"/>
  <c r="C113" i="31"/>
  <c r="C133" i="31"/>
  <c r="D121" i="31"/>
  <c r="D105" i="31"/>
  <c r="D89" i="31"/>
  <c r="E117" i="31"/>
  <c r="E85" i="31"/>
  <c r="C69" i="31"/>
  <c r="C117" i="31"/>
  <c r="C101" i="31"/>
  <c r="C65" i="31"/>
  <c r="E121" i="31"/>
  <c r="E89" i="31"/>
  <c r="D125" i="31"/>
  <c r="D93" i="31"/>
  <c r="D65" i="31"/>
  <c r="C121" i="31"/>
  <c r="C85" i="31"/>
  <c r="D109" i="31"/>
  <c r="D129" i="31"/>
  <c r="D113" i="31"/>
  <c r="D97" i="31"/>
  <c r="D77" i="31"/>
  <c r="D69" i="31"/>
  <c r="E65" i="31"/>
  <c r="C89" i="31"/>
  <c r="C125" i="31"/>
  <c r="D57" i="31"/>
  <c r="E61" i="31"/>
  <c r="C41" i="31"/>
  <c r="C17" i="31"/>
  <c r="E45" i="31"/>
  <c r="E53" i="31"/>
  <c r="C57" i="31"/>
  <c r="D61" i="31"/>
  <c r="C61" i="31"/>
  <c r="E57" i="31"/>
  <c r="D29" i="31"/>
  <c r="D53" i="31"/>
  <c r="C53" i="31"/>
  <c r="D45" i="31"/>
  <c r="D41" i="31"/>
  <c r="C45" i="31"/>
  <c r="C37" i="31"/>
  <c r="E41" i="31"/>
  <c r="E37" i="31"/>
  <c r="D37" i="31"/>
  <c r="D33" i="31"/>
  <c r="C29" i="31"/>
  <c r="E13" i="31"/>
  <c r="C33" i="31"/>
  <c r="E29" i="31"/>
  <c r="D9" i="31"/>
  <c r="E21" i="31"/>
  <c r="E33" i="31"/>
  <c r="D17" i="31"/>
  <c r="C9" i="31"/>
  <c r="E17" i="31"/>
  <c r="D21" i="31"/>
  <c r="D13" i="31"/>
  <c r="C21" i="31"/>
  <c r="C13" i="31"/>
  <c r="E9" i="31"/>
  <c r="B3" i="31"/>
  <c r="D3" i="31"/>
  <c r="E3" i="31"/>
  <c r="C4" i="31"/>
  <c r="D4" i="31"/>
  <c r="E4" i="31"/>
  <c r="B4" i="31"/>
  <c r="C3" i="31"/>
  <c r="E24" i="31"/>
  <c r="E25" i="31" s="1"/>
  <c r="D24" i="31"/>
  <c r="D25" i="31" s="1"/>
  <c r="C24" i="31"/>
  <c r="C25" i="31" s="1"/>
  <c r="C5" i="31" l="1"/>
  <c r="D5" i="31"/>
  <c r="E5" i="31"/>
</calcChain>
</file>

<file path=xl/sharedStrings.xml><?xml version="1.0" encoding="utf-8"?>
<sst xmlns="http://schemas.openxmlformats.org/spreadsheetml/2006/main" count="2125" uniqueCount="958">
  <si>
    <t>Índice</t>
  </si>
  <si>
    <t>0. Resumen BAP</t>
  </si>
  <si>
    <t>0.1. Contribuciones BAP</t>
  </si>
  <si>
    <t xml:space="preserve">0.2. ROAE </t>
  </si>
  <si>
    <t>1. AGI</t>
  </si>
  <si>
    <t>1.2. Colocaciones</t>
  </si>
  <si>
    <t>2. Fondeo</t>
  </si>
  <si>
    <t>3. Ingreso Neto por Intereses</t>
  </si>
  <si>
    <t>4. Calidad de Cartera</t>
  </si>
  <si>
    <t>5. Ingresos No Financieros</t>
  </si>
  <si>
    <t>6. Resultado Técnico de Seguros</t>
  </si>
  <si>
    <t>7. Gastos Operativos</t>
  </si>
  <si>
    <t>8. Eficiencia Operativa</t>
  </si>
  <si>
    <t>9.1. Capital Regulatorio BAP</t>
  </si>
  <si>
    <t>9.2. Capital Regulatorio BCP</t>
  </si>
  <si>
    <t>9.3. Capital Regulatorio Mibanco</t>
  </si>
  <si>
    <t>10. Transformación Digital BCP</t>
  </si>
  <si>
    <t xml:space="preserve">11. Perspectivas Económicas </t>
  </si>
  <si>
    <t>12.1. BAP BG P&amp;G</t>
  </si>
  <si>
    <t>12.2. BAP Individual</t>
  </si>
  <si>
    <t>12.3. BCP Consolidado</t>
  </si>
  <si>
    <t>12.4. BCP Individual</t>
  </si>
  <si>
    <t>12.5 BCP Bolivia</t>
  </si>
  <si>
    <t>12.6. Mibanco</t>
  </si>
  <si>
    <t>12.7. Banca de Inversión y Gestión de Patrimonios</t>
  </si>
  <si>
    <t>12.8 Grupo Pacífico</t>
  </si>
  <si>
    <t>12.9 Prima AFP</t>
  </si>
  <si>
    <t>Cross-Check</t>
  </si>
  <si>
    <t>Cuenta</t>
  </si>
  <si>
    <t>1T20</t>
  </si>
  <si>
    <t>4T20</t>
  </si>
  <si>
    <t>1T21</t>
  </si>
  <si>
    <t>Resumen BAP</t>
  </si>
  <si>
    <t>NIM</t>
  </si>
  <si>
    <t>Calidad de Cartera</t>
  </si>
  <si>
    <t>Non Financial</t>
  </si>
  <si>
    <t>Resultado Técnico</t>
  </si>
  <si>
    <t>OPEX</t>
  </si>
  <si>
    <t>BAP BG</t>
  </si>
  <si>
    <t>Colocaciones</t>
  </si>
  <si>
    <t>Fondeo</t>
  </si>
  <si>
    <t>ROAE</t>
  </si>
  <si>
    <t>Capital Regulatorio BCP</t>
  </si>
  <si>
    <t>Contribuciones BAP</t>
  </si>
  <si>
    <t>Utilidad Neta atribuible a</t>
  </si>
  <si>
    <t xml:space="preserve">Credicorp Ltd. </t>
  </si>
  <si>
    <t>Trimestre</t>
  </si>
  <si>
    <t>Variación %</t>
  </si>
  <si>
    <t>Acumulado</t>
  </si>
  <si>
    <t xml:space="preserve">Variación % </t>
  </si>
  <si>
    <t>S/000</t>
  </si>
  <si>
    <t>Volver al índice</t>
  </si>
  <si>
    <t>3T21</t>
  </si>
  <si>
    <t>TaT</t>
  </si>
  <si>
    <t>AaA</t>
  </si>
  <si>
    <t>Intereses, rendimientos y gastos similares, neto</t>
  </si>
  <si>
    <t>Provisión de pérdida crediticia para cartera de créditos</t>
  </si>
  <si>
    <t>Intereses, rendimientos y gastos similares, neto, después de la provisión de pérdida crediticia para cartera de créditos</t>
  </si>
  <si>
    <t>Otros ingresos</t>
  </si>
  <si>
    <t>Resultados técnicos de seguros</t>
  </si>
  <si>
    <t>n.a.</t>
  </si>
  <si>
    <t>Total gastos</t>
  </si>
  <si>
    <t>Utilidad antes del impuesto a la renta</t>
  </si>
  <si>
    <t>Impuesto a la renta</t>
  </si>
  <si>
    <t>Utilidad neta</t>
  </si>
  <si>
    <t>Interés no controlador</t>
  </si>
  <si>
    <t>Utilidad neta atribuible a Credicorp</t>
  </si>
  <si>
    <t>Utilidad neta / acción (S/)</t>
  </si>
  <si>
    <t>Depósitos y obligaciones</t>
  </si>
  <si>
    <t>Patrimonio Neto</t>
  </si>
  <si>
    <t>Rentabilidad</t>
  </si>
  <si>
    <t>Margen neto por intereses</t>
  </si>
  <si>
    <t>Margen neto por intereses ajustado por riesgo</t>
  </si>
  <si>
    <t xml:space="preserve">Costo de fondeo </t>
  </si>
  <si>
    <t>3 pbs</t>
  </si>
  <si>
    <t>ROAA</t>
  </si>
  <si>
    <t>Calidad de cartera</t>
  </si>
  <si>
    <r>
      <t xml:space="preserve">Índice de cartera atrasada </t>
    </r>
    <r>
      <rPr>
        <vertAlign val="superscript"/>
        <sz val="11"/>
        <rFont val="Calibri "/>
      </rPr>
      <t xml:space="preserve">(1) </t>
    </r>
  </si>
  <si>
    <t>Índice de cartera atrasada 90 días</t>
  </si>
  <si>
    <t>9 pbs</t>
  </si>
  <si>
    <r>
      <t xml:space="preserve">Índice de cartera deteriorada </t>
    </r>
    <r>
      <rPr>
        <vertAlign val="superscript"/>
        <sz val="11"/>
        <rFont val="Calibri "/>
      </rPr>
      <t>(2)</t>
    </r>
  </si>
  <si>
    <r>
      <t xml:space="preserve">Costo del riesgo </t>
    </r>
    <r>
      <rPr>
        <vertAlign val="superscript"/>
        <sz val="11"/>
        <rFont val="Calibri "/>
      </rPr>
      <t>(3)</t>
    </r>
  </si>
  <si>
    <t xml:space="preserve">Cobertura de cartera atrasada </t>
  </si>
  <si>
    <t xml:space="preserve">Cobertura de cartera deteriorada </t>
  </si>
  <si>
    <t>Eficiencia operativa</t>
  </si>
  <si>
    <r>
      <t xml:space="preserve">Ratio de eficiencia </t>
    </r>
    <r>
      <rPr>
        <vertAlign val="superscript"/>
        <sz val="11"/>
        <rFont val="Calibri "/>
      </rPr>
      <t>(4)</t>
    </r>
  </si>
  <si>
    <t>Gastos operativos / Activos promedio totales</t>
  </si>
  <si>
    <t>-20 pbs</t>
  </si>
  <si>
    <t>Ratios de Seguros</t>
  </si>
  <si>
    <r>
      <t xml:space="preserve">Ratio combinado de Seguros generales </t>
    </r>
    <r>
      <rPr>
        <vertAlign val="superscript"/>
        <sz val="11"/>
        <rFont val="Calibri "/>
      </rPr>
      <t>(5)(6)</t>
    </r>
  </si>
  <si>
    <r>
      <t xml:space="preserve">Siniestralidad neta ganada </t>
    </r>
    <r>
      <rPr>
        <vertAlign val="superscript"/>
        <sz val="11"/>
        <rFont val="Calibri "/>
      </rPr>
      <t>(6)</t>
    </r>
  </si>
  <si>
    <t>-950 pbs</t>
  </si>
  <si>
    <r>
      <t xml:space="preserve">Capitalización - BCP Individual </t>
    </r>
    <r>
      <rPr>
        <b/>
        <vertAlign val="superscript"/>
        <sz val="11"/>
        <rFont val="Calibri "/>
      </rPr>
      <t>(7)</t>
    </r>
  </si>
  <si>
    <r>
      <t xml:space="preserve">Ratio Tier 1 </t>
    </r>
    <r>
      <rPr>
        <vertAlign val="superscript"/>
        <sz val="11"/>
        <rFont val="Calibri "/>
      </rPr>
      <t>(9)</t>
    </r>
  </si>
  <si>
    <r>
      <t xml:space="preserve">Ratio common equity tier 1 </t>
    </r>
    <r>
      <rPr>
        <vertAlign val="superscript"/>
        <sz val="11"/>
        <rFont val="Calibri "/>
      </rPr>
      <t>(10)</t>
    </r>
  </si>
  <si>
    <r>
      <t xml:space="preserve">Capitalización - Mibanco </t>
    </r>
    <r>
      <rPr>
        <b/>
        <vertAlign val="superscript"/>
        <sz val="11"/>
        <rFont val="Calibri "/>
      </rPr>
      <t>(7)</t>
    </r>
  </si>
  <si>
    <t>-90 pbs</t>
  </si>
  <si>
    <t>-117 pbs</t>
  </si>
  <si>
    <t>-11 pbs</t>
  </si>
  <si>
    <t>-107 pbs</t>
  </si>
  <si>
    <t>Empleados</t>
  </si>
  <si>
    <t>Información Accionaria</t>
  </si>
  <si>
    <t>Acciones Emitidas</t>
  </si>
  <si>
    <r>
      <t xml:space="preserve">  Acciones de Tesorería </t>
    </r>
    <r>
      <rPr>
        <vertAlign val="superscript"/>
        <sz val="11"/>
        <rFont val="Calibri "/>
      </rPr>
      <t>(11)</t>
    </r>
  </si>
  <si>
    <t xml:space="preserve">  Acciones en Circulación</t>
  </si>
  <si>
    <t>(1) Índice de Cartera atrasada = (cartera vencida + cartera judicial) / Colocaciones totales.</t>
  </si>
  <si>
    <t>(2) Índice de Cartera deteriorada = (cartera atrasada + cartera refinanciada) / Colocaciones totales .</t>
  </si>
  <si>
    <t>(3) Costo de riesgo = Provisiones para créditos anualizadas, netas de recuperos / Colocaciones totales.</t>
  </si>
  <si>
    <t>(4) Índice de eficiencia = (Remuneración y beneficios sociales + gastos administrativos + depreciación y amortización + asociación en participación + costo de adquisición) / (Intereses, rendimientos y gastos similares, neto + Ingreso neto por comisiones + Ganancia neta en operaciones de cambio + Ganancia netas por inversión en asociadas + Ganancia neta en derivados especulativos + Ganancia neta por diferencia en cambio  + Primas netas ganadas).</t>
  </si>
  <si>
    <t>(5) Ratio combinado = (Siniestros netos / Primas netas ganadas) + [(Costo de adquisición + Gastos generales) / Primas netas ganadas]. No incluye el negocio de seguros de Vida.</t>
  </si>
  <si>
    <t>(6) En base a la información de Grupo Pacífico, sin efecto de la consolidación a nivel Credicorp.</t>
  </si>
  <si>
    <t>(7) Los ratios de capitalización son para BCP Individual y Mibanco, basados en contabilidad local.</t>
  </si>
  <si>
    <t>(8) Capital Regulatorio / Activos ponderados por riesgo totales (mínimo legal = 10% desde julio 2011).</t>
  </si>
  <si>
    <t>(9) Tier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</si>
  <si>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(10) Tier 1 Common Equity = Capital + Reservas - 100% deducciones (inversiones en subsidiarias, goodwill, activos intangibles y tributarios diferidos netos basados en rendimientos futuros) + Utilidades Retenidas + Ganancias no realizadas.</t>
  </si>
  <si>
    <t>Activos ponderados por riesgo totales = Activos ponderados por riesgo - (APPR por activos intangibles, exlcuyendo el goodwill + PPR por impuestos diferidos netos,</t>
  </si>
  <si>
    <t>originados por diferencias temporarias que excedan el 10% del CET1 + APPR por impuestos diferidos netos, originados por arrastre de pérdidas).</t>
  </si>
  <si>
    <t>(11) Estas acciones son propiedad de Atlantic Security Holding Corporation (ASHC).</t>
  </si>
  <si>
    <t>Contribuciones a los resultados*</t>
  </si>
  <si>
    <t>Banca Universal</t>
  </si>
  <si>
    <t xml:space="preserve"> BCP Individual</t>
  </si>
  <si>
    <t xml:space="preserve"> BCP Bolivia</t>
  </si>
  <si>
    <t>Microfinanzas</t>
  </si>
  <si>
    <r>
      <t xml:space="preserve"> Mibanco </t>
    </r>
    <r>
      <rPr>
        <vertAlign val="superscript"/>
        <sz val="11"/>
        <color theme="1"/>
        <rFont val="Calibri "/>
      </rPr>
      <t>(1)</t>
    </r>
  </si>
  <si>
    <t xml:space="preserve"> Mibanco Colombia</t>
  </si>
  <si>
    <t>Seguros y Pensiones</t>
  </si>
  <si>
    <r>
      <t xml:space="preserve"> Grupo Pacífico </t>
    </r>
    <r>
      <rPr>
        <vertAlign val="superscript"/>
        <sz val="11"/>
        <color theme="1"/>
        <rFont val="Calibri "/>
      </rPr>
      <t>(2)</t>
    </r>
  </si>
  <si>
    <t xml:space="preserve"> Prima AFP</t>
  </si>
  <si>
    <t>Banca de Inversión y Gestión de Activos</t>
  </si>
  <si>
    <t xml:space="preserve"> Credicorp Capital</t>
  </si>
  <si>
    <t xml:space="preserve"> Atlantic Security Bank</t>
  </si>
  <si>
    <r>
      <t xml:space="preserve">Otros </t>
    </r>
    <r>
      <rPr>
        <b/>
        <vertAlign val="superscript"/>
        <sz val="11"/>
        <color theme="1"/>
        <rFont val="Calibri "/>
      </rPr>
      <t>(3)</t>
    </r>
  </si>
  <si>
    <t>n.a</t>
  </si>
  <si>
    <t>*Las Contribuciones de subsidiarias reflejan las eliminaciones por consolidación (e.g. eliminaciones por operaciones realizadas entre</t>
  </si>
  <si>
    <r>
      <t xml:space="preserve"> Mibanco</t>
    </r>
    <r>
      <rPr>
        <vertAlign val="superscript"/>
        <sz val="11"/>
        <rFont val="Calibri "/>
      </rPr>
      <t xml:space="preserve"> (1)</t>
    </r>
  </si>
  <si>
    <r>
      <t xml:space="preserve"> Grupo Pacífico </t>
    </r>
    <r>
      <rPr>
        <vertAlign val="superscript"/>
        <sz val="11"/>
        <rFont val="Calibri "/>
      </rPr>
      <t>(2)</t>
    </r>
    <r>
      <rPr>
        <sz val="11"/>
        <rFont val="Calibri "/>
      </rPr>
      <t xml:space="preserve"> </t>
    </r>
  </si>
  <si>
    <t xml:space="preserve"> Prima</t>
  </si>
  <si>
    <t xml:space="preserve"> Credicorp Capital </t>
  </si>
  <si>
    <t xml:space="preserve"> Atlantic Security Bank </t>
  </si>
  <si>
    <t>Credicorp</t>
  </si>
  <si>
    <t>Activos que generan intereses</t>
  </si>
  <si>
    <t>Saldo a</t>
  </si>
  <si>
    <t>Set 21</t>
  </si>
  <si>
    <t xml:space="preserve">Fondos disponibles </t>
  </si>
  <si>
    <t>Fondos interbancarios</t>
  </si>
  <si>
    <t>Inversiones totales</t>
  </si>
  <si>
    <t>Fondos en garantía, pactos de reventa y financiamiento con valores</t>
  </si>
  <si>
    <t>Activos financieros designados a valor razonable con efecto en resultados</t>
  </si>
  <si>
    <t>Total de activos que generan intereses</t>
  </si>
  <si>
    <t>Inversiones Totales</t>
  </si>
  <si>
    <t>Inversiones a valor razonable con cambios en resultados</t>
  </si>
  <si>
    <t>Inversiones a valor razonable con cambios en otros resultados integrales</t>
  </si>
  <si>
    <t>Inversiones a costo amortizado</t>
  </si>
  <si>
    <r>
      <t xml:space="preserve">Evolución de los saldos promedios diarios de colocaciones por segmento de negocio </t>
    </r>
    <r>
      <rPr>
        <b/>
        <vertAlign val="superscript"/>
        <sz val="11"/>
        <color theme="0"/>
        <rFont val="Calibri   "/>
      </rPr>
      <t>(1)(2)</t>
    </r>
  </si>
  <si>
    <t>COLOCACIONES TOTALES</t>
  </si>
  <si>
    <t>Variación % Estructural</t>
  </si>
  <si>
    <t>Participación % en colocaciones totales</t>
  </si>
  <si>
    <t>En millones de S/</t>
  </si>
  <si>
    <t>Estructural</t>
  </si>
  <si>
    <t>BCP Individual</t>
  </si>
  <si>
    <t>Banca Mayorista</t>
  </si>
  <si>
    <t xml:space="preserve">   Corporativa</t>
  </si>
  <si>
    <t xml:space="preserve">   Empresa</t>
  </si>
  <si>
    <t>Banca Minorista</t>
  </si>
  <si>
    <t xml:space="preserve">   Negocios</t>
  </si>
  <si>
    <t xml:space="preserve">   Pyme </t>
  </si>
  <si>
    <t xml:space="preserve">   Hipotecario</t>
  </si>
  <si>
    <t xml:space="preserve">   Consumo</t>
  </si>
  <si>
    <t xml:space="preserve">   Tarjeta de Crédito</t>
  </si>
  <si>
    <t>Mibanco</t>
  </si>
  <si>
    <t>Mibanco Colombia</t>
  </si>
  <si>
    <t>Bolivia</t>
  </si>
  <si>
    <t xml:space="preserve">ASB </t>
  </si>
  <si>
    <t>Colocaciones totales</t>
  </si>
  <si>
    <t>Mayor contracción en volúmenes</t>
  </si>
  <si>
    <t>Mayor crecimiento en volúmenes</t>
  </si>
  <si>
    <t>Para efectos de consolidación, las colocaciones generadas en ME son convertidas a MN</t>
  </si>
  <si>
    <t>(1) Portafolio Estructural excluye los saldos promedios diarios de los créditos otorgados a través de Reactiva Perú y FAE-Mype</t>
  </si>
  <si>
    <t>(2) Cifras difieren de lo reportado anteriormente, favor considerar las cifras de este reporte.</t>
  </si>
  <si>
    <r>
      <t xml:space="preserve">Evolución de los saldos promedios diarios de colocaciones por moneda </t>
    </r>
    <r>
      <rPr>
        <b/>
        <vertAlign val="superscript"/>
        <sz val="11"/>
        <color theme="0"/>
        <rFont val="Calibri   "/>
      </rPr>
      <t>(1)(2)</t>
    </r>
  </si>
  <si>
    <t xml:space="preserve">  COLOCACIONES EN MN </t>
  </si>
  <si>
    <t xml:space="preserve">  COLOCACIONES EN ME</t>
  </si>
  <si>
    <t>Part. % por moneda</t>
  </si>
  <si>
    <t xml:space="preserve">    Expresado en millones de S/</t>
  </si>
  <si>
    <t xml:space="preserve">    Expresado en millones de US$</t>
  </si>
  <si>
    <t>Mibanco Bolivia</t>
  </si>
  <si>
    <t>-</t>
  </si>
  <si>
    <t>ASB</t>
  </si>
  <si>
    <t>Depósitos a la vista</t>
  </si>
  <si>
    <t>Depósitos de ahorro</t>
  </si>
  <si>
    <t>Depósitos a plazo</t>
  </si>
  <si>
    <r>
      <t xml:space="preserve">Depósitos CTS </t>
    </r>
    <r>
      <rPr>
        <vertAlign val="superscript"/>
        <sz val="11"/>
        <color rgb="FF000000"/>
        <rFont val="Calibri   "/>
      </rPr>
      <t>(1)</t>
    </r>
  </si>
  <si>
    <t>Gastos por pagar de depósitos</t>
  </si>
  <si>
    <t>Deudas a bancos y corresponsales</t>
  </si>
  <si>
    <t>Instrumentos del BCRP</t>
  </si>
  <si>
    <t>Operaciones de reporte con terceros</t>
  </si>
  <si>
    <t xml:space="preserve">Bonos y notas emitidas </t>
  </si>
  <si>
    <t>Total de fondeo</t>
  </si>
  <si>
    <t>(1) CTS: Compensación por tiempo de servicios.</t>
  </si>
  <si>
    <t>Depósitos</t>
  </si>
  <si>
    <t>Otras fuentes de fondeo</t>
  </si>
  <si>
    <t>Total de otras fuentes de fondeo</t>
  </si>
  <si>
    <t>Costo de Fondeo</t>
  </si>
  <si>
    <t>pbs</t>
  </si>
  <si>
    <t>bps</t>
  </si>
  <si>
    <t>Costo de Fondeo Estructural</t>
  </si>
  <si>
    <t xml:space="preserve">Ingreso neto por intereses </t>
  </si>
  <si>
    <t>2021 / 2020</t>
  </si>
  <si>
    <t xml:space="preserve">Ingresos por intereses </t>
  </si>
  <si>
    <t>Intereses sobre colocaciones</t>
  </si>
  <si>
    <t>Dividendos sobre inversiones</t>
  </si>
  <si>
    <t>Intereses sobre depósitos en otros bancos</t>
  </si>
  <si>
    <t>Intereses sobre valores</t>
  </si>
  <si>
    <t>Otros ingresos por intereses</t>
  </si>
  <si>
    <r>
      <t xml:space="preserve">Gastos por intereses </t>
    </r>
    <r>
      <rPr>
        <b/>
        <vertAlign val="superscript"/>
        <sz val="11"/>
        <rFont val="Arial"/>
        <family val="2"/>
      </rPr>
      <t>(1)</t>
    </r>
  </si>
  <si>
    <t>Intereses sobre depósitos</t>
  </si>
  <si>
    <t>Intereses sobre deuda a bancos y corresponsales</t>
  </si>
  <si>
    <t>Intereses sobre bonos y notas subord.</t>
  </si>
  <si>
    <r>
      <t xml:space="preserve">Otros gastos por intereses </t>
    </r>
    <r>
      <rPr>
        <vertAlign val="superscript"/>
        <sz val="11"/>
        <rFont val="Arial"/>
        <family val="2"/>
      </rPr>
      <t>(1)</t>
    </r>
  </si>
  <si>
    <r>
      <t xml:space="preserve">Ingreso neto por intereses </t>
    </r>
    <r>
      <rPr>
        <b/>
        <vertAlign val="superscript"/>
        <sz val="11"/>
        <rFont val="Arial"/>
        <family val="2"/>
      </rPr>
      <t>(1)</t>
    </r>
  </si>
  <si>
    <r>
      <t xml:space="preserve">Ingreso neto por intereses ajustados </t>
    </r>
    <r>
      <rPr>
        <b/>
        <vertAlign val="superscript"/>
        <sz val="11"/>
        <rFont val="Arial"/>
        <family val="2"/>
      </rPr>
      <t>(2)</t>
    </r>
  </si>
  <si>
    <r>
      <t xml:space="preserve">Ingreso neto por intereses después de provisiones </t>
    </r>
    <r>
      <rPr>
        <b/>
        <vertAlign val="superscript"/>
        <sz val="11"/>
        <rFont val="Arial"/>
        <family val="2"/>
      </rPr>
      <t>(1)</t>
    </r>
  </si>
  <si>
    <t>Activos promedio que generan intereses</t>
  </si>
  <si>
    <r>
      <t xml:space="preserve">Margen neto por intereses </t>
    </r>
    <r>
      <rPr>
        <b/>
        <vertAlign val="superscript"/>
        <sz val="11"/>
        <rFont val="Arial"/>
        <family val="2"/>
      </rPr>
      <t>(3)</t>
    </r>
  </si>
  <si>
    <r>
      <t xml:space="preserve">Margen neto por intereses ajustado por riesgo </t>
    </r>
    <r>
      <rPr>
        <b/>
        <vertAlign val="superscript"/>
        <sz val="11"/>
        <rFont val="Arial"/>
        <family val="2"/>
      </rPr>
      <t>(3)</t>
    </r>
  </si>
  <si>
    <t>Provisiones / Ingreso neto por intereses</t>
  </si>
  <si>
    <t>(1) Las cifras difieren de lo presentado anteriormente</t>
  </si>
  <si>
    <t xml:space="preserve">(2) Ajustado por (i) impairment por créditos a tasa cero y (ii) gastos financieros relacionados a la gestión de pasivos en BCP Individual. </t>
  </si>
  <si>
    <t xml:space="preserve">(3) Anualizado. </t>
  </si>
  <si>
    <t xml:space="preserve">Provisión de pérdida crediticia para cartera de créditos, neto de recuperos </t>
  </si>
  <si>
    <t>Provisión bruta de pérdida crediticia para cartera de créditos</t>
  </si>
  <si>
    <t>Recupero de créditos castigados</t>
  </si>
  <si>
    <t>Provisión de pérdida crediticia para cartera de créditos, neta de recuperos</t>
  </si>
  <si>
    <t>Costo del Riesgo y Provisiones</t>
  </si>
  <si>
    <r>
      <t>Costo del riesgo</t>
    </r>
    <r>
      <rPr>
        <vertAlign val="superscript"/>
        <sz val="11"/>
        <color rgb="FF000000"/>
        <rFont val="Calibri   "/>
      </rPr>
      <t xml:space="preserve"> (1)</t>
    </r>
  </si>
  <si>
    <r>
      <t>Costo del riesgo estructural</t>
    </r>
    <r>
      <rPr>
        <vertAlign val="superscript"/>
        <sz val="11"/>
        <rFont val="Calibri   "/>
      </rPr>
      <t xml:space="preserve"> (2)</t>
    </r>
  </si>
  <si>
    <t>(1) Provisión de pérdida crediticia para cartera de créditos, neta de recuperos anualizadas / Total colocaciones.</t>
  </si>
  <si>
    <t>(2) El Costo del riesgo estructural excluye las provisiones de pérdida crediticia para cartera de créditos, neta de recuperos y colocaciones de los programas del gobierno Reactiva Perú y FAE.</t>
  </si>
  <si>
    <t>Calidad de cartera y ratios de morosidad</t>
  </si>
  <si>
    <t>Colocaciones (Saldo Contable)</t>
  </si>
  <si>
    <t>Saldo de provisiones netas para colocaciones</t>
  </si>
  <si>
    <t xml:space="preserve">Castigos </t>
  </si>
  <si>
    <r>
      <t xml:space="preserve">Cartera atrasada </t>
    </r>
    <r>
      <rPr>
        <vertAlign val="superscript"/>
        <sz val="11"/>
        <rFont val="Calibri"/>
        <family val="2"/>
        <scheme val="minor"/>
      </rPr>
      <t>(1)</t>
    </r>
  </si>
  <si>
    <r>
      <t xml:space="preserve">Cartera atrasada mayor a 90 días </t>
    </r>
    <r>
      <rPr>
        <vertAlign val="superscript"/>
        <sz val="11"/>
        <rFont val="Calibri"/>
        <family val="2"/>
        <scheme val="minor"/>
      </rPr>
      <t>(1)</t>
    </r>
  </si>
  <si>
    <t>Cartera refinanciada</t>
  </si>
  <si>
    <r>
      <t xml:space="preserve">Cartera deteriorada </t>
    </r>
    <r>
      <rPr>
        <vertAlign val="superscript"/>
        <sz val="11"/>
        <color theme="1"/>
        <rFont val="Calibri"/>
        <family val="2"/>
        <scheme val="minor"/>
      </rPr>
      <t>(2)</t>
    </r>
  </si>
  <si>
    <t xml:space="preserve">Índice de cartera atrasada </t>
  </si>
  <si>
    <t>Índice de cartera atrasada mayor a 90 días</t>
  </si>
  <si>
    <t>9 bps</t>
  </si>
  <si>
    <t>Índice de cartera deteriorada</t>
  </si>
  <si>
    <t>Saldo de provisiones sobre colocaciones</t>
  </si>
  <si>
    <t>Cobertura de cartera atrasada mayor a 90 días</t>
  </si>
  <si>
    <t>(1) Cartera atrasada = cartera vencida + cartera judicial. (Saldos Contables)</t>
  </si>
  <si>
    <t>(2) Cartera deteriorada = Cartera atrasada + cartera refinanciada. (Saldos Contables).</t>
  </si>
  <si>
    <r>
      <t xml:space="preserve">Calidad de cartera y ratios de morosidad Estructural </t>
    </r>
    <r>
      <rPr>
        <b/>
        <vertAlign val="superscript"/>
        <sz val="11"/>
        <color rgb="FFFFFFFF"/>
        <rFont val="Calibri"/>
        <family val="2"/>
      </rPr>
      <t>(1)</t>
    </r>
  </si>
  <si>
    <t>As of</t>
  </si>
  <si>
    <t>% change</t>
  </si>
  <si>
    <t xml:space="preserve">Cartera atrasada </t>
  </si>
  <si>
    <t xml:space="preserve">Cartera refinanciada </t>
  </si>
  <si>
    <t xml:space="preserve">Cartera deteriorada </t>
  </si>
  <si>
    <r>
      <t xml:space="preserve">Índice de cartera deteriorada </t>
    </r>
    <r>
      <rPr>
        <b/>
        <vertAlign val="superscript"/>
        <sz val="11"/>
        <rFont val="Calibri"/>
        <family val="2"/>
        <scheme val="minor"/>
      </rPr>
      <t>(2)</t>
    </r>
  </si>
  <si>
    <t>16 bps</t>
  </si>
  <si>
    <t>Cobertura de cartera deteriorada</t>
  </si>
  <si>
    <t>(1) Las cifras estructurales excluyen los efectos de Programas de Gobierno (PG).</t>
  </si>
  <si>
    <t>(2) Cifras difieren de lo previamente reportado, debido al cambio metodológico en el cálculo, el cual incluye la cartera vencida contables en reemplazo de las cifras de Gestión de Cartera.</t>
  </si>
  <si>
    <t>(1) Las cifras de Programas de Gobierno (GP) incluyen Reactiva Perú y FAE.</t>
  </si>
  <si>
    <t>Ingresos no financieros</t>
  </si>
  <si>
    <t>Ingreso neto por comisiones</t>
  </si>
  <si>
    <t>Ganancia neta en operaciones de cambio</t>
  </si>
  <si>
    <t>Ganancia neta en valores</t>
  </si>
  <si>
    <r>
      <t xml:space="preserve">Ganancia neta por inversión en asociadas </t>
    </r>
    <r>
      <rPr>
        <vertAlign val="superscript"/>
        <sz val="11"/>
        <rFont val="Calibri   "/>
      </rPr>
      <t>(1)</t>
    </r>
  </si>
  <si>
    <t>Ganancia neta en derivados especulativos</t>
  </si>
  <si>
    <r>
      <t xml:space="preserve">Ganancia neta por diferencia en cambio </t>
    </r>
    <r>
      <rPr>
        <vertAlign val="superscript"/>
        <sz val="11"/>
        <rFont val="Calibri"/>
        <family val="2"/>
        <scheme val="minor"/>
      </rPr>
      <t>(2)</t>
    </r>
  </si>
  <si>
    <t>Otros ingresos no financieros</t>
  </si>
  <si>
    <t>Total ingresos no financieros</t>
  </si>
  <si>
    <t>(1)  Incluye las ganancias en otras inversiones, principalmente conformado por el resultado de Banmédica.</t>
  </si>
  <si>
    <t>(2)  Difiere de lo previamente reportado por reclasificación de NIIF16.</t>
  </si>
  <si>
    <t>Comisiones por servicios bancarios</t>
  </si>
  <si>
    <r>
      <t xml:space="preserve">Cuentas varias </t>
    </r>
    <r>
      <rPr>
        <vertAlign val="superscript"/>
        <sz val="11"/>
        <rFont val="Calibri   "/>
      </rPr>
      <t>(1)</t>
    </r>
  </si>
  <si>
    <r>
      <t>Tarjetas de crédito</t>
    </r>
    <r>
      <rPr>
        <vertAlign val="superscript"/>
        <sz val="11"/>
        <rFont val="Calibri   "/>
      </rPr>
      <t xml:space="preserve"> (2)</t>
    </r>
  </si>
  <si>
    <t xml:space="preserve">Giros y transferencias </t>
  </si>
  <si>
    <r>
      <t>Préstamos personales</t>
    </r>
    <r>
      <rPr>
        <vertAlign val="superscript"/>
        <sz val="11"/>
        <rFont val="Calibri   "/>
      </rPr>
      <t xml:space="preserve"> (2)</t>
    </r>
  </si>
  <si>
    <r>
      <t xml:space="preserve">Crédito Pyme </t>
    </r>
    <r>
      <rPr>
        <vertAlign val="superscript"/>
        <sz val="11"/>
        <rFont val="Calibri   "/>
      </rPr>
      <t xml:space="preserve">(2) </t>
    </r>
  </si>
  <si>
    <r>
      <t xml:space="preserve">Seguros </t>
    </r>
    <r>
      <rPr>
        <vertAlign val="superscript"/>
        <sz val="11"/>
        <rFont val="Calibri   "/>
      </rPr>
      <t>(2)</t>
    </r>
  </si>
  <si>
    <r>
      <t xml:space="preserve">Crédito hipotecario </t>
    </r>
    <r>
      <rPr>
        <vertAlign val="superscript"/>
        <sz val="11"/>
        <rFont val="Calibri   "/>
      </rPr>
      <t>(2)</t>
    </r>
  </si>
  <si>
    <r>
      <t>Carta Fianza</t>
    </r>
    <r>
      <rPr>
        <vertAlign val="superscript"/>
        <sz val="11"/>
        <rFont val="Calibri   "/>
      </rPr>
      <t xml:space="preserve"> (3)</t>
    </r>
  </si>
  <si>
    <r>
      <t xml:space="preserve">Recaudaciones, pagos y cobranzas </t>
    </r>
    <r>
      <rPr>
        <vertAlign val="superscript"/>
        <sz val="11"/>
        <rFont val="Calibri   "/>
      </rPr>
      <t>(3)</t>
    </r>
  </si>
  <si>
    <r>
      <t xml:space="preserve">Préstamos comerciales </t>
    </r>
    <r>
      <rPr>
        <vertAlign val="superscript"/>
        <sz val="11"/>
        <rFont val="Calibri   "/>
      </rPr>
      <t>(3)</t>
    </r>
  </si>
  <si>
    <r>
      <t xml:space="preserve">Comercio exterior </t>
    </r>
    <r>
      <rPr>
        <vertAlign val="superscript"/>
        <sz val="11"/>
        <rFont val="Calibri   "/>
      </rPr>
      <t>(3)</t>
    </r>
  </si>
  <si>
    <t>Finanzas corporativas y fondos mutuos</t>
  </si>
  <si>
    <t>BCP Bolivia</t>
  </si>
  <si>
    <r>
      <t xml:space="preserve">Otros </t>
    </r>
    <r>
      <rPr>
        <vertAlign val="superscript"/>
        <sz val="11"/>
        <rFont val="Calibri   "/>
      </rPr>
      <t>(4)(5)</t>
    </r>
  </si>
  <si>
    <t xml:space="preserve">Total Comisiones </t>
  </si>
  <si>
    <t>Fuente BCP</t>
  </si>
  <si>
    <t>(1) Cuentas de ahorro, cuenta corriente, tarjeta de débito y cuenta maestra.</t>
  </si>
  <si>
    <t>(2) Principalmente comisiones de Banca Minorista.</t>
  </si>
  <si>
    <t>(3) Principalmente comisiones de Banca Mayorista.</t>
  </si>
  <si>
    <t>(4) Las cifras difieren de lo previamente reportado, considerar estas cifras.</t>
  </si>
  <si>
    <r>
      <t>Resultado técnico de seguros</t>
    </r>
    <r>
      <rPr>
        <b/>
        <vertAlign val="superscript"/>
        <sz val="11"/>
        <color theme="0"/>
        <rFont val="Calibri   "/>
      </rPr>
      <t>(1)</t>
    </r>
  </si>
  <si>
    <t>Primas netas ganadas</t>
  </si>
  <si>
    <t>Siniestros netos</t>
  </si>
  <si>
    <r>
      <t>Costo de adquisición</t>
    </r>
    <r>
      <rPr>
        <vertAlign val="superscript"/>
        <sz val="11"/>
        <color rgb="FF000000"/>
        <rFont val="Calibri   "/>
      </rPr>
      <t>(2)</t>
    </r>
  </si>
  <si>
    <t>Total resultado técnico de seguros</t>
  </si>
  <si>
    <t>(1) Incluye el resultado del negocio de Vida, Seguros Generales y Crediseguros</t>
  </si>
  <si>
    <t>(2) Incluye comisiones y gastos técnicos, netos</t>
  </si>
  <si>
    <t>Costo de adquisición</t>
  </si>
  <si>
    <t>Comisiones</t>
  </si>
  <si>
    <t>Gasto técnico</t>
  </si>
  <si>
    <t>Ingreso técnico</t>
  </si>
  <si>
    <t>Gastos Operativos</t>
  </si>
  <si>
    <t>Remuneraciones y beneficios sociales</t>
  </si>
  <si>
    <t>Gastos administrativos, generales e impuestos</t>
  </si>
  <si>
    <t>Tasas y contribuciones</t>
  </si>
  <si>
    <t>Comisiones por agentes</t>
  </si>
  <si>
    <t>Vigilancia y protección</t>
  </si>
  <si>
    <t>Suministros diversos</t>
  </si>
  <si>
    <t>Electricidad y agua</t>
  </si>
  <si>
    <t>Seguros</t>
  </si>
  <si>
    <t>Procesamiento electrónico</t>
  </si>
  <si>
    <t>Limpieza</t>
  </si>
  <si>
    <t>Eficiencia Operativa</t>
  </si>
  <si>
    <r>
      <t>Gastos operativos</t>
    </r>
    <r>
      <rPr>
        <vertAlign val="superscript"/>
        <sz val="11"/>
        <rFont val="Calibri   "/>
      </rPr>
      <t xml:space="preserve"> (1)</t>
    </r>
  </si>
  <si>
    <r>
      <t xml:space="preserve">Ingresos operativos </t>
    </r>
    <r>
      <rPr>
        <vertAlign val="superscript"/>
        <sz val="11"/>
        <color rgb="FF000000"/>
        <rFont val="Calibri   "/>
      </rPr>
      <t>(2)</t>
    </r>
  </si>
  <si>
    <r>
      <t>Ratio de eficiencia reportado</t>
    </r>
    <r>
      <rPr>
        <vertAlign val="superscript"/>
        <sz val="11"/>
        <color rgb="FF000000"/>
        <rFont val="Calibri   "/>
      </rPr>
      <t>(3)</t>
    </r>
  </si>
  <si>
    <r>
      <t xml:space="preserve">Gastos operativos / Total Activos promedios </t>
    </r>
    <r>
      <rPr>
        <vertAlign val="superscript"/>
        <sz val="11"/>
        <color rgb="FF000000"/>
        <rFont val="Calibri   "/>
      </rPr>
      <t>(4)</t>
    </r>
  </si>
  <si>
    <t>(1) Gastos operativos = Remuneraciones y beneficios sociales + Gastos administrativos + Depreciación y amortización + Asociación en participación + Costo de adquisición .</t>
  </si>
  <si>
    <t>(2) Ingresos operativos = Intereses, rendimientos y gastos similares, neto + Ingreso neto por comisiones + Ganancia neta en operaciones de cambio + Ganancia netas por inversión en asociadas + Ganancia neta en derivados especulativos + Ganancia neta por diferencia en cambio + Primas netas ganadas</t>
  </si>
  <si>
    <t>(3) Gastos operativos / Ingresos operativos.</t>
  </si>
  <si>
    <t>(4) Gastos operativos anualizado / Total de Activo promedio. El promedio se calcula tomando la cifra de balance de inicio y fin del periodo.</t>
  </si>
  <si>
    <r>
      <t xml:space="preserve">Ratio de eficiencia reportado por subsidiaria </t>
    </r>
    <r>
      <rPr>
        <b/>
        <vertAlign val="superscript"/>
        <sz val="11"/>
        <color theme="0"/>
        <rFont val="Calibri   "/>
      </rPr>
      <t>(1)</t>
    </r>
  </si>
  <si>
    <t xml:space="preserve">Mibanco Peru </t>
  </si>
  <si>
    <t>Pacífico</t>
  </si>
  <si>
    <t>Prima AFP</t>
  </si>
  <si>
    <t>Var. TaT</t>
  </si>
  <si>
    <t>Var. AaA</t>
  </si>
  <si>
    <t>(1) (Remuneraciones y beneficios sociales + Gastos administrativos, generales e impuestos + Depreciación y amortización + Costo de adquisición + Asociación en participación.) / (Ingreso neto por intereses + Ingreso neto por comisiones + Ganancia neta en operaciones de cambio + Ganancia netas por inversión en asociadas + Ganancia neta en derivados especulativos + Ganancia neta por diferencia en cambio + Primas netas ganadas).</t>
  </si>
  <si>
    <t>Capital Regulatorio y Capitalización</t>
  </si>
  <si>
    <t xml:space="preserve">Saldo a </t>
  </si>
  <si>
    <t>Capital social</t>
  </si>
  <si>
    <t>Acciones de tesorería</t>
  </si>
  <si>
    <t>Capital adicional</t>
  </si>
  <si>
    <r>
      <t xml:space="preserve">Reservas facultativas y restringidas </t>
    </r>
    <r>
      <rPr>
        <vertAlign val="superscript"/>
        <sz val="11"/>
        <rFont val="Calibri   "/>
      </rPr>
      <t>(1)</t>
    </r>
  </si>
  <si>
    <r>
      <t xml:space="preserve">Interés minoritario </t>
    </r>
    <r>
      <rPr>
        <vertAlign val="superscript"/>
        <sz val="11"/>
        <rFont val="Calibri   "/>
      </rPr>
      <t>(2)</t>
    </r>
  </si>
  <si>
    <r>
      <t xml:space="preserve">Provisiones </t>
    </r>
    <r>
      <rPr>
        <vertAlign val="superscript"/>
        <sz val="11"/>
        <rFont val="Calibri   "/>
      </rPr>
      <t>(3)</t>
    </r>
  </si>
  <si>
    <t>Deuda Subordinada Perpetua</t>
  </si>
  <si>
    <t xml:space="preserve"> -   </t>
  </si>
  <si>
    <t>Deuda Subordinada</t>
  </si>
  <si>
    <t>Inversiones en instrumentos representativos de capital y deuda subordinada emitidos por empresas financieras y de seguros</t>
  </si>
  <si>
    <t>Goodwill</t>
  </si>
  <si>
    <t>Pérdidas netas del año en curso</t>
  </si>
  <si>
    <r>
      <t xml:space="preserve">Deducciones por límite de deuda subordinada (50% del Tier I excluyendo deducciones) </t>
    </r>
    <r>
      <rPr>
        <vertAlign val="superscript"/>
        <sz val="11"/>
        <rFont val="Calibri   "/>
      </rPr>
      <t>(4)</t>
    </r>
  </si>
  <si>
    <r>
      <t xml:space="preserve">Deducciones por límites de Tier I (50% de capital regulatorio) </t>
    </r>
    <r>
      <rPr>
        <vertAlign val="superscript"/>
        <sz val="11"/>
        <rFont val="Calibri   "/>
      </rPr>
      <t>(4)</t>
    </r>
  </si>
  <si>
    <t>Total Capital Regulatorio de Credicorp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</si>
  <si>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</si>
  <si>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</si>
  <si>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 xml:space="preserve">Requerimiento Patrimonial del grupo consolidable del sistema financiero </t>
    </r>
    <r>
      <rPr>
        <vertAlign val="superscript"/>
        <sz val="11"/>
        <rFont val="Calibri   "/>
      </rPr>
      <t>(8)</t>
    </r>
  </si>
  <si>
    <r>
      <t xml:space="preserve">Requerimiento Patrimonial del grupo consolidable del sistema de seguros </t>
    </r>
    <r>
      <rPr>
        <vertAlign val="superscript"/>
        <sz val="11"/>
        <rFont val="Calibri   "/>
      </rPr>
      <t>(9)</t>
    </r>
  </si>
  <si>
    <t>Deducciones de consolidación sobre el grupo consolidable de sistema financiero</t>
  </si>
  <si>
    <t>Deducciones de consolidación sobre el grupo consolidable del sistema de seguros</t>
  </si>
  <si>
    <t>Requerimiento de Capital Regulatorio de Credicorp (B)</t>
  </si>
  <si>
    <t>Ratio Capital regulatorio (A) / (B)</t>
  </si>
  <si>
    <r>
      <t xml:space="preserve">Ratio de requerimiento de capital regulatorio </t>
    </r>
    <r>
      <rPr>
        <vertAlign val="superscript"/>
        <sz val="11"/>
        <rFont val="Calibri   "/>
      </rPr>
      <t>(10)</t>
    </r>
  </si>
  <si>
    <t>(1) Reservas legales y Otras reservas incluyen reservas de capital restringidas (PEN 14,745 millones) y reservas de capital opcionales (PEN 6,661 millones).</t>
  </si>
  <si>
    <t>(2) Interés minoritario incluye (PEN 421 millones) del interés minoritario Tier I</t>
  </si>
  <si>
    <t>(3) Hasta 1.25% del total de activos ponderados por riesgo del BCP, Solución Empresa Administradora Hipotecaria, Financiera Edyficar y Atlantic Security Bank.</t>
  </si>
  <si>
    <t>(4) Tier II + Tier III no puede ser mayor al 50% del capital regulatorio total.</t>
  </si>
  <si>
    <t>(5) Tier I = Capital +Reservas de capital restringidas + Tier I Interés minoritario (Acciones de capital y reservas) -  Goodwill - (0.5 x Inversiones en instrumentos representativos de capital y deuda subordinada del sistema financiero y de seguros) + Deuda subordinada perpetua.</t>
  </si>
  <si>
    <t>(6) Tier II = Deuda Subordinada + Interes minoritario tier II acciones de capital y reservas + Provisiones - (0.5 x Inversiones en subsidiarias).</t>
  </si>
  <si>
    <t xml:space="preserve">(7) Tier III = Deuda subordinada para cubrir riesgo de mercado. </t>
  </si>
  <si>
    <t>(8) Incluye requerimiento patrimonial del grupo consolidable del sistema financiero.</t>
  </si>
  <si>
    <t>(9) Incluye requerimiento patrimonial del grupo consolidable del sistema de seguros.</t>
  </si>
  <si>
    <t>(10) Capital regulatorio / Total Requerimiento de capital (mínimo legal = 1.00).</t>
  </si>
  <si>
    <t>Capital Regulatorio y Capitalización - SBS</t>
  </si>
  <si>
    <t>Capital</t>
  </si>
  <si>
    <t>Reservas</t>
  </si>
  <si>
    <t>Utilidades Acum. Con Acuerdo de Capit.</t>
  </si>
  <si>
    <r>
      <t xml:space="preserve">Provisiones </t>
    </r>
    <r>
      <rPr>
        <vertAlign val="superscript"/>
        <sz val="11"/>
        <rFont val="Calibri    "/>
      </rPr>
      <t>(1)</t>
    </r>
  </si>
  <si>
    <t>Inversiones en subsidiarias y otros, netas de ganancias no realizadas y utilidades</t>
  </si>
  <si>
    <t>Inversiones en subsidiarias y otros</t>
  </si>
  <si>
    <t>Ganancia no realizada y utlidades en subsidiarias</t>
  </si>
  <si>
    <t>Total Capital Regulatorio</t>
  </si>
  <si>
    <t>Contingentes</t>
  </si>
  <si>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</si>
  <si>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</si>
  <si>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</si>
  <si>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t>Activos ponderados por riesgo crediticio</t>
  </si>
  <si>
    <r>
      <t xml:space="preserve">Activos ponderados por riesgo de mercado </t>
    </r>
    <r>
      <rPr>
        <vertAlign val="superscript"/>
        <sz val="11"/>
        <rFont val="Calibri    "/>
      </rPr>
      <t>(5)</t>
    </r>
  </si>
  <si>
    <t>Activos ponderados por riesgo operacional</t>
  </si>
  <si>
    <t>Requerimiento de patrimonio total - SBS</t>
  </si>
  <si>
    <t>Requerimiento de patrimonio por riesgo crediticio</t>
  </si>
  <si>
    <t xml:space="preserve">Requerimiento de patrimonio por riesgo de mercado </t>
  </si>
  <si>
    <t>Requerimiento de patrimonio por riesgo operacional</t>
  </si>
  <si>
    <t xml:space="preserve">Requerimientos adicionales de capital </t>
  </si>
  <si>
    <r>
      <t xml:space="preserve">Common Equity Tier 1 </t>
    </r>
    <r>
      <rPr>
        <b/>
        <vertAlign val="superscript"/>
        <sz val="11"/>
        <rFont val="Calibri    "/>
      </rPr>
      <t>(6)</t>
    </r>
  </si>
  <si>
    <t>Capital y reservas</t>
  </si>
  <si>
    <t>Resultados acumulados y del ejercicio</t>
  </si>
  <si>
    <t>Ganancias (pérdidas) no realizadas</t>
  </si>
  <si>
    <t>Goodwill e intangibles</t>
  </si>
  <si>
    <t>Inversiones en subsidiarias</t>
  </si>
  <si>
    <r>
      <t>Activos ponderados por riesgo Ajustados</t>
    </r>
    <r>
      <rPr>
        <sz val="11"/>
        <rFont val="Calibri    "/>
      </rPr>
      <t xml:space="preserve"> - </t>
    </r>
    <r>
      <rPr>
        <b/>
        <sz val="11"/>
        <rFont val="Calibri    "/>
      </rPr>
      <t xml:space="preserve">Basilea </t>
    </r>
    <r>
      <rPr>
        <b/>
        <vertAlign val="superscript"/>
        <sz val="11"/>
        <rFont val="Calibri    "/>
      </rPr>
      <t>(7)</t>
    </r>
  </si>
  <si>
    <t xml:space="preserve">Activos ponderados por riesgo totales </t>
  </si>
  <si>
    <t xml:space="preserve">  (-) APPR por activos intangibles, exluyendo el goodwill.</t>
  </si>
  <si>
    <t xml:space="preserve">  (+) APPR por impuestos diferidos netos, originados por diferencias temporarias que no excedan el 10% del CET1.</t>
  </si>
  <si>
    <t xml:space="preserve">  (+) APPR por impuestos diferidos netos, originados por arrastre de pérdidas</t>
  </si>
  <si>
    <t>Ratios de Capital</t>
  </si>
  <si>
    <r>
      <t>Ratio Capital Regulatorio Nivel 1</t>
    </r>
    <r>
      <rPr>
        <vertAlign val="superscript"/>
        <sz val="11"/>
        <rFont val="Calibri    "/>
      </rPr>
      <t xml:space="preserve"> (8)</t>
    </r>
  </si>
  <si>
    <t>-70 bps</t>
  </si>
  <si>
    <r>
      <t>Ratio Tier 1 Common Equity</t>
    </r>
    <r>
      <rPr>
        <vertAlign val="superscript"/>
        <sz val="11"/>
        <rFont val="Calibri    "/>
      </rPr>
      <t xml:space="preserve"> (9) </t>
    </r>
  </si>
  <si>
    <t xml:space="preserve">Activos ponderados por riesgo / Patrimonio efectivo </t>
  </si>
  <si>
    <t>(1)  Hasta el 1.25% de los Activos ponderados por riesgo totales.</t>
  </si>
  <si>
    <t>(2) Capital Regulatorio Nivel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</si>
  <si>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(3) Capital Regulatorio Nivel 2 = Deuda Subordinada + Provisiones + Reservas No Restringidas - (0.5 x Inversiones en subsidiarias).</t>
  </si>
  <si>
    <t>(4) Desde Julio 2012,  Activos ponderados por riesgo = activo ponderado por riesgo crediticio *1.00 + Requerimiento de patrimonio por riesgo crediticio * 10 + Requerimiento de patrimonio por riesgo operacional * 10 * 1.00 (desde Julio 2014)</t>
  </si>
  <si>
    <t>(5) Incluye requerimientos de capital para cubrir riesgo de precios y tasas de interés.</t>
  </si>
  <si>
    <t>(6) Tier 1 Common Equity = Capital + Reservas - 100% deducciones (inversiones en subsidiarias, goodwill, activos intangibles y tributarios diferidos netos basados en rendimientos futuros) + Utilidades Retenidas + Ganancias no realizadas.</t>
  </si>
  <si>
    <t>(7) Activos ponderados por riesgos Ajustados =  Activos ponderados por riesgos - (APPR de Activos intangibles, excluyendo goodwill, + APPR de impuesto diferido generado como resultado de diferencias temporales en los impuestos sobre utilidades, en exceso de 10% of CET1, + APPR de impuestos diferidos generados como resultado de pérdidas pasadas).</t>
  </si>
  <si>
    <t>(8) Capital Regulatorio Nivel 1 / Activos ponderados por riesgo totales.</t>
  </si>
  <si>
    <t>(9) Tier I Common Equity/ Activos ponderados por riesgos Ajustados</t>
  </si>
  <si>
    <t>(10) Capital Regulatorio Total / Activos ponderados por riesgo totales (mínimo legal= 10% desde julio 2011).</t>
  </si>
  <si>
    <r>
      <t xml:space="preserve">Provisiones </t>
    </r>
    <r>
      <rPr>
        <vertAlign val="superscript"/>
        <sz val="11"/>
        <rFont val="Calibri   "/>
      </rPr>
      <t>(1)</t>
    </r>
  </si>
  <si>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</si>
  <si>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</si>
  <si>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</si>
  <si>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r>
      <t xml:space="preserve">Activos ponderados por riesgo de mercado </t>
    </r>
    <r>
      <rPr>
        <vertAlign val="superscript"/>
        <sz val="11"/>
        <rFont val="Calibri   "/>
      </rPr>
      <t>(5)</t>
    </r>
  </si>
  <si>
    <r>
      <t xml:space="preserve">Common Equity Tier 1 </t>
    </r>
    <r>
      <rPr>
        <b/>
        <vertAlign val="superscript"/>
        <sz val="11"/>
        <rFont val="Calibri   "/>
      </rPr>
      <t>(6)</t>
    </r>
  </si>
  <si>
    <t>Exceso de ID de 10%CET1 Basilea</t>
  </si>
  <si>
    <r>
      <t>Activos ponderados por riesgo Ajustados</t>
    </r>
    <r>
      <rPr>
        <sz val="11"/>
        <rFont val="Calibri   "/>
      </rPr>
      <t xml:space="preserve"> - </t>
    </r>
    <r>
      <rPr>
        <b/>
        <sz val="11"/>
        <rFont val="Calibri   "/>
      </rPr>
      <t xml:space="preserve">Basilea </t>
    </r>
    <r>
      <rPr>
        <b/>
        <vertAlign val="superscript"/>
        <sz val="11"/>
        <rFont val="Calibri   "/>
      </rPr>
      <t>(7)</t>
    </r>
  </si>
  <si>
    <t xml:space="preserve">  (-) Ajuste de APPR por cobertura del estado, originado por diferencia temporaria</t>
  </si>
  <si>
    <r>
      <t>Ratio Capital Regulatorio Nivel 1</t>
    </r>
    <r>
      <rPr>
        <vertAlign val="superscript"/>
        <sz val="11"/>
        <rFont val="Calibri   "/>
      </rPr>
      <t xml:space="preserve"> (8)</t>
    </r>
  </si>
  <si>
    <r>
      <t>Ratio Tier 1 Common Equity</t>
    </r>
    <r>
      <rPr>
        <vertAlign val="superscript"/>
        <sz val="11"/>
        <rFont val="Calibri   "/>
      </rPr>
      <t xml:space="preserve"> (9) </t>
    </r>
  </si>
  <si>
    <t>-11 bps</t>
  </si>
  <si>
    <t>Clientes digitales por Segmento</t>
  </si>
  <si>
    <t>Enalta</t>
  </si>
  <si>
    <t>Afluente</t>
  </si>
  <si>
    <t>Consumo</t>
  </si>
  <si>
    <t>Total</t>
  </si>
  <si>
    <t>Unidades vendidas por Trimestre</t>
  </si>
  <si>
    <t>(1) Ventas realizadas a través de cajeros automáticos y kioskos BCP.</t>
  </si>
  <si>
    <t>(2) Ventas realizadas a través de Banca Móvil, Banca por Internet, Yape y otros canales digitales</t>
  </si>
  <si>
    <t>Variación (unid.)</t>
  </si>
  <si>
    <t>Oficinas</t>
  </si>
  <si>
    <t>Cajeros automáticos</t>
  </si>
  <si>
    <t>Oficinas de BCP Individual</t>
  </si>
  <si>
    <t>Agentes BCP</t>
  </si>
  <si>
    <t>Total puntos de contacto BCP Individual</t>
  </si>
  <si>
    <t>Perú</t>
  </si>
  <si>
    <t>PBI (US$ Millones)</t>
  </si>
  <si>
    <t>PBI Real (var. % AaA)</t>
  </si>
  <si>
    <t>PBI per cápita (US$)</t>
  </si>
  <si>
    <t>Demanda Interna (var. % AaA)</t>
  </si>
  <si>
    <t>Inversión Bruta Fija (% del PBI)</t>
  </si>
  <si>
    <t>Deuda Pública (% del PBI)</t>
  </si>
  <si>
    <r>
      <t>Crecimiento del Crédito (var. % AaA)</t>
    </r>
    <r>
      <rPr>
        <vertAlign val="superscript"/>
        <sz val="11"/>
        <rFont val="Calibri    "/>
      </rPr>
      <t>(1)</t>
    </r>
  </si>
  <si>
    <r>
      <t xml:space="preserve">Inflación </t>
    </r>
    <r>
      <rPr>
        <vertAlign val="superscript"/>
        <sz val="11"/>
        <rFont val="Calibri    "/>
      </rPr>
      <t>(2)</t>
    </r>
  </si>
  <si>
    <t>Tasa de Referencia</t>
  </si>
  <si>
    <t>Tipo de Cambio, fin de periodo</t>
  </si>
  <si>
    <t>Tipo de Cambio (var. % AaA)</t>
  </si>
  <si>
    <t>Balance Fiscal (% del PBI)</t>
  </si>
  <si>
    <t>Balanza Comercial (US$ Millones)</t>
  </si>
  <si>
    <t>(% del PBI)</t>
  </si>
  <si>
    <t>Exportaciones</t>
  </si>
  <si>
    <t>Importaciones</t>
  </si>
  <si>
    <t>Balance en Cuenta Corriente (US$ Millones)</t>
  </si>
  <si>
    <t>Reservas Internacionales Netas (US$ Millones)</t>
  </si>
  <si>
    <t>(Meses de Importaciones)</t>
  </si>
  <si>
    <t>Fuente: INEI, BCRP y SBS.</t>
  </si>
  <si>
    <t>(1) Sistema Financiero, Tipo de Cambio Corriente</t>
  </si>
  <si>
    <t>(2) Rango Meta de Inflación: 1% - 3%</t>
  </si>
  <si>
    <t>CREDICORP LTD. Y SUBSIDIARIAS</t>
  </si>
  <si>
    <t>ESTADO CONSOLIDADO DE SITUACION FINANCIERA</t>
  </si>
  <si>
    <t>ESTADO CONSOLIDADO DE RESULTADOS</t>
  </si>
  <si>
    <t>(Expresado en miles de S/ NIIF)</t>
  </si>
  <si>
    <t>(Expresado en miles de S/, NIIF)</t>
  </si>
  <si>
    <t>ACTIVOS</t>
  </si>
  <si>
    <t>Ingresos por intereses y gastos</t>
  </si>
  <si>
    <t>Fondos disponibles</t>
  </si>
  <si>
    <t>Ingreso por intereses y dividendos</t>
  </si>
  <si>
    <t>Que no generan intereses</t>
  </si>
  <si>
    <r>
      <t xml:space="preserve">Gastos por intereses </t>
    </r>
    <r>
      <rPr>
        <vertAlign val="superscript"/>
        <sz val="11"/>
        <rFont val="Calibri   "/>
      </rPr>
      <t>(1)</t>
    </r>
  </si>
  <si>
    <t>Que generan intereses</t>
  </si>
  <si>
    <t xml:space="preserve">Ingresos netos por intereses </t>
  </si>
  <si>
    <t>Total fondos disponibles</t>
  </si>
  <si>
    <r>
      <t xml:space="preserve">Fondos en garantía, pactos de reventa y financiamiento con valores </t>
    </r>
    <r>
      <rPr>
        <vertAlign val="superscript"/>
        <sz val="11"/>
        <rFont val="Calibri   "/>
      </rPr>
      <t>(1)</t>
    </r>
  </si>
  <si>
    <t>Ingreso neto por intereses ajustado por riesgo</t>
  </si>
  <si>
    <t xml:space="preserve">Ganancia neta en operaciones de cambio </t>
  </si>
  <si>
    <t>Vigentes</t>
  </si>
  <si>
    <t xml:space="preserve">Ganancia neta en valores </t>
  </si>
  <si>
    <t>Vencidas</t>
  </si>
  <si>
    <t xml:space="preserve">Ganancia neta por inversión en asociadas </t>
  </si>
  <si>
    <t xml:space="preserve">Menos - provisión neta para colocaciones </t>
  </si>
  <si>
    <t>Colocaciones netas</t>
  </si>
  <si>
    <r>
      <t xml:space="preserve">Activos financieros designados a valor razonable con efecto en resultados </t>
    </r>
    <r>
      <rPr>
        <vertAlign val="superscript"/>
        <sz val="11"/>
        <rFont val="Calibri   "/>
      </rPr>
      <t>(3)</t>
    </r>
  </si>
  <si>
    <t>Cuentas por cobrar a reaseguradoras y coaseguradoras</t>
  </si>
  <si>
    <t>Primas y otras pólizas por cobrar</t>
  </si>
  <si>
    <t xml:space="preserve">Inmuebles, mobiliario y equipo, neto </t>
  </si>
  <si>
    <t>Aceptaciones bancarias</t>
  </si>
  <si>
    <t xml:space="preserve">Inversiones en asociadas </t>
  </si>
  <si>
    <t xml:space="preserve">Intangible y crédito mercantil, neto </t>
  </si>
  <si>
    <t>Total resultados técnicos de seguros</t>
  </si>
  <si>
    <r>
      <t>Otros activos</t>
    </r>
    <r>
      <rPr>
        <vertAlign val="superscript"/>
        <sz val="11"/>
        <rFont val="Calibri   "/>
      </rPr>
      <t xml:space="preserve"> (1)</t>
    </r>
  </si>
  <si>
    <t>Total Activos</t>
  </si>
  <si>
    <t xml:space="preserve">PASIVOS Y PATRIMONIO </t>
  </si>
  <si>
    <t>Pérdida por deterioro del crédito mercantil</t>
  </si>
  <si>
    <t xml:space="preserve">Asociación en participación </t>
  </si>
  <si>
    <t>Total depósitos y obligaciones</t>
  </si>
  <si>
    <t>Cuentas por pagar por pactos de recompra y préstamos de valores</t>
  </si>
  <si>
    <t>Operaciones de reporte con clientes</t>
  </si>
  <si>
    <t>Bonos y notas emitidas</t>
  </si>
  <si>
    <t>Reservas para siniestros de seguros</t>
  </si>
  <si>
    <t>Reservas para primas no ganadas</t>
  </si>
  <si>
    <t>Cuentas por pagar a reaseguradoras</t>
  </si>
  <si>
    <r>
      <t>Pasivos financieros a valor razonable con cambios en resultados</t>
    </r>
    <r>
      <rPr>
        <vertAlign val="superscript"/>
        <sz val="11"/>
        <rFont val="Calibri   "/>
      </rPr>
      <t xml:space="preserve"> </t>
    </r>
  </si>
  <si>
    <t>Otros pasivos</t>
  </si>
  <si>
    <t>Total Pasivo</t>
  </si>
  <si>
    <t>Capital Social</t>
  </si>
  <si>
    <t>Acciones en tesorería</t>
  </si>
  <si>
    <t>Ganancia no realizada</t>
  </si>
  <si>
    <t>Utilidades acumuladas</t>
  </si>
  <si>
    <t>Total Patrimonio Neto</t>
  </si>
  <si>
    <t>Total pasivo y patrimonio neto</t>
  </si>
  <si>
    <t>Créditos contingentes</t>
  </si>
  <si>
    <t>Total avales, cartas fianzas y cartas de crédito</t>
  </si>
  <si>
    <t>Líneas de crédito no utilizadas, comunicadas pero no comprometidas</t>
  </si>
  <si>
    <t>Total derivados (Nocional) y otros</t>
  </si>
  <si>
    <t>(1) Incluye principalmente cuentas por cobrar diversas por intermediación y otros.</t>
  </si>
  <si>
    <t>Credicorp Ltd.</t>
  </si>
  <si>
    <t>Estado de Situación financiera Individual</t>
  </si>
  <si>
    <t>Inversiones a valor razonable con cambio en resultados</t>
  </si>
  <si>
    <t>Inversiones en subsidiarias y asociadas</t>
  </si>
  <si>
    <t>Otros activos</t>
  </si>
  <si>
    <t>Total Activo</t>
  </si>
  <si>
    <t>PASIVOS Y PATRIMONIO</t>
  </si>
  <si>
    <t>Diviendos por pagar</t>
  </si>
  <si>
    <t xml:space="preserve">Otros pasivos </t>
  </si>
  <si>
    <t>Patrimonio neto</t>
  </si>
  <si>
    <t>Capital Surplus</t>
  </si>
  <si>
    <t>Ganancias y pérdidas no realizadas</t>
  </si>
  <si>
    <t>Resultados acumulados</t>
  </si>
  <si>
    <t>Participación neta de los ingresos por inversiones en subsidiarias y asociadas</t>
  </si>
  <si>
    <t>Ingresos por intereses y similares</t>
  </si>
  <si>
    <t>Ganancia neta sobre activos financieros a valor razonable con cambios resultados</t>
  </si>
  <si>
    <t>Ingreso total por intereses</t>
  </si>
  <si>
    <t>Gastos por intereses y similares</t>
  </si>
  <si>
    <t>Gastos generales y administrativos</t>
  </si>
  <si>
    <t>Total Gastos</t>
  </si>
  <si>
    <t>Utilidad Operativa</t>
  </si>
  <si>
    <t>Diferencias por tipo de cambio, neto</t>
  </si>
  <si>
    <t>Otros, neto</t>
  </si>
  <si>
    <t>Utilidad antes de impuestos</t>
  </si>
  <si>
    <t>Ratio de Cobertura Doble</t>
  </si>
  <si>
    <t>BANCO DE CRÉDITO DEL PERÚ Y SUBSIDIARIAS</t>
  </si>
  <si>
    <t>RATIOS SELECCIONADOS</t>
  </si>
  <si>
    <t>Gastos por intereses</t>
  </si>
  <si>
    <t>Calidad de la cartera de préstamos</t>
  </si>
  <si>
    <t xml:space="preserve">Inversiones a valor razonable con cambios en resultados </t>
  </si>
  <si>
    <t>Índice de cartera atrasada</t>
  </si>
  <si>
    <t>Ingreso neto por intereses después de provisiones</t>
  </si>
  <si>
    <t>Cobertura de cartera atrasada</t>
  </si>
  <si>
    <t xml:space="preserve">Ingreso neto por comisiones </t>
  </si>
  <si>
    <t>Ganancia netas en operaciones de cambio</t>
  </si>
  <si>
    <t>Menos - provisión netas para colocaciones</t>
  </si>
  <si>
    <t xml:space="preserve">Ganancia neta en derivados especulativos </t>
  </si>
  <si>
    <t xml:space="preserve">Ganancia neta por diferencia en cambio </t>
  </si>
  <si>
    <r>
      <t>Inmuebles, mobiliario y equipo, neto</t>
    </r>
    <r>
      <rPr>
        <vertAlign val="superscript"/>
        <sz val="11"/>
        <rFont val="Calibri    "/>
      </rPr>
      <t xml:space="preserve"> (1)</t>
    </r>
  </si>
  <si>
    <t>Total otros ingresos</t>
  </si>
  <si>
    <r>
      <t>Otros activos</t>
    </r>
    <r>
      <rPr>
        <vertAlign val="superscript"/>
        <sz val="11"/>
        <rFont val="Calibri    "/>
      </rPr>
      <t xml:space="preserve"> (2)</t>
    </r>
  </si>
  <si>
    <t>Gastos administrativos</t>
  </si>
  <si>
    <t>N° acciones (Millones)</t>
  </si>
  <si>
    <t>Depreciación y amortización</t>
  </si>
  <si>
    <t>Otros gastos</t>
  </si>
  <si>
    <t xml:space="preserve">(1) Se emplea 10,217 millones de acciones sin variación al haberse emitido acciones solo por concepto de capitalización de utilidades. </t>
  </si>
  <si>
    <r>
      <t xml:space="preserve">Que no generan intereses </t>
    </r>
    <r>
      <rPr>
        <vertAlign val="superscript"/>
        <sz val="8.8000000000000007"/>
        <rFont val="Calibri    "/>
      </rPr>
      <t>(1)</t>
    </r>
  </si>
  <si>
    <r>
      <t xml:space="preserve">Que generan intereses </t>
    </r>
    <r>
      <rPr>
        <vertAlign val="superscript"/>
        <sz val="8.8000000000000007"/>
        <rFont val="Calibri    "/>
      </rPr>
      <t>(1)</t>
    </r>
  </si>
  <si>
    <t>(2) Los ratios se anualizaron.</t>
  </si>
  <si>
    <t xml:space="preserve">(3) Los promedios se determinan tomando el promedio del  saldo inicial y final de cada período. </t>
  </si>
  <si>
    <t>(4) El costo de fondeo difiere de lo anteriormente reportado debido al cambio de metodología en el denominador, el cual ya no incluye aceptaciones bancarias, reservas para siniestros de seguros, reservas para primas no ganadas, deuda a reaseguradoras y otros pasivos en el total de fondeo.</t>
  </si>
  <si>
    <r>
      <t xml:space="preserve">Instrumentos del BCRP </t>
    </r>
    <r>
      <rPr>
        <vertAlign val="superscript"/>
        <sz val="11"/>
        <rFont val="Calibri    "/>
      </rPr>
      <t>(4)</t>
    </r>
  </si>
  <si>
    <t>(5) Provisiones para créditos de cobranza dudosa anualizadas / Colocaciones totales.</t>
  </si>
  <si>
    <r>
      <t xml:space="preserve">Deudas a bancos y corresponsales </t>
    </r>
    <r>
      <rPr>
        <b/>
        <vertAlign val="superscript"/>
        <sz val="11"/>
        <rFont val="Calibri    "/>
      </rPr>
      <t>(4)</t>
    </r>
  </si>
  <si>
    <t>Utilidad neta atribuible a BCP Consolidado</t>
  </si>
  <si>
    <t xml:space="preserve">(6)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</si>
  <si>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Pasivos financieros a valor razonable con cambios en resultados</t>
  </si>
  <si>
    <r>
      <t>Otros pasivos</t>
    </r>
    <r>
      <rPr>
        <vertAlign val="superscript"/>
        <sz val="11"/>
        <rFont val="Calibri    "/>
      </rPr>
      <t xml:space="preserve"> (3)</t>
    </r>
  </si>
  <si>
    <t xml:space="preserve">Ganancia no realizada </t>
  </si>
  <si>
    <t>(1) Incluye el activo por derecho de uso de los contratos de arrendamiento por aplicación de NIIF 16.</t>
  </si>
  <si>
    <t xml:space="preserve">(2) Incluye principalmente intangibles, cuentas por cobrar diversas y crédito fiscal. </t>
  </si>
  <si>
    <t xml:space="preserve">(3) Incluye principalmente cuentas por pagar diversas. </t>
  </si>
  <si>
    <t>(4) Las cifras diferen de los presentado en el ejercicio 2020.</t>
  </si>
  <si>
    <t xml:space="preserve">BANCO DE CRÉDITO DEL PERÚ </t>
  </si>
  <si>
    <t>ESTADO DE SITUACION FINANCIERA</t>
  </si>
  <si>
    <t>ESTADO DE RESULTADOS</t>
  </si>
  <si>
    <r>
      <t xml:space="preserve">ROAA </t>
    </r>
    <r>
      <rPr>
        <vertAlign val="superscript"/>
        <sz val="11"/>
        <rFont val="Calibri   "/>
      </rPr>
      <t>(2)(1)</t>
    </r>
  </si>
  <si>
    <r>
      <t>ROAE</t>
    </r>
    <r>
      <rPr>
        <vertAlign val="superscript"/>
        <sz val="11"/>
        <rFont val="Calibri   "/>
      </rPr>
      <t xml:space="preserve"> (1)(2)</t>
    </r>
  </si>
  <si>
    <r>
      <t xml:space="preserve">Margen neto por intereses </t>
    </r>
    <r>
      <rPr>
        <vertAlign val="superscript"/>
        <sz val="11"/>
        <rFont val="Calibri   "/>
      </rPr>
      <t>(1)(2)</t>
    </r>
  </si>
  <si>
    <r>
      <t xml:space="preserve">Margen neto por intereses ajustado por riesgo </t>
    </r>
    <r>
      <rPr>
        <vertAlign val="superscript"/>
        <sz val="11"/>
        <rFont val="Calibri   "/>
      </rPr>
      <t>(1)(2)</t>
    </r>
  </si>
  <si>
    <r>
      <t>Costo de fondeo</t>
    </r>
    <r>
      <rPr>
        <vertAlign val="superscript"/>
        <sz val="11"/>
        <rFont val="Calibri   "/>
      </rPr>
      <t xml:space="preserve"> (1)(2)</t>
    </r>
  </si>
  <si>
    <r>
      <t>Costo del riesgo</t>
    </r>
    <r>
      <rPr>
        <vertAlign val="superscript"/>
        <sz val="11"/>
        <rFont val="Calibri   "/>
      </rPr>
      <t xml:space="preserve"> (3)</t>
    </r>
  </si>
  <si>
    <r>
      <t>Gastos operativos / ingresos totales</t>
    </r>
    <r>
      <rPr>
        <vertAlign val="superscript"/>
        <sz val="11"/>
        <rFont val="Calibri   "/>
      </rPr>
      <t xml:space="preserve"> (4)</t>
    </r>
  </si>
  <si>
    <r>
      <t xml:space="preserve">Gastos operativos / activo promedio </t>
    </r>
    <r>
      <rPr>
        <vertAlign val="superscript"/>
        <sz val="11"/>
        <rFont val="Calibri   "/>
      </rPr>
      <t>(1)2)</t>
    </r>
  </si>
  <si>
    <r>
      <t>Inmuebles, mobiliario y equipo, neto</t>
    </r>
    <r>
      <rPr>
        <vertAlign val="superscript"/>
        <sz val="11"/>
        <rFont val="Calibri   "/>
      </rPr>
      <t xml:space="preserve"> </t>
    </r>
  </si>
  <si>
    <t>(1) Los ratios se anualizaron.</t>
  </si>
  <si>
    <t xml:space="preserve">(2) Los promedios se determinan tomando el promedio del  saldo inicial y final de cada período. </t>
  </si>
  <si>
    <t>Inversiones en asociadas</t>
  </si>
  <si>
    <t>(3) Provisiones para créditos de cobranza dudosa anualizadas / Colocaciones totales.</t>
  </si>
  <si>
    <t xml:space="preserve">(4)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</si>
  <si>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 xml:space="preserve"> </t>
  </si>
  <si>
    <r>
      <t xml:space="preserve">Depreciación y amortización </t>
    </r>
    <r>
      <rPr>
        <vertAlign val="superscript"/>
        <sz val="11"/>
        <rFont val="Calibri   "/>
      </rPr>
      <t>(2)</t>
    </r>
  </si>
  <si>
    <r>
      <t>Que no generan intereses</t>
    </r>
    <r>
      <rPr>
        <vertAlign val="superscript"/>
        <sz val="11"/>
        <rFont val="Calibri   "/>
      </rPr>
      <t xml:space="preserve"> </t>
    </r>
  </si>
  <si>
    <r>
      <t>Que generan intereses</t>
    </r>
    <r>
      <rPr>
        <vertAlign val="superscript"/>
        <sz val="11"/>
        <rFont val="Calibri   "/>
      </rPr>
      <t xml:space="preserve"> </t>
    </r>
  </si>
  <si>
    <t>Utilidad neta atribuible a BCP Individual</t>
  </si>
  <si>
    <t xml:space="preserve">(1) A partir del 2019, se incluye el gasto por financiamiento relacionado a los contratos de arrendamiento en aplicación a la NIIF 16. </t>
  </si>
  <si>
    <t>(2) A partir de este trimestre se está incorporando el efecto por la aplicación de la NIIF 16, que corresponde a una mayor depreciación por el activo “Derecho de uso”. Asimismo el gasto relacionado a la depreciación de las mejoras en locales alquilados se está reclasificando al rubro de “Otros gastos”.</t>
  </si>
  <si>
    <r>
      <t>Otros pasivos</t>
    </r>
    <r>
      <rPr>
        <vertAlign val="superscript"/>
        <sz val="11"/>
        <rFont val="Calibri   "/>
      </rPr>
      <t xml:space="preserve"> (2)</t>
    </r>
  </si>
  <si>
    <t xml:space="preserve">(1) Incluye principalmente intangibles, cuentas por cobrar diversas y crédito fiscal. </t>
  </si>
  <si>
    <t xml:space="preserve">(2) Incluye principalmente cuentas por pagar diversas. </t>
  </si>
  <si>
    <t>BCP BOLIVIA</t>
  </si>
  <si>
    <t>Variación  %</t>
  </si>
  <si>
    <t>Inversiones</t>
  </si>
  <si>
    <t>Atrasadas</t>
  </si>
  <si>
    <t>Refinanciados</t>
  </si>
  <si>
    <t>Menos - provisiones netas para colocaciones</t>
  </si>
  <si>
    <t>Inmuebles, mobiliarios y equipo, neto</t>
  </si>
  <si>
    <t>Total de activos</t>
  </si>
  <si>
    <t>PASIVOS Y PATRIMONIO NETO</t>
  </si>
  <si>
    <t>Bonos y deuda subordinada</t>
  </si>
  <si>
    <t>Total pasivos</t>
  </si>
  <si>
    <t>TOTAL DE PASIVOS Y PATRIMONIO NETO</t>
  </si>
  <si>
    <t>Ingresos netos por intereses</t>
  </si>
  <si>
    <t xml:space="preserve">Provisiones para créditos de cobranzas dudosas, neta de recuperos </t>
  </si>
  <si>
    <t>Ingresos netos por intereses después de provisiones</t>
  </si>
  <si>
    <t>Resultado por traslación</t>
  </si>
  <si>
    <t xml:space="preserve">Índice de eficiencia </t>
  </si>
  <si>
    <t>Colocaciones / Depósitos</t>
  </si>
  <si>
    <t>-130 pbs</t>
  </si>
  <si>
    <t>-22 pbs</t>
  </si>
  <si>
    <t>Agentes</t>
  </si>
  <si>
    <t xml:space="preserve">Cajeros Automáticos </t>
  </si>
  <si>
    <t>MIBANCO</t>
  </si>
  <si>
    <t>Índice de eficiencia</t>
  </si>
  <si>
    <t>ROAE incl. Goodwill</t>
  </si>
  <si>
    <t>120 pbs</t>
  </si>
  <si>
    <r>
      <t xml:space="preserve">Oficinas </t>
    </r>
    <r>
      <rPr>
        <vertAlign val="superscript"/>
        <sz val="11"/>
        <color rgb="FF000000"/>
        <rFont val="Calibri    "/>
      </rPr>
      <t>(1)</t>
    </r>
  </si>
  <si>
    <t>(1) Incluye oficinas con Banco de la Nación, las cuales en Setiembre 20 eran 34, en Junio 21 eran 34 y en Setiembre 21 fueron 34</t>
  </si>
  <si>
    <t>Banca de Inversión y Gestión de Patrimonios</t>
  </si>
  <si>
    <t>Ingreso neto por intereses</t>
  </si>
  <si>
    <t>Ingreso por comisiones</t>
  </si>
  <si>
    <t>Ganancia neta en venta de valores</t>
  </si>
  <si>
    <t>Resultado por derivados</t>
  </si>
  <si>
    <t>Resultado por exposición al tipo de cambio</t>
  </si>
  <si>
    <r>
      <t>Gastos operativos</t>
    </r>
    <r>
      <rPr>
        <vertAlign val="superscript"/>
        <sz val="11"/>
        <color rgb="FF000000"/>
        <rFont val="Calibri   "/>
      </rPr>
      <t xml:space="preserve"> (1)</t>
    </r>
  </si>
  <si>
    <t>Utilidad operativa</t>
  </si>
  <si>
    <t xml:space="preserve">Interes minoritario </t>
  </si>
  <si>
    <t>(1) Incluye Remuneraciones + Gastos Generales y Administrativos + Gastos asignados + Depreciación y amortización + Impuestos y contribuciones + Otros gastos</t>
  </si>
  <si>
    <t>GRUPO PACIFICO *</t>
  </si>
  <si>
    <t>(en miles de S/)</t>
  </si>
  <si>
    <t>Activo total</t>
  </si>
  <si>
    <t>Inversiones en valores⁽⁶⁾</t>
  </si>
  <si>
    <t>Reservas técnicas</t>
  </si>
  <si>
    <t>Patrimonio</t>
  </si>
  <si>
    <t>Prima neta ganada</t>
  </si>
  <si>
    <t>Comisiones netas</t>
  </si>
  <si>
    <t>Gastos técnicos netos</t>
  </si>
  <si>
    <t>Resultado técnico de Seguros médicos</t>
  </si>
  <si>
    <t>Ingresos financieros netos</t>
  </si>
  <si>
    <t>Total expenses</t>
  </si>
  <si>
    <t>Resultado de tras lación</t>
  </si>
  <si>
    <t>Ganancia neta en asociadas - EPS y servicios médicos</t>
  </si>
  <si>
    <t>Deducción por participación - Asistencia médica</t>
  </si>
  <si>
    <t>Utilidad antes de int. Minoritario</t>
  </si>
  <si>
    <t>Interés minoritario</t>
  </si>
  <si>
    <t>Ratios</t>
  </si>
  <si>
    <t>Cesión</t>
  </si>
  <si>
    <t>Siniestralidad neta ganada⁽¹⁾</t>
  </si>
  <si>
    <t>-950 bps</t>
  </si>
  <si>
    <t>Comisiones y gasto técnico a prima neta ganada</t>
  </si>
  <si>
    <t>-150 bps</t>
  </si>
  <si>
    <t>Gastos generales a prima neta ganada</t>
  </si>
  <si>
    <t>-110 bps</t>
  </si>
  <si>
    <t>Retorno sobre patrimonio prom. ⁽²⁾⁽³⁾</t>
  </si>
  <si>
    <t>Retorno sobre primas totales</t>
  </si>
  <si>
    <t>Ratio Combinado de Seguros de Vida⁽⁴⁾</t>
  </si>
  <si>
    <t>Ratio Combinado de Seguros generales⁽⁵⁾</t>
  </si>
  <si>
    <t>Ratio de Requerimiento Patrimonial⁽⁷⁾</t>
  </si>
  <si>
    <t>* Estados financieros sin eliminaciones por consolidación.</t>
  </si>
  <si>
    <t>(1) Siniestros netos / Primas netas ganadas</t>
  </si>
  <si>
    <t>(2) Incluye ganancia no realizada.</t>
  </si>
  <si>
    <t>(3) Anualizado y los promedios se determinan tomando el promedio del saldo inicial y final de cada trimestre.</t>
  </si>
  <si>
    <t>(4) (Siniestros netos/ Primas netas ganadas) + (Reservas/ Primas netas ganadas) + [(Costo de adquisición + Gastos totales)/Primas netas ganadas] - (Ingresos Financieros netos sin considerar Venta de Inmuebles, Venta de valores, Fluctuación de valores ni Deterioro/ Primas netas ganadas)</t>
  </si>
  <si>
    <t>(5) (Siniestros netos/ Primas netas ganadas) + [(Costo de adquisición + Gastos totales)/Primas netas ganadas]</t>
  </si>
  <si>
    <t>(6) No incluye las inversiones en inmuebles.</t>
  </si>
  <si>
    <t>(7) Respaldo para cubrir riesgo de crédito, riesgo de mercado y riesgo operacional</t>
  </si>
  <si>
    <t>Seguro de Salud Corporativo y Servicios Médicos</t>
  </si>
  <si>
    <t>Resultados</t>
  </si>
  <si>
    <t xml:space="preserve">Siniestros netos </t>
  </si>
  <si>
    <t xml:space="preserve">Gastos técnicos netos </t>
  </si>
  <si>
    <t xml:space="preserve">Resultado técnico </t>
  </si>
  <si>
    <t>Gastos totales</t>
  </si>
  <si>
    <t xml:space="preserve">Resultado de traslación </t>
  </si>
  <si>
    <t xml:space="preserve">Impuesto a la renta </t>
  </si>
  <si>
    <t>Utilidad neta de Negocio de seguro</t>
  </si>
  <si>
    <t>Utilidad neta de Negocio prestacional</t>
  </si>
  <si>
    <t xml:space="preserve">    Trimestre</t>
  </si>
  <si>
    <t xml:space="preserve">Acumulado a </t>
  </si>
  <si>
    <t>Ingresos por comisiones</t>
  </si>
  <si>
    <t>Gastos de administración y ventas</t>
  </si>
  <si>
    <t xml:space="preserve">Depreciación y amortización </t>
  </si>
  <si>
    <t xml:space="preserve">Utilidad operativa </t>
  </si>
  <si>
    <t>Otros ingresos y gastos netos (ganancia neta del encaje y FFMM) (*)</t>
  </si>
  <si>
    <t>Impuesto a la renta (*)</t>
  </si>
  <si>
    <t xml:space="preserve">Utilida neta antes de resultados de traslación </t>
  </si>
  <si>
    <r>
      <t xml:space="preserve">ROAE </t>
    </r>
    <r>
      <rPr>
        <vertAlign val="superscript"/>
        <sz val="11"/>
        <color rgb="FF000000"/>
        <rFont val="Calibri    "/>
      </rPr>
      <t>(1)</t>
    </r>
  </si>
  <si>
    <t>(*) La ganancia por Rentabilidad del encaje y FFMM se está presentando neta de impuestos, por lo cual se hizo el cambio retroactivo (antes se presentaba bruta).</t>
  </si>
  <si>
    <t xml:space="preserve"> Variación %</t>
  </si>
  <si>
    <t>Activos totales</t>
  </si>
  <si>
    <t>Pasivos totales</t>
  </si>
  <si>
    <t>Cartera administrada</t>
  </si>
  <si>
    <t>% share</t>
  </si>
  <si>
    <t>Fondo 0</t>
  </si>
  <si>
    <t>Fondo 1</t>
  </si>
  <si>
    <t>Fondo 2</t>
  </si>
  <si>
    <t>Fondo 3</t>
  </si>
  <si>
    <t>Total S/ Millones</t>
  </si>
  <si>
    <t>Rentabilidad nominal últimos 12 meses</t>
  </si>
  <si>
    <t xml:space="preserve">Principales indicadores trimestrales y participación de mercado </t>
  </si>
  <si>
    <t>Prima</t>
  </si>
  <si>
    <t>System</t>
  </si>
  <si>
    <t>Afiliados</t>
  </si>
  <si>
    <r>
      <t xml:space="preserve">Nuevas afiliaciones </t>
    </r>
    <r>
      <rPr>
        <vertAlign val="superscript"/>
        <sz val="11"/>
        <rFont val="Calibri    "/>
      </rPr>
      <t>(2)</t>
    </r>
  </si>
  <si>
    <t>Fondo administrado (S/ Millones)</t>
  </si>
  <si>
    <r>
      <t xml:space="preserve">Recaudación de aportes (S/ Millones) </t>
    </r>
    <r>
      <rPr>
        <vertAlign val="superscript"/>
        <sz val="11"/>
        <rFont val="Calibri    "/>
      </rPr>
      <t>(1)</t>
    </r>
  </si>
  <si>
    <r>
      <t xml:space="preserve">Aportes voluntarios (S/ Millones)  </t>
    </r>
    <r>
      <rPr>
        <vertAlign val="superscript"/>
        <sz val="11"/>
        <rFont val="Calibri    "/>
      </rPr>
      <t>(1)</t>
    </r>
  </si>
  <si>
    <r>
      <t xml:space="preserve">RAM flujo (S/ Millones) </t>
    </r>
    <r>
      <rPr>
        <vertAlign val="superscript"/>
        <sz val="11"/>
        <rFont val="Calibri    "/>
      </rPr>
      <t>(3)</t>
    </r>
  </si>
  <si>
    <t>Credicorp Ltd. Financial 4T21 Data</t>
  </si>
  <si>
    <t>4T21</t>
  </si>
  <si>
    <t>2 pbs</t>
  </si>
  <si>
    <t>52 pbs</t>
  </si>
  <si>
    <t>163 pbs</t>
  </si>
  <si>
    <t>224 pbs</t>
  </si>
  <si>
    <t>-10 pbs</t>
  </si>
  <si>
    <t>-49 pbs</t>
  </si>
  <si>
    <t>-210 pbs</t>
  </si>
  <si>
    <t>560 pbs</t>
  </si>
  <si>
    <t>1250 pbs</t>
  </si>
  <si>
    <t>60 pbs</t>
  </si>
  <si>
    <t>130 pbs</t>
  </si>
  <si>
    <t>36 pbs</t>
  </si>
  <si>
    <t>16 pbs</t>
  </si>
  <si>
    <t>1 pbs</t>
  </si>
  <si>
    <t>-179 pbs</t>
  </si>
  <si>
    <t>-348 pbs</t>
  </si>
  <si>
    <t>-5880 pbs</t>
  </si>
  <si>
    <t>-4060 pbs</t>
  </si>
  <si>
    <t>340 pbs</t>
  </si>
  <si>
    <t>230 pbs</t>
  </si>
  <si>
    <t>-40 pbs</t>
  </si>
  <si>
    <t>32 pbs</t>
  </si>
  <si>
    <t>47 pbs</t>
  </si>
  <si>
    <t>0 pbs</t>
  </si>
  <si>
    <t>-760 pbs</t>
  </si>
  <si>
    <t>510 pbs</t>
  </si>
  <si>
    <t>-520 pbs</t>
  </si>
  <si>
    <t>-410 pbs</t>
  </si>
  <si>
    <t>1690 pbs</t>
  </si>
  <si>
    <t>-6 pbs</t>
  </si>
  <si>
    <t>-47 pbs</t>
  </si>
  <si>
    <t>74 pbs</t>
  </si>
  <si>
    <t>44 pbs</t>
  </si>
  <si>
    <t>-38 pbs</t>
  </si>
  <si>
    <t>-346 pbs</t>
  </si>
  <si>
    <t>-32 pbs</t>
  </si>
  <si>
    <t>-374 pbs</t>
  </si>
  <si>
    <t>-25 pbs</t>
  </si>
  <si>
    <t>-285 pbs</t>
  </si>
  <si>
    <t xml:space="preserve">subsidiarias de Credicorp y entre Credicorp y sus subsidiarias).         </t>
  </si>
  <si>
    <t xml:space="preserve">(1) Cifra menor a la utilidad neta generada por Mibanco porque Credicorp es dueño (directa e indirectamente) del 99.921% de Mibanco. </t>
  </si>
  <si>
    <t>(2) Cifra mayor a la utilidad neta después de interés minoritario generada por Grupo Pacífico porque Credicorp es dueño manera directa del 65.20% y de manera indirecta de 33.66%, a través del Grupo Crédito.</t>
  </si>
  <si>
    <t xml:space="preserve">(3) Incluye Grupo Crédito excluyendo Prima (Servicorp y Emisiones BCP Latam), otros de Atlantic Security Holding Corporation y otros de Credicorp Ltd. </t>
  </si>
  <si>
    <t>(1)  El ROAE de MiBanco incluyendo el goodwill en BCP por la adquisición de Edyficar
(aproximadamente US$ 50.7 millones) fue 4.5% para 4T20, 13.1% para el 3T21 y 19.6% para el 4T21. A nivel acumulado, fue -16.9% a diciembre 2020 y 11.2% a diciembre 2021.</t>
  </si>
  <si>
    <t>Dic 21</t>
  </si>
  <si>
    <t>Dic 20</t>
  </si>
  <si>
    <t>2pbs</t>
  </si>
  <si>
    <t>52pbs</t>
  </si>
  <si>
    <t>-20pbs</t>
  </si>
  <si>
    <t>9pbs</t>
  </si>
  <si>
    <t>163pbs</t>
  </si>
  <si>
    <t>N/A</t>
  </si>
  <si>
    <t>210 pbs</t>
  </si>
  <si>
    <t>1700 pbs</t>
  </si>
  <si>
    <t>590 pbs</t>
  </si>
  <si>
    <t>-1900 pbs</t>
  </si>
  <si>
    <t>-170 pbs</t>
  </si>
  <si>
    <t>1010 pbs</t>
  </si>
  <si>
    <t>600 pbs</t>
  </si>
  <si>
    <t>21080 pbs</t>
  </si>
  <si>
    <t>-2800 pbs</t>
  </si>
  <si>
    <t>-450 pbs</t>
  </si>
  <si>
    <t>1560 pbs</t>
  </si>
  <si>
    <t>Variación %
2021 / 2020</t>
  </si>
  <si>
    <t>250 pbs</t>
  </si>
  <si>
    <t>-2750 pbs</t>
  </si>
  <si>
    <t>-470 pbs</t>
  </si>
  <si>
    <t>-9750 pbs</t>
  </si>
  <si>
    <t>-250 pbs</t>
  </si>
  <si>
    <r>
      <t>Ratio de Capital Global</t>
    </r>
    <r>
      <rPr>
        <vertAlign val="superscript"/>
        <sz val="11"/>
        <rFont val="Calibri    "/>
      </rPr>
      <t xml:space="preserve"> (10)</t>
    </r>
    <r>
      <rPr>
        <sz val="11"/>
        <rFont val="Calibri    "/>
      </rPr>
      <t xml:space="preserve">  </t>
    </r>
  </si>
  <si>
    <r>
      <t>Ratio de Capital Global</t>
    </r>
    <r>
      <rPr>
        <vertAlign val="superscript"/>
        <sz val="11"/>
        <rFont val="Calibri   "/>
      </rPr>
      <t xml:space="preserve"> (10)</t>
    </r>
    <r>
      <rPr>
        <sz val="11"/>
        <rFont val="Calibri   "/>
      </rPr>
      <t xml:space="preserve">  </t>
    </r>
  </si>
  <si>
    <r>
      <t xml:space="preserve">Ratio de Capital Global </t>
    </r>
    <r>
      <rPr>
        <vertAlign val="superscript"/>
        <sz val="11"/>
        <rFont val="Calibri "/>
      </rPr>
      <t>(8)</t>
    </r>
  </si>
  <si>
    <r>
      <t>Ratio de Capital Global</t>
    </r>
    <r>
      <rPr>
        <vertAlign val="superscript"/>
        <sz val="11"/>
        <rFont val="Calibri "/>
      </rPr>
      <t>(8)</t>
    </r>
  </si>
  <si>
    <t>-179 bps</t>
  </si>
  <si>
    <t>-348 bps</t>
  </si>
  <si>
    <t>-32 bps</t>
  </si>
  <si>
    <t>-242 bps</t>
  </si>
  <si>
    <t>-423 bps</t>
  </si>
  <si>
    <t>3 bps</t>
  </si>
  <si>
    <t>36 bps</t>
  </si>
  <si>
    <t>-45 bps</t>
  </si>
  <si>
    <t>-145 bps</t>
  </si>
  <si>
    <t>-2238 bps</t>
  </si>
  <si>
    <t>-6516 bps</t>
  </si>
  <si>
    <t>-222 bps</t>
  </si>
  <si>
    <t>244 bps</t>
  </si>
  <si>
    <t>37 bps</t>
  </si>
  <si>
    <t>50 bps</t>
  </si>
  <si>
    <t>-213 bps</t>
  </si>
  <si>
    <t>Calidad de cartera y ratios de morosidad PG (1)</t>
  </si>
  <si>
    <t>Colocaciones PG (Saldo Contable)</t>
  </si>
  <si>
    <t>Saldo de provisiones netas para colocaciones PG</t>
  </si>
  <si>
    <t>Cartera atrasada PG</t>
  </si>
  <si>
    <t>Índice de cartera atrasada PG</t>
  </si>
  <si>
    <t>Saldo de provisiones sobre colocaciones PG</t>
  </si>
  <si>
    <t>Cobertura de cartera atrasada PG</t>
  </si>
  <si>
    <t xml:space="preserve">Gastos TI y tercerización de sistemas </t>
  </si>
  <si>
    <t xml:space="preserve">Publicidad y programas de fidelización </t>
  </si>
  <si>
    <t xml:space="preserve">Auditoría, Consultoría y honorarios profesionales </t>
  </si>
  <si>
    <t xml:space="preserve">Mantenimiento y reparación infraestructura </t>
  </si>
  <si>
    <t xml:space="preserve">Transportes y comunicaciones </t>
  </si>
  <si>
    <t xml:space="preserve">Alquileres de corto plazo, bajo valor  y renta variable </t>
  </si>
  <si>
    <t>Suscripciones a medios</t>
  </si>
  <si>
    <t>Servicios prestados por terceros</t>
  </si>
  <si>
    <t xml:space="preserve">Otros </t>
  </si>
  <si>
    <t xml:space="preserve">Total </t>
  </si>
  <si>
    <t>Año</t>
  </si>
  <si>
    <t>(1) Otros está conformado, principalmente, por el servicio de vigilancia y protección, servicio de limpieza, gastos de representación, servicio de luz y agua, gastos por pólizas de seguros, gastos por suscripciones y gastos por comisiones</t>
  </si>
  <si>
    <t>2020</t>
  </si>
  <si>
    <t>2021</t>
  </si>
  <si>
    <t xml:space="preserve">Ventas Tradicionales </t>
  </si>
  <si>
    <t>Ventas Autoservidas (1)</t>
  </si>
  <si>
    <t>Ventas Digitales (2)</t>
  </si>
  <si>
    <t xml:space="preserve">Ventas Totales </t>
  </si>
  <si>
    <t>Balanza en Cuenta Corriente (% del PBI)</t>
  </si>
  <si>
    <t>(3) Estimaciones por BCP - Estudios Económicos a Diciembre, 2021.</t>
  </si>
  <si>
    <r>
      <t xml:space="preserve">2021 </t>
    </r>
    <r>
      <rPr>
        <b/>
        <vertAlign val="superscript"/>
        <sz val="11"/>
        <color rgb="FFFFFFFF"/>
        <rFont val="Calibri   "/>
      </rPr>
      <t>(3)</t>
    </r>
  </si>
  <si>
    <r>
      <t xml:space="preserve">2022 </t>
    </r>
    <r>
      <rPr>
        <b/>
        <vertAlign val="superscript"/>
        <sz val="11"/>
        <color rgb="FFFFFFFF"/>
        <rFont val="Calibri   "/>
      </rPr>
      <t>(3)</t>
    </r>
  </si>
  <si>
    <t>2 bps</t>
  </si>
  <si>
    <t>-1313 bps</t>
  </si>
  <si>
    <t>-5900 bps</t>
  </si>
  <si>
    <t>-4080 bps</t>
  </si>
  <si>
    <t>-33 bps</t>
  </si>
  <si>
    <t>-67 bps</t>
  </si>
  <si>
    <t>-37 bps</t>
  </si>
  <si>
    <t>-74 bps</t>
  </si>
  <si>
    <t>-393 bps</t>
  </si>
  <si>
    <t>-2203 bps</t>
  </si>
  <si>
    <t>37 pbs</t>
  </si>
  <si>
    <t>-1310 pbs</t>
  </si>
  <si>
    <t>-5900 pbs</t>
  </si>
  <si>
    <t>-4080 pbs</t>
  </si>
  <si>
    <t>(1) El costo de adquisición de Pacífico incluye comisiones y gastos técnicos, netos.</t>
  </si>
  <si>
    <r>
      <t xml:space="preserve">Costo de adquisición </t>
    </r>
    <r>
      <rPr>
        <vertAlign val="superscript"/>
        <sz val="11"/>
        <rFont val="Calibri   "/>
      </rPr>
      <t>(1)</t>
    </r>
  </si>
  <si>
    <t xml:space="preserve">Gastos administrativos, generales e impuestos </t>
  </si>
  <si>
    <t xml:space="preserve">Otros gastos </t>
  </si>
  <si>
    <t xml:space="preserve">Otros ingresos no financieros </t>
  </si>
  <si>
    <t xml:space="preserve">Gastos por intereses </t>
  </si>
  <si>
    <t>-38bps</t>
  </si>
  <si>
    <t>152bps</t>
  </si>
  <si>
    <t>Utilidad neta por acción (S/ por acción) (1)</t>
  </si>
  <si>
    <t>ROAA (2)(3)</t>
  </si>
  <si>
    <t>ROAE (2)(3)</t>
  </si>
  <si>
    <t>Margen neto por intereses (2)(3)</t>
  </si>
  <si>
    <t>Margen neto por intereses ajustado por riesgo (2)(3)</t>
  </si>
  <si>
    <t>Costo de fondeo (2)(3)(4)</t>
  </si>
  <si>
    <t>Costo del riesgo (5)</t>
  </si>
  <si>
    <t>Gastos operativos / ingresos totales (6)</t>
  </si>
  <si>
    <t>Gastos operativos / activo promedio (2)(3)(6)</t>
  </si>
  <si>
    <t>Sep 21</t>
  </si>
  <si>
    <t>-70 pbs</t>
  </si>
  <si>
    <t>2273 pbs</t>
  </si>
  <si>
    <t>1987 pbs</t>
  </si>
  <si>
    <t>63 pbs</t>
  </si>
  <si>
    <t>-7 pbs</t>
  </si>
  <si>
    <t>-21 pbs</t>
  </si>
  <si>
    <t>1040 pbs</t>
  </si>
  <si>
    <t>-18786 pbs</t>
  </si>
  <si>
    <t>1480 pbs</t>
  </si>
  <si>
    <t>-9900 pbs</t>
  </si>
  <si>
    <t>-730 pbs</t>
  </si>
  <si>
    <t>690 pbs</t>
  </si>
  <si>
    <t>1600 pbs</t>
  </si>
  <si>
    <t>3000 pbs</t>
  </si>
  <si>
    <t>650 pbs</t>
  </si>
  <si>
    <t>1520 pbs</t>
  </si>
  <si>
    <t>2930 pbs</t>
  </si>
  <si>
    <t>621 pbs</t>
  </si>
  <si>
    <t>1110 pbs</t>
  </si>
  <si>
    <t>-120 pbs</t>
  </si>
  <si>
    <t>-1280 pbs</t>
  </si>
  <si>
    <t>-7290 pbs</t>
  </si>
  <si>
    <t>-1490 pbs</t>
  </si>
  <si>
    <t>-5950 pbs</t>
  </si>
  <si>
    <t>* Cifras proforma no-auditado.</t>
  </si>
  <si>
    <t>460 bps</t>
  </si>
  <si>
    <t>80 bps</t>
  </si>
  <si>
    <t>200 bps</t>
  </si>
  <si>
    <t>-520 bps</t>
  </si>
  <si>
    <t>-410 bps</t>
  </si>
  <si>
    <t>1690 bps</t>
  </si>
  <si>
    <t>-160 bps</t>
  </si>
  <si>
    <t>-240 bps</t>
  </si>
  <si>
    <t>-180 bps</t>
  </si>
  <si>
    <t>20 bps</t>
  </si>
  <si>
    <t>-80 bps</t>
  </si>
  <si>
    <t>1070 bps</t>
  </si>
  <si>
    <t>-1170 bps</t>
  </si>
  <si>
    <t>410 bps</t>
  </si>
  <si>
    <t>-830 bps</t>
  </si>
  <si>
    <t>160 bps</t>
  </si>
  <si>
    <t>-3890 bps</t>
  </si>
  <si>
    <t>-760 bps</t>
  </si>
  <si>
    <t>510 bps</t>
  </si>
  <si>
    <t>-1600 bps</t>
  </si>
  <si>
    <t>405 pbs</t>
  </si>
  <si>
    <t>-1220 pbs</t>
  </si>
  <si>
    <t>173 pbs</t>
  </si>
  <si>
    <t>Part. %</t>
  </si>
  <si>
    <t>Sep 21 / Sep 20</t>
  </si>
  <si>
    <t>Dic 21/ dic 20</t>
  </si>
  <si>
    <t>Source: SBS</t>
  </si>
  <si>
    <t>(1) As of June 2019, another AFP has the exclusivity of affiliations.</t>
  </si>
  <si>
    <t>(2)  Information available as of November 2021.</t>
  </si>
  <si>
    <t xml:space="preserve">(3) Prima AFP estimate: Average of aggregated income for flow during the last 4 months, excluding special collections and voluntary contribution fees. </t>
  </si>
  <si>
    <t>(2)  Los cálculos incluyen Ganancia no Realizada que se contabiliza en el Patrimonio de Pacifico, relacionadas a las inversiones de Pacífico Vida. El ROAE excluyendo la Ganancia no Realizada se sitúa en 1.5% para el 4T20, 13.3% para el 3T21 y 12.6% para el 4T21."  A nivel acumulado, fue 8.2% a diciembre 2020 y -6.0% a diciembre 2021</t>
  </si>
  <si>
    <t>(5) Incluye comisiones por negocio fiduciario, gestión de patrimonio, uso de red y otros servicios a terceros, entre otras.</t>
  </si>
  <si>
    <t>Gastos administrativos, generales e impuestos (1)</t>
  </si>
  <si>
    <t>Depreciación y amortización (1)</t>
  </si>
  <si>
    <t>Asociación en participación</t>
  </si>
  <si>
    <t>Costo de adquisición (2)</t>
  </si>
  <si>
    <t>Gastos operativos (3)</t>
  </si>
  <si>
    <t>(1) Difiere de lo previamente reportado por reclasificación de NIIF16.</t>
  </si>
  <si>
    <t>(2) El costo de adquisición de Pacífico incluye comisiones y gastos técnicos, netos.</t>
  </si>
  <si>
    <t>(3) Gastos operativos = Remuneraciones y beneficios sociales + Gastos administrativos + Depreciación y amortización + Asociación en participación + Costo de adquisición .</t>
  </si>
  <si>
    <r>
      <t xml:space="preserve">Ratio Common Equity Tier 1 </t>
    </r>
    <r>
      <rPr>
        <vertAlign val="superscript"/>
        <sz val="11"/>
        <rFont val="Calibri "/>
      </rPr>
      <t>(10)</t>
    </r>
  </si>
  <si>
    <t>MN</t>
  </si>
  <si>
    <t>ME</t>
  </si>
  <si>
    <t>Set 21*</t>
  </si>
  <si>
    <t>*Set 21 Ratios difiere de lo previamente reportado, tomar en consideración este reporte.</t>
  </si>
  <si>
    <t>2021/2020</t>
  </si>
  <si>
    <t>384pbs</t>
  </si>
  <si>
    <t>-49pbs</t>
  </si>
  <si>
    <t>-48bps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</si>
</sst>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S/&quot;#,##0;[Red]\-&quot;S/&quot;#,##0"/>
    <numFmt numFmtId="165" formatCode="_ * #,##0.00_ ;_ * \-#,##0.00_ ;_ * &quot;-&quot;??_ ;_ @_ "/>
    <numFmt numFmtId="166" formatCode="0.0%"/>
    <numFmt numFmtId="167" formatCode="_ * #,##0_ ;_ * \-#,##0_ ;_ * &quot;-&quot;??_ ;_ @_ "/>
    <numFmt numFmtId="168" formatCode="_(* #,##0_);_(* \(#,##0\);_(* &quot;-&quot;??_);_(@_)"/>
    <numFmt numFmtId="169" formatCode="_(* #,##0.00_);_(* \(#,##0.00\);_(* &quot;-&quot;??_);_(@_)"/>
    <numFmt numFmtId="170" formatCode="_-* #,##0.00\ _D_M_-;\-* #,##0.00\ _D_M_-;_-* &quot;-&quot;??\ _D_M_-;_-@_-"/>
    <numFmt numFmtId="171" formatCode="_-* #,##0.00\ &quot;F&quot;_-;\-* #,##0.00\ &quot;F&quot;_-;_-* &quot;-&quot;??\ &quot;F&quot;_-;_-@_-"/>
    <numFmt numFmtId="172" formatCode="_-* #,##0_-;\-* #,##0_-;_-* &quot;-&quot;??_-;_-@_-"/>
    <numFmt numFmtId="173" formatCode="0.000%"/>
    <numFmt numFmtId="174" formatCode="0.0"/>
    <numFmt numFmtId="175" formatCode="[$-409]mmm\-yy;@"/>
    <numFmt numFmtId="176" formatCode="#,##0.000;\(#,##0.000\)"/>
    <numFmt numFmtId="177" formatCode="_(* #,##0.0_);_(* \(#,##0.0\);_(* &quot;-&quot;??_);_(@_)"/>
    <numFmt numFmtId="178" formatCode="General_)"/>
    <numFmt numFmtId="179" formatCode="#,##0_);\(#,##0\)"/>
  </numFmts>
  <fonts count="100">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Arial Narrow"/>
      <family val="2"/>
    </font>
    <font>
      <sz val="11"/>
      <color theme="1"/>
      <name val="Arial Narrow"/>
      <family val="2"/>
    </font>
    <font>
      <sz val="11"/>
      <color theme="0"/>
      <name val="Arial Narrow"/>
      <family val="2"/>
    </font>
    <font>
      <b/>
      <sz val="11"/>
      <color theme="0"/>
      <name val="Arial Narrow"/>
      <family val="2"/>
    </font>
    <font>
      <sz val="11"/>
      <color theme="1"/>
      <name val="Calibri"/>
      <family val="2"/>
      <scheme val="minor"/>
    </font>
    <font>
      <sz val="10"/>
      <name val="Arial"/>
      <family val="2"/>
    </font>
    <font>
      <sz val="10"/>
      <name val="Courier"/>
      <family val="3"/>
    </font>
    <font>
      <sz val="11"/>
      <color indexed="8"/>
      <name val="Calibri"/>
      <family val="2"/>
    </font>
    <font>
      <i/>
      <sz val="11"/>
      <color theme="1"/>
      <name val="Arial Narrow"/>
      <family val="2"/>
    </font>
    <font>
      <b/>
      <sz val="11"/>
      <color theme="0"/>
      <name val="Calibri "/>
    </font>
    <font>
      <u/>
      <sz val="11"/>
      <color theme="10"/>
      <name val="Calibri "/>
    </font>
    <font>
      <b/>
      <sz val="11"/>
      <name val="Calibri "/>
    </font>
    <font>
      <sz val="11"/>
      <name val="Calibri "/>
    </font>
    <font>
      <vertAlign val="superscript"/>
      <sz val="11"/>
      <name val="Calibri "/>
    </font>
    <font>
      <sz val="11"/>
      <color theme="0"/>
      <name val="Calibri "/>
    </font>
    <font>
      <sz val="11"/>
      <color theme="1"/>
      <name val="Calibri "/>
    </font>
    <font>
      <b/>
      <sz val="20"/>
      <color theme="0"/>
      <name val="Calibri "/>
    </font>
    <font>
      <b/>
      <sz val="20"/>
      <color theme="1"/>
      <name val="Calibri "/>
    </font>
    <font>
      <b/>
      <sz val="11"/>
      <color theme="1"/>
      <name val="Calibri "/>
    </font>
    <font>
      <vertAlign val="superscript"/>
      <sz val="11"/>
      <color theme="1"/>
      <name val="Calibri "/>
    </font>
    <font>
      <b/>
      <vertAlign val="superscript"/>
      <sz val="11"/>
      <color theme="1"/>
      <name val="Calibri "/>
    </font>
    <font>
      <sz val="11"/>
      <color rgb="FF000000"/>
      <name val="Calibri "/>
    </font>
    <font>
      <b/>
      <sz val="11"/>
      <color rgb="FF000000"/>
      <name val="Calibri "/>
    </font>
    <font>
      <b/>
      <sz val="8"/>
      <name val="Calibri "/>
    </font>
    <font>
      <sz val="8"/>
      <name val="Calibri "/>
    </font>
    <font>
      <sz val="8"/>
      <color rgb="FF000000"/>
      <name val="Calibri "/>
    </font>
    <font>
      <b/>
      <sz val="8"/>
      <color rgb="FF000000"/>
      <name val="Calibri "/>
    </font>
    <font>
      <b/>
      <sz val="11"/>
      <color rgb="FFFFFFFF"/>
      <name val="Calibri "/>
    </font>
    <font>
      <b/>
      <vertAlign val="superscript"/>
      <sz val="11"/>
      <name val="Calibri "/>
    </font>
    <font>
      <sz val="8"/>
      <name val="Arial"/>
      <family val="2"/>
    </font>
    <font>
      <sz val="11"/>
      <name val="Calibri    "/>
    </font>
    <font>
      <sz val="11"/>
      <name val="Calibri   "/>
    </font>
    <font>
      <sz val="11"/>
      <color theme="1"/>
      <name val="Calibri  "/>
    </font>
    <font>
      <b/>
      <sz val="11"/>
      <color theme="1"/>
      <name val="Calibri  "/>
    </font>
    <font>
      <b/>
      <sz val="11"/>
      <color theme="0"/>
      <name val="Calibri   "/>
    </font>
    <font>
      <b/>
      <sz val="11"/>
      <color rgb="FFFFFFFF"/>
      <name val="Calibri   "/>
    </font>
    <font>
      <sz val="11"/>
      <color rgb="FF000000"/>
      <name val="Calibri   "/>
    </font>
    <font>
      <b/>
      <sz val="11"/>
      <name val="Calibri   "/>
    </font>
    <font>
      <b/>
      <sz val="11"/>
      <color rgb="FF000000"/>
      <name val="Calibri   "/>
    </font>
    <font>
      <sz val="11"/>
      <color theme="1"/>
      <name val="Calibri   "/>
    </font>
    <font>
      <b/>
      <sz val="11"/>
      <name val="Calibri    "/>
    </font>
    <font>
      <b/>
      <sz val="11"/>
      <color theme="1"/>
      <name val="Calibri   "/>
    </font>
    <font>
      <u/>
      <sz val="11"/>
      <color theme="10"/>
      <name val="Calibri   "/>
    </font>
    <font>
      <b/>
      <sz val="11"/>
      <color rgb="FFFFFFFF"/>
      <name val="Calibri    "/>
    </font>
    <font>
      <sz val="11"/>
      <color theme="1"/>
      <name val="Calibri    "/>
    </font>
    <font>
      <u/>
      <sz val="11"/>
      <color theme="10"/>
      <name val="Calibri    "/>
    </font>
    <font>
      <vertAlign val="superscript"/>
      <sz val="11"/>
      <color rgb="FF000000"/>
      <name val="Calibri    "/>
    </font>
    <font>
      <sz val="11"/>
      <color rgb="FF000000"/>
      <name val="Calibri    "/>
    </font>
    <font>
      <sz val="11"/>
      <color rgb="FFFFFFFF"/>
      <name val="Calibri    "/>
    </font>
    <font>
      <b/>
      <sz val="11"/>
      <color rgb="FF000000"/>
      <name val="Calibri    "/>
    </font>
    <font>
      <vertAlign val="superscript"/>
      <sz val="11"/>
      <name val="Calibri    "/>
    </font>
    <font>
      <sz val="11"/>
      <color theme="0"/>
      <name val="Calibri   "/>
    </font>
    <font>
      <sz val="8"/>
      <name val="Calibri   "/>
    </font>
    <font>
      <vertAlign val="superscript"/>
      <sz val="11"/>
      <color rgb="FF000000"/>
      <name val="Calibri   "/>
    </font>
    <font>
      <sz val="7"/>
      <color rgb="FF000000"/>
      <name val="Calibri   "/>
    </font>
    <font>
      <b/>
      <sz val="11"/>
      <color theme="0"/>
      <name val="Calibri    "/>
    </font>
    <font>
      <sz val="11"/>
      <color theme="0"/>
      <name val="Calibri    "/>
    </font>
    <font>
      <vertAlign val="superscript"/>
      <sz val="11"/>
      <name val="Calibri   "/>
    </font>
    <font>
      <sz val="11"/>
      <color rgb="FFFF0000"/>
      <name val="Calibri   "/>
    </font>
    <font>
      <b/>
      <vertAlign val="superscript"/>
      <sz val="11"/>
      <name val="Calibri    "/>
    </font>
    <font>
      <b/>
      <sz val="11"/>
      <color rgb="FFFF0000"/>
      <name val="Calibri   "/>
    </font>
    <font>
      <i/>
      <sz val="11"/>
      <name val="Calibri    "/>
    </font>
    <font>
      <b/>
      <vertAlign val="superscript"/>
      <sz val="11"/>
      <name val="Calibri   "/>
    </font>
    <font>
      <b/>
      <vertAlign val="superscript"/>
      <sz val="11"/>
      <color theme="0"/>
      <name val="Calibri   "/>
    </font>
    <font>
      <b/>
      <sz val="8"/>
      <name val="Calibri   "/>
    </font>
    <font>
      <b/>
      <sz val="8"/>
      <color rgb="FF000000"/>
      <name val="Calibri   "/>
    </font>
    <font>
      <sz val="8"/>
      <color rgb="FF000000"/>
      <name val="Calibri   "/>
    </font>
    <font>
      <b/>
      <sz val="12"/>
      <color theme="0"/>
      <name val="Calibri   "/>
    </font>
    <font>
      <sz val="8"/>
      <color theme="0"/>
      <name val="Calibri   "/>
    </font>
    <font>
      <i/>
      <sz val="11"/>
      <color theme="0"/>
      <name val="Calibri   "/>
    </font>
    <font>
      <b/>
      <u val="singleAccounting"/>
      <sz val="11"/>
      <color theme="0"/>
      <name val="Calibri   "/>
    </font>
    <font>
      <sz val="11"/>
      <name val="Calibri"/>
      <family val="2"/>
      <scheme val="minor"/>
    </font>
    <font>
      <b/>
      <sz val="11"/>
      <color rgb="FF000000"/>
      <name val="Calibri"/>
      <family val="2"/>
      <scheme val="minor"/>
    </font>
    <font>
      <sz val="11"/>
      <color rgb="FF000000"/>
      <name val="Calibri"/>
      <family val="2"/>
      <scheme val="minor"/>
    </font>
    <font>
      <i/>
      <sz val="11"/>
      <name val="Calibri   "/>
    </font>
    <font>
      <vertAlign val="superscript"/>
      <sz val="11"/>
      <name val="Calibri"/>
      <family val="2"/>
      <scheme val="minor"/>
    </font>
    <font>
      <vertAlign val="superscript"/>
      <sz val="8.8000000000000007"/>
      <name val="Calibri    "/>
    </font>
    <font>
      <sz val="10"/>
      <name val="Formata Regular"/>
    </font>
    <font>
      <sz val="8"/>
      <color theme="1"/>
      <name val="Arial"/>
      <family val="2"/>
    </font>
    <font>
      <b/>
      <sz val="11"/>
      <name val="Calibri"/>
      <family val="2"/>
      <scheme val="minor"/>
    </font>
    <font>
      <b/>
      <vertAlign val="superscript"/>
      <sz val="11"/>
      <name val="Calibri"/>
      <family val="2"/>
      <scheme val="minor"/>
    </font>
    <font>
      <vertAlign val="superscript"/>
      <sz val="11"/>
      <color theme="1"/>
      <name val="Calibri"/>
      <family val="2"/>
      <scheme val="minor"/>
    </font>
    <font>
      <b/>
      <vertAlign val="superscript"/>
      <sz val="11"/>
      <name val="Arial"/>
      <family val="2"/>
    </font>
    <font>
      <vertAlign val="superscript"/>
      <sz val="11"/>
      <name val="Arial"/>
      <family val="2"/>
    </font>
    <font>
      <b/>
      <sz val="11"/>
      <name val="Arial"/>
      <family val="2"/>
    </font>
    <font>
      <sz val="11"/>
      <name val="Arial"/>
      <family val="2"/>
    </font>
    <font>
      <b/>
      <sz val="11"/>
      <color rgb="FFFFFFFF"/>
      <name val="Arial"/>
      <family val="2"/>
    </font>
    <font>
      <b/>
      <sz val="11"/>
      <color rgb="FFFFFFFF"/>
      <name val="Calibri"/>
      <family val="2"/>
    </font>
    <font>
      <b/>
      <vertAlign val="superscript"/>
      <sz val="11"/>
      <color rgb="FFFFFFFF"/>
      <name val="Calibri"/>
      <family val="2"/>
    </font>
    <font>
      <sz val="10"/>
      <color theme="1"/>
      <name val="Formata Regular"/>
      <family val="2"/>
    </font>
    <font>
      <b/>
      <vertAlign val="superscript"/>
      <sz val="11"/>
      <color rgb="FFFFFFFF"/>
      <name val="Calibri   "/>
    </font>
    <font>
      <b/>
      <sz val="8"/>
      <color theme="0"/>
      <name val="Arial"/>
      <family val="2"/>
    </font>
    <font>
      <b/>
      <sz val="8"/>
      <color rgb="FFFFFFFF"/>
      <name val="Arial"/>
      <family val="2"/>
    </font>
    <font>
      <b/>
      <sz val="8"/>
      <name val="Arial"/>
      <family val="2"/>
    </font>
    <font>
      <sz val="7"/>
      <color theme="1"/>
      <name val="Arial"/>
      <family val="2"/>
    </font>
    <font>
      <sz val="7"/>
      <color rgb="FFFF0000"/>
      <name val="Arial"/>
      <family val="2"/>
    </font>
  </fonts>
  <fills count="13">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rgb="FF8FE9E5"/>
        <bgColor indexed="64"/>
      </patternFill>
    </fill>
    <fill>
      <patternFill patternType="solid">
        <fgColor theme="0"/>
        <bgColor rgb="FF000000"/>
      </patternFill>
    </fill>
    <fill>
      <patternFill patternType="solid">
        <fgColor rgb="FF66E0DA"/>
        <bgColor indexed="64"/>
      </patternFill>
    </fill>
    <fill>
      <patternFill patternType="solid">
        <fgColor rgb="FFF17FC8"/>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right style="medium">
        <color indexed="64"/>
      </right>
      <top style="thin">
        <color auto="1"/>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s>
  <cellStyleXfs count="42">
    <xf numFmtId="0" fontId="0" fillId="0" borderId="0"/>
    <xf numFmtId="0" fontId="3" fillId="0" borderId="0" applyNumberFormat="0" applyFill="0" applyBorder="0" applyAlignment="0" applyProtection="0"/>
    <xf numFmtId="9" fontId="8"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applyFont="0" applyFill="0" applyBorder="0" applyAlignment="0" applyProtection="0"/>
    <xf numFmtId="9" fontId="9"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8" fontId="10"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170" fontId="9" fillId="0" borderId="0" applyFont="0" applyFill="0" applyBorder="0" applyAlignment="0" applyProtection="0"/>
    <xf numFmtId="0" fontId="9" fillId="0" borderId="0"/>
    <xf numFmtId="9" fontId="8" fillId="0" borderId="0" applyFont="0" applyFill="0" applyBorder="0" applyAlignment="0" applyProtection="0"/>
    <xf numFmtId="170" fontId="9" fillId="0" borderId="0" applyFont="0" applyFill="0" applyBorder="0" applyAlignment="0" applyProtection="0"/>
    <xf numFmtId="0" fontId="9" fillId="0" borderId="0"/>
    <xf numFmtId="0" fontId="9" fillId="0" borderId="0"/>
    <xf numFmtId="0" fontId="9" fillId="0" borderId="0"/>
    <xf numFmtId="0" fontId="11" fillId="0" borderId="0"/>
    <xf numFmtId="171" fontId="10" fillId="0" borderId="0"/>
    <xf numFmtId="165" fontId="8" fillId="0" borderId="0" applyFont="0" applyFill="0" applyBorder="0" applyAlignment="0" applyProtection="0"/>
    <xf numFmtId="165" fontId="11"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9" fontId="81"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5" fontId="93" fillId="0" borderId="0" applyFont="0" applyFill="0" applyBorder="0" applyAlignment="0" applyProtection="0"/>
    <xf numFmtId="9" fontId="93" fillId="0" borderId="0" applyFont="0" applyFill="0" applyBorder="0" applyAlignment="0" applyProtection="0"/>
    <xf numFmtId="0" fontId="81" fillId="0" borderId="0"/>
    <xf numFmtId="0" fontId="81" fillId="0" borderId="0"/>
    <xf numFmtId="169" fontId="81"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cellStyleXfs>
  <cellXfs count="2165">
    <xf numFmtId="0" fontId="0" fillId="0" borderId="0" xfId="0"/>
    <xf numFmtId="0" fontId="0" fillId="3" borderId="0" xfId="0" applyFill="1"/>
    <xf numFmtId="0" fontId="1" fillId="3" borderId="0" xfId="0" applyFont="1" applyFill="1"/>
    <xf numFmtId="0" fontId="0" fillId="0" borderId="6" xfId="0" applyBorder="1"/>
    <xf numFmtId="0" fontId="0" fillId="3" borderId="6" xfId="0" applyFill="1" applyBorder="1"/>
    <xf numFmtId="0" fontId="1" fillId="3" borderId="6" xfId="0" applyFont="1" applyFill="1" applyBorder="1"/>
    <xf numFmtId="0" fontId="5" fillId="3" borderId="0" xfId="0" applyFont="1" applyFill="1"/>
    <xf numFmtId="0" fontId="5"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3" borderId="6" xfId="0" applyFont="1" applyFill="1" applyBorder="1"/>
    <xf numFmtId="0" fontId="0" fillId="0" borderId="13" xfId="0" applyBorder="1"/>
    <xf numFmtId="0" fontId="7" fillId="3" borderId="6" xfId="0" applyFont="1" applyFill="1" applyBorder="1" applyAlignment="1">
      <alignment horizontal="center"/>
    </xf>
    <xf numFmtId="0" fontId="6" fillId="3" borderId="6" xfId="0" applyFont="1" applyFill="1" applyBorder="1"/>
    <xf numFmtId="166" fontId="5" fillId="0" borderId="0" xfId="0" applyNumberFormat="1" applyFont="1"/>
    <xf numFmtId="0" fontId="2" fillId="0" borderId="0" xfId="0" applyFont="1"/>
    <xf numFmtId="172" fontId="5" fillId="0" borderId="0" xfId="13" applyNumberFormat="1" applyFont="1" applyAlignment="1">
      <alignment horizontal="center"/>
    </xf>
    <xf numFmtId="172" fontId="5" fillId="0" borderId="0" xfId="13" applyNumberFormat="1" applyFont="1" applyAlignment="1"/>
    <xf numFmtId="0" fontId="12" fillId="0" borderId="0" xfId="0" applyFont="1" applyAlignment="1">
      <alignment horizontal="center"/>
    </xf>
    <xf numFmtId="166" fontId="5" fillId="0" borderId="0" xfId="2" applyNumberFormat="1" applyFont="1" applyAlignment="1">
      <alignment horizontal="center"/>
    </xf>
    <xf numFmtId="0" fontId="5" fillId="0" borderId="0" xfId="0" applyFont="1" applyAlignment="1">
      <alignment horizontal="left"/>
    </xf>
    <xf numFmtId="173" fontId="12" fillId="0" borderId="0" xfId="2" applyNumberFormat="1" applyFont="1" applyAlignment="1">
      <alignment horizontal="center"/>
    </xf>
    <xf numFmtId="0" fontId="4" fillId="0" borderId="8" xfId="16" applyFont="1" applyBorder="1" applyAlignment="1">
      <alignment horizontal="left" vertical="center"/>
    </xf>
    <xf numFmtId="0" fontId="5" fillId="0" borderId="8" xfId="0" applyFont="1" applyBorder="1" applyAlignment="1">
      <alignment horizontal="left"/>
    </xf>
    <xf numFmtId="166" fontId="5" fillId="0" borderId="8" xfId="2" applyNumberFormat="1" applyFont="1" applyBorder="1" applyAlignment="1">
      <alignment horizontal="left"/>
    </xf>
    <xf numFmtId="9" fontId="5" fillId="0" borderId="8" xfId="2" applyFont="1" applyBorder="1" applyAlignment="1">
      <alignment horizontal="left"/>
    </xf>
    <xf numFmtId="166" fontId="5" fillId="0" borderId="8" xfId="2" applyNumberFormat="1" applyFont="1" applyFill="1" applyBorder="1" applyAlignment="1">
      <alignment horizontal="left"/>
    </xf>
    <xf numFmtId="0" fontId="12" fillId="9" borderId="0" xfId="0" applyFont="1" applyFill="1" applyAlignment="1">
      <alignment horizontal="center"/>
    </xf>
    <xf numFmtId="172" fontId="12" fillId="9" borderId="0" xfId="13" applyNumberFormat="1" applyFont="1" applyFill="1" applyAlignment="1">
      <alignment horizontal="center"/>
    </xf>
    <xf numFmtId="1" fontId="12" fillId="0" borderId="0" xfId="0" applyNumberFormat="1" applyFont="1"/>
    <xf numFmtId="172" fontId="5" fillId="9" borderId="0" xfId="13" applyNumberFormat="1" applyFont="1" applyFill="1" applyAlignment="1"/>
    <xf numFmtId="173" fontId="12" fillId="9" borderId="0" xfId="2" applyNumberFormat="1" applyFont="1" applyFill="1" applyAlignment="1">
      <alignment horizontal="center"/>
    </xf>
    <xf numFmtId="172" fontId="5" fillId="9" borderId="0" xfId="13" applyNumberFormat="1" applyFont="1" applyFill="1" applyAlignment="1">
      <alignment horizontal="center"/>
    </xf>
    <xf numFmtId="0" fontId="5" fillId="9" borderId="0" xfId="0" applyFont="1" applyFill="1" applyAlignment="1">
      <alignment horizontal="center"/>
    </xf>
    <xf numFmtId="10" fontId="5" fillId="0" borderId="0" xfId="2" applyNumberFormat="1" applyFont="1" applyAlignment="1">
      <alignment horizontal="center"/>
    </xf>
    <xf numFmtId="166" fontId="5" fillId="0" borderId="0" xfId="0" applyNumberFormat="1" applyFont="1" applyAlignment="1">
      <alignment horizontal="center"/>
    </xf>
    <xf numFmtId="166" fontId="12" fillId="0" borderId="0" xfId="2" applyNumberFormat="1" applyFont="1" applyAlignment="1">
      <alignment horizontal="center"/>
    </xf>
    <xf numFmtId="0" fontId="6" fillId="3" borderId="4" xfId="0" applyFont="1" applyFill="1" applyBorder="1" applyAlignment="1">
      <alignment horizontal="left"/>
    </xf>
    <xf numFmtId="3" fontId="5" fillId="0" borderId="8" xfId="0" applyNumberFormat="1" applyFont="1" applyBorder="1" applyAlignment="1">
      <alignment horizontal="left"/>
    </xf>
    <xf numFmtId="43" fontId="12" fillId="0" borderId="0" xfId="13" applyFont="1" applyAlignment="1">
      <alignment horizontal="center"/>
    </xf>
    <xf numFmtId="10" fontId="5" fillId="5" borderId="0" xfId="2" applyNumberFormat="1" applyFont="1" applyFill="1" applyAlignment="1">
      <alignment horizontal="center"/>
    </xf>
    <xf numFmtId="0" fontId="12" fillId="0" borderId="0" xfId="2" applyNumberFormat="1" applyFont="1" applyAlignment="1">
      <alignment horizontal="center"/>
    </xf>
    <xf numFmtId="0" fontId="14" fillId="3" borderId="6" xfId="1" applyFont="1" applyFill="1" applyBorder="1"/>
    <xf numFmtId="0" fontId="16" fillId="0" borderId="0" xfId="0" applyFont="1" applyAlignment="1">
      <alignment horizontal="left" vertical="center"/>
    </xf>
    <xf numFmtId="0" fontId="19" fillId="0" borderId="0" xfId="0" applyFont="1"/>
    <xf numFmtId="0" fontId="18" fillId="3" borderId="0" xfId="0" applyFont="1" applyFill="1"/>
    <xf numFmtId="0" fontId="20" fillId="3" borderId="6" xfId="0" applyFont="1" applyFill="1" applyBorder="1"/>
    <xf numFmtId="0" fontId="19" fillId="3" borderId="6" xfId="0" applyFont="1" applyFill="1" applyBorder="1"/>
    <xf numFmtId="0" fontId="21" fillId="3" borderId="6" xfId="0" applyFont="1" applyFill="1" applyBorder="1"/>
    <xf numFmtId="0" fontId="22" fillId="0" borderId="0" xfId="0" applyFont="1"/>
    <xf numFmtId="0" fontId="13" fillId="3" borderId="0" xfId="0" applyFont="1" applyFill="1"/>
    <xf numFmtId="164" fontId="13" fillId="3" borderId="0" xfId="0" quotePrefix="1" applyNumberFormat="1" applyFont="1" applyFill="1"/>
    <xf numFmtId="0" fontId="16" fillId="0" borderId="2" xfId="16" applyFont="1" applyBorder="1" applyAlignment="1">
      <alignment vertical="center"/>
    </xf>
    <xf numFmtId="168" fontId="16" fillId="0" borderId="3" xfId="17" applyNumberFormat="1" applyFont="1" applyFill="1" applyBorder="1" applyAlignment="1">
      <alignment vertical="center"/>
    </xf>
    <xf numFmtId="168" fontId="16" fillId="0" borderId="11" xfId="17" applyNumberFormat="1" applyFont="1" applyFill="1" applyBorder="1" applyAlignment="1">
      <alignment vertical="center"/>
    </xf>
    <xf numFmtId="166" fontId="16" fillId="0" borderId="0" xfId="18" applyNumberFormat="1" applyFont="1" applyAlignment="1">
      <alignment horizontal="center" vertical="center"/>
    </xf>
    <xf numFmtId="0" fontId="16" fillId="6" borderId="9" xfId="16" applyFont="1" applyFill="1" applyBorder="1" applyAlignment="1">
      <alignment vertical="center" wrapText="1"/>
    </xf>
    <xf numFmtId="168" fontId="16" fillId="0" borderId="0" xfId="17" applyNumberFormat="1" applyFont="1" applyFill="1" applyBorder="1" applyAlignment="1">
      <alignment vertical="center"/>
    </xf>
    <xf numFmtId="168" fontId="16" fillId="0" borderId="10" xfId="17" applyNumberFormat="1" applyFont="1" applyFill="1" applyBorder="1" applyAlignment="1">
      <alignment vertical="center"/>
    </xf>
    <xf numFmtId="166" fontId="16" fillId="6" borderId="0" xfId="18" applyNumberFormat="1" applyFont="1" applyFill="1" applyAlignment="1">
      <alignment horizontal="center" vertical="center"/>
    </xf>
    <xf numFmtId="0" fontId="15" fillId="6" borderId="9" xfId="16" applyFont="1" applyFill="1" applyBorder="1" applyAlignment="1">
      <alignment horizontal="left" vertical="center" wrapText="1"/>
    </xf>
    <xf numFmtId="168" fontId="15" fillId="0" borderId="0" xfId="17" applyNumberFormat="1" applyFont="1" applyFill="1" applyBorder="1" applyAlignment="1">
      <alignment vertical="center"/>
    </xf>
    <xf numFmtId="168" fontId="15" fillId="0" borderId="10" xfId="17" applyNumberFormat="1" applyFont="1" applyFill="1" applyBorder="1" applyAlignment="1">
      <alignment vertical="center"/>
    </xf>
    <xf numFmtId="166" fontId="15" fillId="0" borderId="0" xfId="18" applyNumberFormat="1" applyFont="1" applyAlignment="1">
      <alignment horizontal="center" vertical="center"/>
    </xf>
    <xf numFmtId="0" fontId="16" fillId="6" borderId="9" xfId="16" applyFont="1" applyFill="1" applyBorder="1" applyAlignment="1">
      <alignment vertical="center"/>
    </xf>
    <xf numFmtId="0" fontId="15" fillId="6" borderId="9" xfId="16" applyFont="1" applyFill="1" applyBorder="1" applyAlignment="1">
      <alignment vertical="center" wrapText="1"/>
    </xf>
    <xf numFmtId="166" fontId="15" fillId="6" borderId="0" xfId="18" applyNumberFormat="1" applyFont="1" applyFill="1" applyAlignment="1">
      <alignment horizontal="center" vertical="center"/>
    </xf>
    <xf numFmtId="0" fontId="15" fillId="5" borderId="9" xfId="16" applyFont="1" applyFill="1" applyBorder="1" applyAlignment="1">
      <alignment vertical="center"/>
    </xf>
    <xf numFmtId="166" fontId="15" fillId="5" borderId="0" xfId="18" applyNumberFormat="1" applyFont="1" applyFill="1" applyAlignment="1">
      <alignment horizontal="center" vertical="center"/>
    </xf>
    <xf numFmtId="0" fontId="16" fillId="5" borderId="9" xfId="16" applyFont="1" applyFill="1" applyBorder="1" applyAlignment="1">
      <alignment vertical="center"/>
    </xf>
    <xf numFmtId="166" fontId="16" fillId="5" borderId="0" xfId="18" applyNumberFormat="1" applyFont="1" applyFill="1" applyAlignment="1">
      <alignment horizontal="center" vertical="center"/>
    </xf>
    <xf numFmtId="0" fontId="16" fillId="0" borderId="5" xfId="16" applyFont="1" applyBorder="1" applyAlignment="1">
      <alignment vertical="center"/>
    </xf>
    <xf numFmtId="169" fontId="16" fillId="0" borderId="6" xfId="17" applyNumberFormat="1" applyFont="1" applyFill="1" applyBorder="1" applyAlignment="1">
      <alignment horizontal="right" vertical="center"/>
    </xf>
    <xf numFmtId="169" fontId="16" fillId="0" borderId="7" xfId="17" applyNumberFormat="1" applyFont="1" applyFill="1" applyBorder="1" applyAlignment="1">
      <alignment horizontal="right" vertical="center"/>
    </xf>
    <xf numFmtId="166" fontId="16" fillId="0" borderId="6" xfId="18" applyNumberFormat="1" applyFont="1" applyBorder="1" applyAlignment="1">
      <alignment horizontal="center" vertical="center"/>
    </xf>
    <xf numFmtId="0" fontId="16" fillId="0" borderId="9" xfId="16" applyFont="1" applyBorder="1" applyAlignment="1">
      <alignment vertical="center"/>
    </xf>
    <xf numFmtId="168" fontId="16" fillId="0" borderId="0" xfId="17" applyNumberFormat="1" applyFont="1" applyFill="1" applyBorder="1" applyAlignment="1">
      <alignment horizontal="right" vertical="center"/>
    </xf>
    <xf numFmtId="0" fontId="16" fillId="0" borderId="5" xfId="16" applyFont="1" applyBorder="1" applyAlignment="1">
      <alignment horizontal="justify" vertical="center" wrapText="1"/>
    </xf>
    <xf numFmtId="168" fontId="16" fillId="0" borderId="6" xfId="17" applyNumberFormat="1" applyFont="1" applyFill="1" applyBorder="1" applyAlignment="1">
      <alignment horizontal="right" vertical="center"/>
    </xf>
    <xf numFmtId="168" fontId="16" fillId="0" borderId="7" xfId="17" applyNumberFormat="1" applyFont="1" applyFill="1" applyBorder="1" applyAlignment="1">
      <alignment vertical="center"/>
    </xf>
    <xf numFmtId="0" fontId="15" fillId="0" borderId="9" xfId="16" applyFont="1" applyBorder="1" applyAlignment="1">
      <alignment horizontal="justify" vertical="center" wrapText="1"/>
    </xf>
    <xf numFmtId="10" fontId="16" fillId="0" borderId="0" xfId="18" applyNumberFormat="1" applyFont="1" applyAlignment="1">
      <alignment horizontal="right" vertical="center"/>
    </xf>
    <xf numFmtId="168" fontId="16" fillId="0" borderId="10" xfId="17" applyNumberFormat="1" applyFont="1" applyFill="1" applyBorder="1" applyAlignment="1">
      <alignment horizontal="right" vertical="center"/>
    </xf>
    <xf numFmtId="10" fontId="16" fillId="0" borderId="10" xfId="18" applyNumberFormat="1" applyFont="1" applyBorder="1" applyAlignment="1">
      <alignment horizontal="right" vertical="center"/>
    </xf>
    <xf numFmtId="170" fontId="16" fillId="0" borderId="0" xfId="17" applyFont="1" applyFill="1" applyBorder="1" applyAlignment="1">
      <alignment horizontal="center" vertical="center"/>
    </xf>
    <xf numFmtId="166" fontId="16" fillId="0" borderId="0" xfId="18" applyNumberFormat="1" applyFont="1" applyAlignment="1">
      <alignment horizontal="right" vertical="center"/>
    </xf>
    <xf numFmtId="166" fontId="16" fillId="0" borderId="10" xfId="18" applyNumberFormat="1" applyFont="1" applyBorder="1" applyAlignment="1">
      <alignment horizontal="right" vertical="center"/>
    </xf>
    <xf numFmtId="0" fontId="16" fillId="0" borderId="5" xfId="16" applyFont="1" applyBorder="1"/>
    <xf numFmtId="166" fontId="16" fillId="0" borderId="6" xfId="18" applyNumberFormat="1" applyFont="1" applyBorder="1" applyAlignment="1">
      <alignment horizontal="right" vertical="center"/>
    </xf>
    <xf numFmtId="166" fontId="16" fillId="0" borderId="7" xfId="18" applyNumberFormat="1" applyFont="1" applyBorder="1" applyAlignment="1">
      <alignment horizontal="right" vertical="center"/>
    </xf>
    <xf numFmtId="170" fontId="16" fillId="0" borderId="6" xfId="17" applyFont="1" applyFill="1" applyBorder="1" applyAlignment="1">
      <alignment horizontal="center" vertical="center"/>
    </xf>
    <xf numFmtId="0" fontId="15" fillId="0" borderId="9" xfId="16" applyFont="1" applyBorder="1" applyAlignment="1">
      <alignment vertical="center"/>
    </xf>
    <xf numFmtId="0" fontId="15" fillId="0" borderId="9" xfId="16" quotePrefix="1" applyFont="1" applyBorder="1" applyAlignment="1">
      <alignment vertical="center"/>
    </xf>
    <xf numFmtId="0" fontId="16" fillId="0" borderId="9" xfId="16" quotePrefix="1" applyFont="1" applyBorder="1" applyAlignment="1">
      <alignment vertical="center"/>
    </xf>
    <xf numFmtId="0" fontId="16" fillId="0" borderId="5" xfId="16" quotePrefix="1" applyFont="1" applyBorder="1" applyAlignment="1">
      <alignment vertical="center"/>
    </xf>
    <xf numFmtId="10" fontId="16" fillId="0" borderId="6" xfId="18" applyNumberFormat="1" applyFont="1" applyBorder="1" applyAlignment="1">
      <alignment horizontal="right" vertical="center"/>
    </xf>
    <xf numFmtId="10" fontId="16" fillId="0" borderId="7" xfId="18" applyNumberFormat="1" applyFont="1" applyBorder="1" applyAlignment="1">
      <alignment horizontal="right" vertical="center"/>
    </xf>
    <xf numFmtId="170" fontId="16" fillId="0" borderId="6" xfId="17" quotePrefix="1" applyFont="1" applyFill="1" applyBorder="1" applyAlignment="1">
      <alignment horizontal="center" vertical="center"/>
    </xf>
    <xf numFmtId="166" fontId="16" fillId="0" borderId="0" xfId="19" applyNumberFormat="1" applyFont="1" applyFill="1" applyBorder="1" applyAlignment="1">
      <alignment horizontal="right" vertical="center"/>
    </xf>
    <xf numFmtId="166" fontId="16" fillId="0" borderId="10" xfId="19" applyNumberFormat="1" applyFont="1" applyFill="1" applyBorder="1" applyAlignment="1">
      <alignment horizontal="right" vertical="center"/>
    </xf>
    <xf numFmtId="166" fontId="16" fillId="0" borderId="6" xfId="19" applyNumberFormat="1" applyFont="1" applyFill="1" applyBorder="1" applyAlignment="1">
      <alignment horizontal="right" vertical="center"/>
    </xf>
    <xf numFmtId="166" fontId="16" fillId="0" borderId="7" xfId="19" applyNumberFormat="1" applyFont="1" applyFill="1" applyBorder="1" applyAlignment="1">
      <alignment horizontal="right" vertical="center"/>
    </xf>
    <xf numFmtId="10" fontId="16" fillId="0" borderId="0" xfId="19" applyNumberFormat="1" applyFont="1" applyFill="1" applyBorder="1" applyAlignment="1">
      <alignment horizontal="right" vertical="center"/>
    </xf>
    <xf numFmtId="10" fontId="16" fillId="0" borderId="10" xfId="19" applyNumberFormat="1" applyFont="1" applyFill="1" applyBorder="1" applyAlignment="1">
      <alignment horizontal="right" vertical="center"/>
    </xf>
    <xf numFmtId="10" fontId="16" fillId="0" borderId="6" xfId="19" applyNumberFormat="1" applyFont="1" applyFill="1" applyBorder="1" applyAlignment="1">
      <alignment horizontal="right" vertical="center"/>
    </xf>
    <xf numFmtId="10" fontId="16" fillId="0" borderId="7" xfId="19" applyNumberFormat="1" applyFont="1" applyFill="1" applyBorder="1" applyAlignment="1">
      <alignment horizontal="right" vertical="center"/>
    </xf>
    <xf numFmtId="0" fontId="15" fillId="0" borderId="9" xfId="16" applyFont="1" applyBorder="1"/>
    <xf numFmtId="168" fontId="15" fillId="0" borderId="0" xfId="17" applyNumberFormat="1" applyFont="1" applyFill="1" applyBorder="1" applyAlignment="1">
      <alignment horizontal="right"/>
    </xf>
    <xf numFmtId="168" fontId="15" fillId="0" borderId="10" xfId="17" applyNumberFormat="1" applyFont="1" applyFill="1" applyBorder="1" applyAlignment="1">
      <alignment horizontal="right"/>
    </xf>
    <xf numFmtId="166" fontId="15" fillId="0" borderId="0" xfId="18" applyNumberFormat="1" applyFont="1" applyAlignment="1">
      <alignment horizontal="center"/>
    </xf>
    <xf numFmtId="0" fontId="16" fillId="0" borderId="9" xfId="16" applyFont="1" applyBorder="1"/>
    <xf numFmtId="168" fontId="16" fillId="0" borderId="0" xfId="17" applyNumberFormat="1" applyFont="1" applyFill="1" applyBorder="1" applyAlignment="1">
      <alignment horizontal="right"/>
    </xf>
    <xf numFmtId="168" fontId="16" fillId="0" borderId="10" xfId="17" applyNumberFormat="1" applyFont="1" applyFill="1" applyBorder="1" applyAlignment="1">
      <alignment horizontal="right"/>
    </xf>
    <xf numFmtId="166" fontId="16" fillId="0" borderId="0" xfId="18" applyNumberFormat="1" applyFont="1" applyAlignment="1">
      <alignment horizontal="center"/>
    </xf>
    <xf numFmtId="168" fontId="16" fillId="0" borderId="6" xfId="17" applyNumberFormat="1" applyFont="1" applyFill="1" applyBorder="1" applyAlignment="1">
      <alignment horizontal="right"/>
    </xf>
    <xf numFmtId="168" fontId="16" fillId="0" borderId="7" xfId="17" applyNumberFormat="1" applyFont="1" applyFill="1" applyBorder="1" applyAlignment="1">
      <alignment horizontal="right"/>
    </xf>
    <xf numFmtId="166" fontId="16" fillId="0" borderId="6" xfId="18" applyNumberFormat="1" applyFont="1" applyBorder="1" applyAlignment="1">
      <alignment horizontal="center"/>
    </xf>
    <xf numFmtId="0" fontId="13" fillId="3" borderId="1" xfId="0" applyFont="1" applyFill="1" applyBorder="1"/>
    <xf numFmtId="0" fontId="13" fillId="3" borderId="8" xfId="0" quotePrefix="1" applyFont="1" applyFill="1" applyBorder="1"/>
    <xf numFmtId="0" fontId="22" fillId="0" borderId="8" xfId="0" applyFont="1" applyBorder="1"/>
    <xf numFmtId="0" fontId="15" fillId="2" borderId="9"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0" xfId="0" applyFont="1" applyFill="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xf numFmtId="3" fontId="16" fillId="2" borderId="9" xfId="0" applyNumberFormat="1" applyFont="1" applyFill="1" applyBorder="1" applyAlignment="1">
      <alignment horizontal="center" vertical="center"/>
    </xf>
    <xf numFmtId="3" fontId="16" fillId="2" borderId="0" xfId="0" applyNumberFormat="1" applyFont="1" applyFill="1" applyAlignment="1">
      <alignment horizontal="center" vertical="center"/>
    </xf>
    <xf numFmtId="3" fontId="16" fillId="2" borderId="10" xfId="0" applyNumberFormat="1" applyFont="1" applyFill="1" applyBorder="1" applyAlignment="1">
      <alignment horizontal="center" vertical="center"/>
    </xf>
    <xf numFmtId="0" fontId="16" fillId="2" borderId="9" xfId="0" applyFont="1" applyFill="1" applyBorder="1" applyAlignment="1">
      <alignment horizontal="center" vertical="center"/>
    </xf>
    <xf numFmtId="0" fontId="16" fillId="2" borderId="0" xfId="0" applyFont="1" applyFill="1" applyAlignment="1">
      <alignment horizontal="center" vertical="center"/>
    </xf>
    <xf numFmtId="0" fontId="16" fillId="2" borderId="10" xfId="0" applyFont="1" applyFill="1" applyBorder="1" applyAlignment="1">
      <alignment horizontal="center" vertical="center"/>
    </xf>
    <xf numFmtId="0" fontId="22" fillId="0" borderId="4" xfId="0" applyFont="1" applyBorder="1"/>
    <xf numFmtId="3" fontId="16" fillId="2" borderId="5"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5" fillId="2" borderId="5" xfId="0" applyNumberFormat="1" applyFont="1" applyFill="1" applyBorder="1" applyAlignment="1">
      <alignment horizontal="center" vertical="center" wrapText="1"/>
    </xf>
    <xf numFmtId="3" fontId="15" fillId="2" borderId="6" xfId="0" applyNumberFormat="1" applyFont="1" applyFill="1" applyBorder="1" applyAlignment="1">
      <alignment horizontal="center" vertical="center" wrapText="1"/>
    </xf>
    <xf numFmtId="3" fontId="15" fillId="2" borderId="7"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0" borderId="0" xfId="0" applyFont="1" applyAlignment="1">
      <alignment horizontal="center" vertical="center" wrapText="1"/>
    </xf>
    <xf numFmtId="3" fontId="28" fillId="2" borderId="0" xfId="0" applyNumberFormat="1" applyFont="1" applyFill="1" applyAlignment="1">
      <alignment horizontal="center" vertical="center"/>
    </xf>
    <xf numFmtId="10" fontId="29" fillId="0" borderId="0" xfId="0" applyNumberFormat="1" applyFont="1" applyAlignment="1">
      <alignment horizontal="center" wrapText="1"/>
    </xf>
    <xf numFmtId="0" fontId="29" fillId="0" borderId="0" xfId="0" applyFont="1" applyAlignment="1">
      <alignment horizontal="center" wrapText="1"/>
    </xf>
    <xf numFmtId="0" fontId="28" fillId="2" borderId="0" xfId="0" applyFont="1" applyFill="1" applyAlignment="1">
      <alignment horizontal="center" vertical="center"/>
    </xf>
    <xf numFmtId="3" fontId="27" fillId="2" borderId="0" xfId="0" applyNumberFormat="1" applyFont="1" applyFill="1" applyAlignment="1">
      <alignment horizontal="center" vertical="center" wrapText="1"/>
    </xf>
    <xf numFmtId="10" fontId="30" fillId="0" borderId="0" xfId="0" applyNumberFormat="1" applyFont="1" applyAlignment="1">
      <alignment horizontal="center" vertical="center" wrapText="1"/>
    </xf>
    <xf numFmtId="0" fontId="19" fillId="3" borderId="0" xfId="0" quotePrefix="1" applyFont="1" applyFill="1"/>
    <xf numFmtId="0" fontId="15" fillId="2" borderId="9" xfId="0" applyFont="1" applyFill="1" applyBorder="1" applyAlignment="1">
      <alignment horizontal="left" vertical="center"/>
    </xf>
    <xf numFmtId="0" fontId="15" fillId="0" borderId="0" xfId="0" applyFont="1" applyAlignment="1">
      <alignment horizontal="center" vertical="center" wrapText="1"/>
    </xf>
    <xf numFmtId="0" fontId="16" fillId="0" borderId="9" xfId="0" applyFont="1" applyBorder="1" applyAlignment="1">
      <alignment wrapText="1"/>
    </xf>
    <xf numFmtId="166" fontId="16" fillId="0" borderId="9" xfId="0" applyNumberFormat="1" applyFont="1" applyBorder="1" applyAlignment="1">
      <alignment horizontal="center"/>
    </xf>
    <xf numFmtId="166" fontId="16" fillId="0" borderId="0" xfId="0" applyNumberFormat="1" applyFont="1" applyAlignment="1">
      <alignment horizontal="center"/>
    </xf>
    <xf numFmtId="166" fontId="16" fillId="0" borderId="10" xfId="0" applyNumberFormat="1" applyFont="1" applyBorder="1" applyAlignment="1">
      <alignment horizontal="center"/>
    </xf>
    <xf numFmtId="166" fontId="25" fillId="0" borderId="9" xfId="0" applyNumberFormat="1" applyFont="1" applyBorder="1" applyAlignment="1">
      <alignment horizontal="center" wrapText="1"/>
    </xf>
    <xf numFmtId="166" fontId="25" fillId="0" borderId="0" xfId="0" applyNumberFormat="1" applyFont="1" applyAlignment="1">
      <alignment horizontal="center" wrapText="1"/>
    </xf>
    <xf numFmtId="166" fontId="25" fillId="0" borderId="10" xfId="0" applyNumberFormat="1" applyFont="1" applyBorder="1" applyAlignment="1">
      <alignment horizontal="center" wrapText="1"/>
    </xf>
    <xf numFmtId="0" fontId="15" fillId="0" borderId="9" xfId="0" applyFont="1" applyBorder="1" applyAlignment="1">
      <alignment wrapText="1"/>
    </xf>
    <xf numFmtId="166" fontId="26" fillId="0" borderId="9" xfId="0" applyNumberFormat="1" applyFont="1" applyBorder="1" applyAlignment="1">
      <alignment horizontal="center" wrapText="1"/>
    </xf>
    <xf numFmtId="166" fontId="26" fillId="0" borderId="0" xfId="0" applyNumberFormat="1" applyFont="1" applyAlignment="1">
      <alignment horizontal="center" wrapText="1"/>
    </xf>
    <xf numFmtId="166" fontId="26" fillId="0" borderId="10" xfId="0" applyNumberFormat="1" applyFont="1" applyBorder="1" applyAlignment="1">
      <alignment horizontal="center" wrapText="1"/>
    </xf>
    <xf numFmtId="0" fontId="16" fillId="0" borderId="9" xfId="0" applyFont="1" applyBorder="1" applyAlignment="1">
      <alignment horizontal="left" vertical="center" wrapText="1"/>
    </xf>
    <xf numFmtId="166" fontId="25" fillId="0" borderId="9" xfId="0" applyNumberFormat="1" applyFont="1" applyBorder="1" applyAlignment="1">
      <alignment horizontal="center" vertical="center" wrapText="1"/>
    </xf>
    <xf numFmtId="166" fontId="25" fillId="0" borderId="0" xfId="0" applyNumberFormat="1" applyFont="1" applyAlignment="1">
      <alignment horizontal="center" vertical="center" wrapText="1"/>
    </xf>
    <xf numFmtId="166" fontId="25" fillId="0" borderId="10" xfId="0" applyNumberFormat="1" applyFont="1" applyBorder="1" applyAlignment="1">
      <alignment horizontal="center" vertical="center" wrapText="1"/>
    </xf>
    <xf numFmtId="0" fontId="16" fillId="0" borderId="5" xfId="0" applyFont="1" applyBorder="1" applyAlignment="1">
      <alignment wrapText="1"/>
    </xf>
    <xf numFmtId="166" fontId="25" fillId="0" borderId="5" xfId="0" applyNumberFormat="1" applyFont="1" applyBorder="1" applyAlignment="1">
      <alignment horizontal="center" vertical="center" wrapText="1"/>
    </xf>
    <xf numFmtId="166" fontId="25" fillId="0" borderId="6" xfId="0" applyNumberFormat="1" applyFont="1" applyBorder="1" applyAlignment="1">
      <alignment horizontal="center" vertical="center" wrapText="1"/>
    </xf>
    <xf numFmtId="166" fontId="25" fillId="0" borderId="7" xfId="0" applyNumberFormat="1" applyFont="1" applyBorder="1" applyAlignment="1">
      <alignment horizontal="center" vertical="center" wrapText="1"/>
    </xf>
    <xf numFmtId="0" fontId="15" fillId="0" borderId="14" xfId="0" applyFont="1" applyBorder="1" applyAlignment="1">
      <alignment horizontal="left" vertical="center" wrapText="1"/>
    </xf>
    <xf numFmtId="166" fontId="26" fillId="0" borderId="14" xfId="0" applyNumberFormat="1" applyFont="1" applyBorder="1" applyAlignment="1">
      <alignment horizontal="center" vertical="center" wrapText="1"/>
    </xf>
    <xf numFmtId="166" fontId="26" fillId="0" borderId="13" xfId="0" applyNumberFormat="1" applyFont="1" applyBorder="1" applyAlignment="1">
      <alignment horizontal="center" vertical="center" wrapText="1"/>
    </xf>
    <xf numFmtId="166" fontId="26" fillId="0" borderId="15" xfId="0" applyNumberFormat="1" applyFont="1" applyBorder="1" applyAlignment="1">
      <alignment horizontal="center" vertical="center" wrapText="1"/>
    </xf>
    <xf numFmtId="0" fontId="19" fillId="3" borderId="0" xfId="0" applyFont="1" applyFill="1"/>
    <xf numFmtId="0" fontId="13" fillId="3" borderId="0" xfId="0" quotePrefix="1" applyFont="1" applyFill="1"/>
    <xf numFmtId="0" fontId="16" fillId="2" borderId="9" xfId="0" applyFont="1" applyFill="1" applyBorder="1" applyAlignment="1">
      <alignment vertical="center"/>
    </xf>
    <xf numFmtId="3" fontId="16" fillId="0" borderId="2" xfId="0" applyNumberFormat="1" applyFont="1" applyBorder="1" applyAlignment="1">
      <alignment vertical="center"/>
    </xf>
    <xf numFmtId="3" fontId="16" fillId="0" borderId="3" xfId="0" applyNumberFormat="1" applyFont="1" applyBorder="1" applyAlignment="1">
      <alignment vertical="center"/>
    </xf>
    <xf numFmtId="3" fontId="16" fillId="0" borderId="11" xfId="0" applyNumberFormat="1" applyFont="1" applyBorder="1" applyAlignment="1">
      <alignment vertical="center"/>
    </xf>
    <xf numFmtId="3" fontId="16" fillId="0" borderId="9" xfId="0" applyNumberFormat="1" applyFont="1" applyBorder="1" applyAlignment="1">
      <alignment vertical="center"/>
    </xf>
    <xf numFmtId="3" fontId="16" fillId="0" borderId="0" xfId="0" applyNumberFormat="1" applyFont="1" applyAlignment="1">
      <alignment vertical="center"/>
    </xf>
    <xf numFmtId="3" fontId="16" fillId="0" borderId="10" xfId="0" applyNumberFormat="1" applyFont="1" applyBorder="1" applyAlignment="1">
      <alignment vertical="center"/>
    </xf>
    <xf numFmtId="3" fontId="16" fillId="0" borderId="9" xfId="0" applyNumberFormat="1" applyFont="1" applyBorder="1"/>
    <xf numFmtId="3" fontId="16" fillId="0" borderId="0" xfId="0" applyNumberFormat="1" applyFont="1"/>
    <xf numFmtId="3" fontId="16" fillId="0" borderId="5" xfId="0" applyNumberFormat="1" applyFont="1" applyBorder="1" applyAlignment="1">
      <alignment vertical="center"/>
    </xf>
    <xf numFmtId="3" fontId="16" fillId="0" borderId="6" xfId="0" applyNumberFormat="1" applyFont="1" applyBorder="1" applyAlignment="1">
      <alignment vertical="center"/>
    </xf>
    <xf numFmtId="3" fontId="16" fillId="0" borderId="7" xfId="0" applyNumberFormat="1" applyFont="1" applyBorder="1" applyAlignment="1">
      <alignment vertical="center"/>
    </xf>
    <xf numFmtId="0" fontId="19" fillId="0" borderId="6" xfId="0" applyFont="1" applyBorder="1"/>
    <xf numFmtId="0" fontId="15" fillId="2" borderId="14" xfId="0" applyFont="1" applyFill="1" applyBorder="1" applyAlignment="1">
      <alignment vertical="center"/>
    </xf>
    <xf numFmtId="3" fontId="15" fillId="0" borderId="14" xfId="0" applyNumberFormat="1" applyFont="1" applyBorder="1" applyAlignment="1">
      <alignment vertical="center"/>
    </xf>
    <xf numFmtId="3" fontId="15" fillId="0" borderId="13" xfId="0" applyNumberFormat="1" applyFont="1" applyBorder="1" applyAlignment="1">
      <alignment vertical="center"/>
    </xf>
    <xf numFmtId="0" fontId="19" fillId="0" borderId="13" xfId="0" applyFont="1" applyBorder="1"/>
    <xf numFmtId="3" fontId="16" fillId="2" borderId="9" xfId="0" applyNumberFormat="1" applyFont="1" applyFill="1" applyBorder="1" applyAlignment="1">
      <alignment vertical="center"/>
    </xf>
    <xf numFmtId="3" fontId="16" fillId="2" borderId="0" xfId="0" applyNumberFormat="1" applyFont="1" applyFill="1" applyAlignment="1">
      <alignment vertical="center"/>
    </xf>
    <xf numFmtId="3" fontId="16" fillId="2" borderId="10" xfId="0" applyNumberFormat="1" applyFont="1" applyFill="1" applyBorder="1" applyAlignment="1">
      <alignment vertical="center"/>
    </xf>
    <xf numFmtId="0" fontId="16" fillId="2" borderId="5" xfId="0" applyFont="1" applyFill="1" applyBorder="1" applyAlignment="1">
      <alignment vertical="center"/>
    </xf>
    <xf numFmtId="3" fontId="16" fillId="2" borderId="5" xfId="0" applyNumberFormat="1" applyFont="1" applyFill="1" applyBorder="1"/>
    <xf numFmtId="3" fontId="16" fillId="2" borderId="6" xfId="0" applyNumberFormat="1" applyFont="1" applyFill="1" applyBorder="1"/>
    <xf numFmtId="3" fontId="16" fillId="2" borderId="7" xfId="0" applyNumberFormat="1" applyFont="1" applyFill="1" applyBorder="1"/>
    <xf numFmtId="3" fontId="15" fillId="2" borderId="14" xfId="0" applyNumberFormat="1" applyFont="1" applyFill="1" applyBorder="1" applyAlignment="1">
      <alignment vertical="center"/>
    </xf>
    <xf numFmtId="3" fontId="15" fillId="2" borderId="13" xfId="0" applyNumberFormat="1" applyFont="1" applyFill="1" applyBorder="1" applyAlignment="1">
      <alignment vertical="center"/>
    </xf>
    <xf numFmtId="0" fontId="19" fillId="3" borderId="3" xfId="0" applyFont="1" applyFill="1" applyBorder="1"/>
    <xf numFmtId="0" fontId="18" fillId="3" borderId="6" xfId="0" applyFont="1" applyFill="1" applyBorder="1"/>
    <xf numFmtId="0" fontId="13" fillId="3" borderId="1" xfId="0" applyFont="1" applyFill="1" applyBorder="1" applyAlignment="1">
      <alignment vertical="top"/>
    </xf>
    <xf numFmtId="0" fontId="13" fillId="3" borderId="8" xfId="0" quotePrefix="1" applyFont="1" applyFill="1" applyBorder="1" applyAlignment="1">
      <alignment vertical="top"/>
    </xf>
    <xf numFmtId="0" fontId="16" fillId="0" borderId="0" xfId="0" applyFont="1" applyAlignment="1">
      <alignment horizontal="left" vertical="center" wrapText="1"/>
    </xf>
    <xf numFmtId="0" fontId="16" fillId="0" borderId="0" xfId="0" applyFont="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wrapText="1"/>
    </xf>
    <xf numFmtId="0" fontId="15" fillId="0" borderId="9" xfId="0" applyFont="1" applyBorder="1" applyAlignment="1">
      <alignment horizontal="left" vertical="center" wrapText="1"/>
    </xf>
    <xf numFmtId="0" fontId="16" fillId="2" borderId="5" xfId="0" applyFont="1" applyFill="1" applyBorder="1" applyAlignment="1">
      <alignment horizontal="left"/>
    </xf>
    <xf numFmtId="0" fontId="15" fillId="0" borderId="9" xfId="0" applyFont="1" applyBorder="1" applyAlignment="1">
      <alignment horizontal="left" vertical="center"/>
    </xf>
    <xf numFmtId="0" fontId="16" fillId="0" borderId="0" xfId="0" applyFont="1" applyAlignment="1">
      <alignment horizontal="left" vertical="top" wrapText="1"/>
    </xf>
    <xf numFmtId="0" fontId="16" fillId="2" borderId="0" xfId="0" applyFont="1" applyFill="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xf>
    <xf numFmtId="0" fontId="15" fillId="0" borderId="5" xfId="16" applyFont="1" applyBorder="1"/>
    <xf numFmtId="0" fontId="16" fillId="0" borderId="0" xfId="16" applyFont="1" applyAlignment="1">
      <alignment vertical="center"/>
    </xf>
    <xf numFmtId="168" fontId="34" fillId="0" borderId="5" xfId="17" applyNumberFormat="1" applyFont="1" applyFill="1" applyBorder="1" applyAlignment="1">
      <alignment horizontal="right"/>
    </xf>
    <xf numFmtId="168" fontId="34" fillId="0" borderId="6" xfId="17" applyNumberFormat="1" applyFont="1" applyFill="1" applyBorder="1" applyAlignment="1">
      <alignment horizontal="right"/>
    </xf>
    <xf numFmtId="168" fontId="34" fillId="0" borderId="7" xfId="17" applyNumberFormat="1" applyFont="1" applyFill="1" applyBorder="1" applyAlignment="1">
      <alignment horizontal="right"/>
    </xf>
    <xf numFmtId="166" fontId="16" fillId="0" borderId="6" xfId="0" applyNumberFormat="1" applyFont="1" applyBorder="1" applyAlignment="1">
      <alignment horizontal="center"/>
    </xf>
    <xf numFmtId="168" fontId="16" fillId="0" borderId="2" xfId="17" applyNumberFormat="1" applyFont="1" applyFill="1" applyBorder="1" applyAlignment="1">
      <alignment vertical="center"/>
    </xf>
    <xf numFmtId="168" fontId="16" fillId="0" borderId="9" xfId="17" applyNumberFormat="1" applyFont="1" applyFill="1" applyBorder="1" applyAlignment="1">
      <alignment vertical="center"/>
    </xf>
    <xf numFmtId="168" fontId="15" fillId="0" borderId="9" xfId="17" applyNumberFormat="1" applyFont="1" applyFill="1" applyBorder="1" applyAlignment="1">
      <alignment vertical="center"/>
    </xf>
    <xf numFmtId="169" fontId="16" fillId="0" borderId="5" xfId="17" applyNumberFormat="1" applyFont="1" applyFill="1" applyBorder="1" applyAlignment="1">
      <alignment horizontal="right" vertical="center"/>
    </xf>
    <xf numFmtId="168" fontId="16" fillId="0" borderId="9" xfId="17" applyNumberFormat="1" applyFont="1" applyFill="1" applyBorder="1" applyAlignment="1">
      <alignment horizontal="right" vertical="center"/>
    </xf>
    <xf numFmtId="168" fontId="16" fillId="0" borderId="5" xfId="17" applyNumberFormat="1" applyFont="1" applyFill="1" applyBorder="1" applyAlignment="1">
      <alignment horizontal="right" vertical="center"/>
    </xf>
    <xf numFmtId="10" fontId="16" fillId="0" borderId="9" xfId="18" applyNumberFormat="1" applyFont="1" applyBorder="1" applyAlignment="1">
      <alignment horizontal="right" vertical="center"/>
    </xf>
    <xf numFmtId="166" fontId="16" fillId="0" borderId="5" xfId="18" applyNumberFormat="1" applyFont="1" applyBorder="1" applyAlignment="1">
      <alignment horizontal="right" vertical="center"/>
    </xf>
    <xf numFmtId="166" fontId="16" fillId="0" borderId="9" xfId="18" applyNumberFormat="1" applyFont="1" applyBorder="1" applyAlignment="1">
      <alignment horizontal="right" vertical="center"/>
    </xf>
    <xf numFmtId="10" fontId="16" fillId="0" borderId="5" xfId="18" applyNumberFormat="1" applyFont="1" applyBorder="1" applyAlignment="1">
      <alignment horizontal="right" vertical="center"/>
    </xf>
    <xf numFmtId="168" fontId="19" fillId="0" borderId="9" xfId="17" applyNumberFormat="1" applyFont="1" applyFill="1" applyBorder="1" applyAlignment="1">
      <alignment horizontal="right" vertical="center"/>
    </xf>
    <xf numFmtId="166" fontId="16" fillId="0" borderId="9" xfId="19" applyNumberFormat="1" applyFont="1" applyFill="1" applyBorder="1" applyAlignment="1">
      <alignment horizontal="right" vertical="center"/>
    </xf>
    <xf numFmtId="166" fontId="16" fillId="0" borderId="5" xfId="19" applyNumberFormat="1" applyFont="1" applyFill="1" applyBorder="1" applyAlignment="1">
      <alignment horizontal="right" vertical="center"/>
    </xf>
    <xf numFmtId="10" fontId="16" fillId="0" borderId="9" xfId="19" applyNumberFormat="1" applyFont="1" applyFill="1" applyBorder="1" applyAlignment="1">
      <alignment horizontal="right" vertical="center"/>
    </xf>
    <xf numFmtId="10" fontId="16" fillId="0" borderId="5" xfId="19" applyNumberFormat="1" applyFont="1" applyFill="1" applyBorder="1" applyAlignment="1">
      <alignment horizontal="right" vertical="center"/>
    </xf>
    <xf numFmtId="168" fontId="15" fillId="0" borderId="9" xfId="17" applyNumberFormat="1" applyFont="1" applyFill="1" applyBorder="1" applyAlignment="1">
      <alignment horizontal="right"/>
    </xf>
    <xf numFmtId="168" fontId="16" fillId="0" borderId="9" xfId="17" applyNumberFormat="1" applyFont="1" applyFill="1" applyBorder="1" applyAlignment="1">
      <alignment horizontal="right"/>
    </xf>
    <xf numFmtId="168" fontId="16" fillId="0" borderId="5" xfId="17" applyNumberFormat="1" applyFont="1" applyFill="1" applyBorder="1" applyAlignment="1">
      <alignment horizontal="right"/>
    </xf>
    <xf numFmtId="10" fontId="16" fillId="0" borderId="11" xfId="19" applyNumberFormat="1" applyFont="1" applyFill="1" applyBorder="1" applyAlignment="1">
      <alignment horizontal="right" vertical="center"/>
    </xf>
    <xf numFmtId="0" fontId="15" fillId="0" borderId="2" xfId="16" applyFont="1" applyBorder="1" applyAlignment="1">
      <alignment vertical="center"/>
    </xf>
    <xf numFmtId="10" fontId="16" fillId="0" borderId="2" xfId="19" applyNumberFormat="1" applyFont="1" applyFill="1" applyBorder="1" applyAlignment="1">
      <alignment horizontal="right" vertical="center"/>
    </xf>
    <xf numFmtId="10" fontId="16" fillId="0" borderId="3" xfId="19" applyNumberFormat="1" applyFont="1" applyFill="1" applyBorder="1" applyAlignment="1">
      <alignment horizontal="right" vertical="center"/>
    </xf>
    <xf numFmtId="170" fontId="16" fillId="0" borderId="3" xfId="17" applyFont="1" applyFill="1" applyBorder="1" applyAlignment="1">
      <alignment horizontal="center" vertical="center"/>
    </xf>
    <xf numFmtId="0" fontId="0" fillId="0" borderId="3" xfId="0" applyBorder="1"/>
    <xf numFmtId="0" fontId="16" fillId="2" borderId="0" xfId="0" applyFont="1" applyFill="1" applyAlignment="1">
      <alignment horizontal="left" vertical="center"/>
    </xf>
    <xf numFmtId="166" fontId="25" fillId="0" borderId="5" xfId="0" applyNumberFormat="1" applyFont="1" applyBorder="1" applyAlignment="1">
      <alignment horizontal="center" wrapText="1"/>
    </xf>
    <xf numFmtId="166" fontId="25" fillId="0" borderId="6" xfId="0" applyNumberFormat="1" applyFont="1" applyBorder="1" applyAlignment="1">
      <alignment horizontal="center" wrapText="1"/>
    </xf>
    <xf numFmtId="166" fontId="26" fillId="0" borderId="5" xfId="0" applyNumberFormat="1" applyFont="1" applyBorder="1" applyAlignment="1">
      <alignment horizontal="center" vertical="center" wrapText="1"/>
    </xf>
    <xf numFmtId="166" fontId="26" fillId="0" borderId="6" xfId="0" applyNumberFormat="1" applyFont="1" applyBorder="1" applyAlignment="1">
      <alignment horizontal="center" vertical="center" wrapText="1"/>
    </xf>
    <xf numFmtId="0" fontId="33" fillId="2" borderId="0" xfId="0" applyFont="1" applyFill="1" applyAlignment="1">
      <alignment horizontal="left" vertical="center" wrapText="1"/>
    </xf>
    <xf numFmtId="0" fontId="16" fillId="2" borderId="0" xfId="0" applyFont="1" applyFill="1" applyAlignment="1">
      <alignment vertical="center"/>
    </xf>
    <xf numFmtId="166" fontId="16" fillId="0" borderId="2" xfId="0" applyNumberFormat="1" applyFont="1" applyBorder="1" applyAlignment="1">
      <alignment vertical="center"/>
    </xf>
    <xf numFmtId="166" fontId="16" fillId="0" borderId="9" xfId="0" applyNumberFormat="1" applyFont="1" applyBorder="1" applyAlignment="1">
      <alignment vertical="center"/>
    </xf>
    <xf numFmtId="166" fontId="16" fillId="0" borderId="9" xfId="0" applyNumberFormat="1" applyFont="1" applyBorder="1"/>
    <xf numFmtId="166" fontId="15" fillId="0" borderId="14" xfId="0" applyNumberFormat="1" applyFont="1" applyBorder="1" applyAlignment="1">
      <alignment vertical="center"/>
    </xf>
    <xf numFmtId="166" fontId="19" fillId="0" borderId="0" xfId="0" applyNumberFormat="1" applyFont="1"/>
    <xf numFmtId="166" fontId="16" fillId="2" borderId="0" xfId="0" applyNumberFormat="1" applyFont="1" applyFill="1" applyAlignment="1">
      <alignment vertical="center"/>
    </xf>
    <xf numFmtId="166" fontId="33" fillId="2" borderId="0" xfId="0" applyNumberFormat="1" applyFont="1" applyFill="1" applyAlignment="1">
      <alignment horizontal="left" vertical="center" wrapText="1"/>
    </xf>
    <xf numFmtId="166" fontId="16" fillId="2" borderId="3" xfId="0" applyNumberFormat="1" applyFont="1" applyFill="1" applyBorder="1"/>
    <xf numFmtId="166" fontId="16" fillId="2" borderId="6" xfId="0" applyNumberFormat="1" applyFont="1" applyFill="1" applyBorder="1"/>
    <xf numFmtId="166" fontId="15" fillId="2" borderId="14" xfId="0" applyNumberFormat="1" applyFont="1" applyFill="1" applyBorder="1" applyAlignment="1">
      <alignment vertical="center"/>
    </xf>
    <xf numFmtId="0" fontId="13" fillId="3" borderId="0" xfId="0" applyFont="1" applyFill="1" applyAlignment="1">
      <alignment horizontal="center"/>
    </xf>
    <xf numFmtId="3" fontId="36" fillId="0" borderId="9" xfId="0" applyNumberFormat="1" applyFont="1" applyBorder="1" applyAlignment="1">
      <alignment horizontal="center"/>
    </xf>
    <xf numFmtId="3" fontId="36" fillId="0" borderId="10" xfId="0" applyNumberFormat="1" applyFont="1" applyBorder="1" applyAlignment="1">
      <alignment horizontal="center"/>
    </xf>
    <xf numFmtId="3" fontId="37" fillId="0" borderId="9" xfId="0" applyNumberFormat="1" applyFont="1" applyBorder="1" applyAlignment="1">
      <alignment horizontal="center"/>
    </xf>
    <xf numFmtId="3" fontId="37" fillId="0" borderId="10" xfId="0" applyNumberFormat="1" applyFont="1" applyBorder="1" applyAlignment="1">
      <alignment horizontal="center"/>
    </xf>
    <xf numFmtId="0" fontId="36" fillId="0" borderId="5" xfId="0" applyFont="1" applyBorder="1" applyAlignment="1">
      <alignment horizontal="center"/>
    </xf>
    <xf numFmtId="0" fontId="36" fillId="0" borderId="7" xfId="0" applyFont="1" applyBorder="1" applyAlignment="1">
      <alignment horizontal="center"/>
    </xf>
    <xf numFmtId="3" fontId="36" fillId="0" borderId="5" xfId="0" applyNumberFormat="1" applyFont="1" applyBorder="1" applyAlignment="1">
      <alignment horizontal="center"/>
    </xf>
    <xf numFmtId="3" fontId="36" fillId="0" borderId="7" xfId="0" applyNumberFormat="1" applyFont="1" applyBorder="1" applyAlignment="1">
      <alignment horizontal="center"/>
    </xf>
    <xf numFmtId="0" fontId="37" fillId="0" borderId="9" xfId="0" applyFont="1" applyBorder="1" applyAlignment="1">
      <alignment horizontal="center"/>
    </xf>
    <xf numFmtId="0" fontId="37" fillId="0" borderId="10" xfId="0" applyFont="1" applyBorder="1" applyAlignment="1">
      <alignment horizontal="center"/>
    </xf>
    <xf numFmtId="166" fontId="36" fillId="0" borderId="0" xfId="0" applyNumberFormat="1" applyFont="1" applyAlignment="1">
      <alignment horizontal="center"/>
    </xf>
    <xf numFmtId="166" fontId="37" fillId="0" borderId="0" xfId="0" applyNumberFormat="1" applyFont="1" applyAlignment="1">
      <alignment horizontal="center"/>
    </xf>
    <xf numFmtId="166" fontId="36" fillId="0" borderId="6" xfId="0" applyNumberFormat="1" applyFont="1" applyBorder="1" applyAlignment="1">
      <alignment horizontal="center"/>
    </xf>
    <xf numFmtId="166" fontId="36" fillId="0" borderId="3" xfId="0" applyNumberFormat="1" applyFont="1" applyBorder="1" applyAlignment="1">
      <alignment horizontal="center"/>
    </xf>
    <xf numFmtId="166" fontId="36" fillId="0" borderId="9" xfId="0" applyNumberFormat="1" applyFont="1" applyBorder="1" applyAlignment="1">
      <alignment horizontal="center"/>
    </xf>
    <xf numFmtId="166" fontId="36" fillId="0" borderId="10" xfId="0" applyNumberFormat="1" applyFont="1" applyBorder="1" applyAlignment="1">
      <alignment horizontal="center"/>
    </xf>
    <xf numFmtId="166" fontId="36" fillId="0" borderId="5" xfId="0" applyNumberFormat="1" applyFont="1" applyBorder="1" applyAlignment="1">
      <alignment horizontal="center"/>
    </xf>
    <xf numFmtId="166" fontId="36" fillId="0" borderId="7" xfId="0" applyNumberFormat="1" applyFont="1" applyBorder="1" applyAlignment="1">
      <alignment horizontal="center"/>
    </xf>
    <xf numFmtId="166" fontId="37" fillId="0" borderId="9" xfId="0" applyNumberFormat="1" applyFont="1" applyBorder="1" applyAlignment="1">
      <alignment horizontal="center"/>
    </xf>
    <xf numFmtId="166" fontId="37" fillId="0" borderId="10" xfId="0" applyNumberFormat="1" applyFont="1" applyBorder="1" applyAlignment="1">
      <alignment horizontal="center"/>
    </xf>
    <xf numFmtId="166" fontId="36" fillId="0" borderId="2" xfId="0" applyNumberFormat="1" applyFont="1" applyBorder="1" applyAlignment="1">
      <alignment horizontal="center"/>
    </xf>
    <xf numFmtId="166" fontId="36" fillId="0" borderId="11" xfId="0" applyNumberFormat="1" applyFont="1" applyBorder="1" applyAlignment="1">
      <alignment horizontal="center"/>
    </xf>
    <xf numFmtId="3" fontId="35" fillId="0" borderId="9" xfId="0" applyNumberFormat="1" applyFont="1" applyBorder="1" applyAlignment="1">
      <alignment vertical="center"/>
    </xf>
    <xf numFmtId="3" fontId="35" fillId="0" borderId="10" xfId="0" applyNumberFormat="1" applyFont="1" applyBorder="1" applyAlignment="1">
      <alignment vertical="center"/>
    </xf>
    <xf numFmtId="0" fontId="35" fillId="0" borderId="9" xfId="0" applyFont="1" applyBorder="1" applyAlignment="1">
      <alignment vertical="center"/>
    </xf>
    <xf numFmtId="0" fontId="35" fillId="0" borderId="10" xfId="0" applyFont="1" applyBorder="1" applyAlignment="1">
      <alignment vertical="center"/>
    </xf>
    <xf numFmtId="3" fontId="41" fillId="0" borderId="15" xfId="0" applyNumberFormat="1" applyFont="1" applyBorder="1" applyAlignment="1">
      <alignment vertical="center"/>
    </xf>
    <xf numFmtId="0" fontId="40" fillId="0" borderId="9" xfId="0" applyFont="1" applyBorder="1" applyAlignment="1">
      <alignment horizontal="center" wrapText="1"/>
    </xf>
    <xf numFmtId="10" fontId="40" fillId="0" borderId="9" xfId="0" applyNumberFormat="1" applyFont="1" applyBorder="1" applyAlignment="1">
      <alignment horizontal="center" wrapText="1"/>
    </xf>
    <xf numFmtId="10" fontId="40" fillId="0" borderId="9" xfId="0" applyNumberFormat="1" applyFont="1" applyBorder="1" applyAlignment="1">
      <alignment horizontal="center" vertical="center" wrapText="1"/>
    </xf>
    <xf numFmtId="10" fontId="42" fillId="0" borderId="14" xfId="0" applyNumberFormat="1" applyFont="1" applyBorder="1" applyAlignment="1">
      <alignment horizontal="center" vertical="center" wrapText="1"/>
    </xf>
    <xf numFmtId="166" fontId="15" fillId="2" borderId="13" xfId="0" applyNumberFormat="1" applyFont="1" applyFill="1" applyBorder="1" applyAlignment="1">
      <alignment vertical="center"/>
    </xf>
    <xf numFmtId="166" fontId="16" fillId="0" borderId="3" xfId="0" applyNumberFormat="1" applyFont="1" applyBorder="1" applyAlignment="1">
      <alignment vertical="center"/>
    </xf>
    <xf numFmtId="166" fontId="16" fillId="0" borderId="0" xfId="0" applyNumberFormat="1" applyFont="1" applyAlignment="1">
      <alignment vertical="center"/>
    </xf>
    <xf numFmtId="166" fontId="16" fillId="0" borderId="0" xfId="0" applyNumberFormat="1" applyFont="1"/>
    <xf numFmtId="166" fontId="15" fillId="0" borderId="13" xfId="0" applyNumberFormat="1" applyFont="1" applyBorder="1" applyAlignment="1">
      <alignment vertical="center"/>
    </xf>
    <xf numFmtId="0" fontId="35" fillId="2" borderId="2" xfId="0" applyFont="1" applyFill="1" applyBorder="1" applyAlignment="1">
      <alignment horizontal="center"/>
    </xf>
    <xf numFmtId="10" fontId="35" fillId="2" borderId="11" xfId="0" applyNumberFormat="1" applyFont="1" applyFill="1" applyBorder="1" applyAlignment="1">
      <alignment horizontal="center"/>
    </xf>
    <xf numFmtId="0" fontId="35" fillId="2" borderId="11" xfId="0" applyFont="1" applyFill="1" applyBorder="1" applyAlignment="1">
      <alignment horizontal="center"/>
    </xf>
    <xf numFmtId="0" fontId="35" fillId="0" borderId="9" xfId="0" applyFont="1" applyBorder="1" applyAlignment="1">
      <alignment horizontal="center"/>
    </xf>
    <xf numFmtId="10" fontId="35" fillId="0" borderId="10" xfId="0" applyNumberFormat="1" applyFont="1" applyBorder="1" applyAlignment="1">
      <alignment horizontal="center"/>
    </xf>
    <xf numFmtId="0" fontId="35" fillId="2" borderId="9" xfId="0" applyFont="1" applyFill="1" applyBorder="1" applyAlignment="1">
      <alignment horizontal="center"/>
    </xf>
    <xf numFmtId="3" fontId="35" fillId="0" borderId="0" xfId="0" applyNumberFormat="1" applyFont="1"/>
    <xf numFmtId="3" fontId="35" fillId="0" borderId="10" xfId="0" applyNumberFormat="1" applyFont="1" applyBorder="1"/>
    <xf numFmtId="10" fontId="35" fillId="2" borderId="8" xfId="0" applyNumberFormat="1" applyFont="1" applyFill="1" applyBorder="1" applyAlignment="1">
      <alignment horizontal="center"/>
    </xf>
    <xf numFmtId="3" fontId="41" fillId="0" borderId="14" xfId="0" applyNumberFormat="1" applyFont="1" applyBorder="1" applyAlignment="1">
      <alignment horizontal="center" vertical="center"/>
    </xf>
    <xf numFmtId="3" fontId="41" fillId="0" borderId="15" xfId="0" applyNumberFormat="1" applyFont="1" applyBorder="1" applyAlignment="1">
      <alignment horizontal="center" vertical="center"/>
    </xf>
    <xf numFmtId="3" fontId="35" fillId="0" borderId="9" xfId="0" applyNumberFormat="1" applyFont="1" applyBorder="1"/>
    <xf numFmtId="10" fontId="35" fillId="2" borderId="9" xfId="0" applyNumberFormat="1" applyFont="1" applyFill="1" applyBorder="1" applyAlignment="1">
      <alignment horizontal="center"/>
    </xf>
    <xf numFmtId="166" fontId="41" fillId="2" borderId="14" xfId="0" applyNumberFormat="1" applyFont="1" applyFill="1" applyBorder="1" applyAlignment="1">
      <alignment horizontal="center"/>
    </xf>
    <xf numFmtId="10" fontId="35" fillId="0" borderId="8" xfId="0" applyNumberFormat="1" applyFont="1" applyBorder="1" applyAlignment="1">
      <alignment horizontal="center"/>
    </xf>
    <xf numFmtId="3" fontId="35" fillId="0" borderId="9" xfId="0" applyNumberFormat="1" applyFont="1" applyBorder="1" applyAlignment="1">
      <alignment horizontal="center" vertical="center"/>
    </xf>
    <xf numFmtId="3" fontId="41" fillId="0" borderId="14" xfId="0" applyNumberFormat="1" applyFont="1" applyBorder="1" applyAlignment="1">
      <alignment vertical="center"/>
    </xf>
    <xf numFmtId="10" fontId="35" fillId="0" borderId="9" xfId="0" applyNumberFormat="1" applyFont="1" applyBorder="1" applyAlignment="1">
      <alignment horizontal="center"/>
    </xf>
    <xf numFmtId="3" fontId="35" fillId="0" borderId="11" xfId="0" applyNumberFormat="1" applyFont="1" applyBorder="1" applyAlignment="1">
      <alignment vertical="center"/>
    </xf>
    <xf numFmtId="3" fontId="35" fillId="0" borderId="5" xfId="0" applyNumberFormat="1" applyFont="1" applyBorder="1" applyAlignment="1">
      <alignment vertical="center"/>
    </xf>
    <xf numFmtId="3" fontId="41" fillId="0" borderId="7" xfId="0" applyNumberFormat="1" applyFont="1" applyBorder="1" applyAlignment="1">
      <alignment vertical="center"/>
    </xf>
    <xf numFmtId="3" fontId="34" fillId="2" borderId="11" xfId="0" applyNumberFormat="1" applyFont="1" applyFill="1" applyBorder="1" applyAlignment="1">
      <alignment horizontal="center" vertical="center"/>
    </xf>
    <xf numFmtId="3" fontId="34" fillId="2" borderId="10" xfId="0" applyNumberFormat="1" applyFont="1" applyFill="1" applyBorder="1" applyAlignment="1">
      <alignment horizontal="center" vertical="center"/>
    </xf>
    <xf numFmtId="3" fontId="34" fillId="0" borderId="10" xfId="0" applyNumberFormat="1" applyFont="1" applyBorder="1" applyAlignment="1">
      <alignment horizontal="center" vertical="center"/>
    </xf>
    <xf numFmtId="3" fontId="34" fillId="2" borderId="2" xfId="0" applyNumberFormat="1" applyFont="1" applyFill="1" applyBorder="1" applyAlignment="1">
      <alignment horizontal="center" vertical="center"/>
    </xf>
    <xf numFmtId="3" fontId="34" fillId="2" borderId="9" xfId="0" applyNumberFormat="1" applyFont="1" applyFill="1" applyBorder="1" applyAlignment="1">
      <alignment horizontal="center" vertical="center"/>
    </xf>
    <xf numFmtId="3" fontId="34" fillId="0" borderId="9" xfId="0" applyNumberFormat="1" applyFont="1" applyBorder="1" applyAlignment="1">
      <alignment horizontal="center" vertical="center"/>
    </xf>
    <xf numFmtId="3" fontId="44" fillId="2" borderId="14" xfId="0" applyNumberFormat="1" applyFont="1" applyFill="1" applyBorder="1" applyAlignment="1">
      <alignment horizontal="center" vertical="center"/>
    </xf>
    <xf numFmtId="10" fontId="34" fillId="0" borderId="9" xfId="0" applyNumberFormat="1" applyFont="1" applyBorder="1" applyAlignment="1">
      <alignment horizontal="center" vertical="center"/>
    </xf>
    <xf numFmtId="168" fontId="41" fillId="5" borderId="14" xfId="20" applyNumberFormat="1" applyFont="1" applyFill="1" applyBorder="1" applyAlignment="1">
      <alignment horizontal="center"/>
    </xf>
    <xf numFmtId="168" fontId="41" fillId="5" borderId="15" xfId="20" applyNumberFormat="1" applyFont="1" applyFill="1" applyBorder="1" applyAlignment="1">
      <alignment horizontal="center"/>
    </xf>
    <xf numFmtId="168" fontId="35" fillId="5" borderId="2" xfId="20" applyNumberFormat="1" applyFont="1" applyFill="1" applyBorder="1" applyAlignment="1">
      <alignment horizontal="center"/>
    </xf>
    <xf numFmtId="168" fontId="35" fillId="10" borderId="11" xfId="20" applyNumberFormat="1" applyFont="1" applyFill="1" applyBorder="1" applyAlignment="1">
      <alignment horizontal="center"/>
    </xf>
    <xf numFmtId="168" fontId="35" fillId="5" borderId="9" xfId="20" applyNumberFormat="1" applyFont="1" applyFill="1" applyBorder="1" applyAlignment="1">
      <alignment horizontal="center"/>
    </xf>
    <xf numFmtId="168" fontId="35" fillId="5" borderId="10" xfId="20" applyNumberFormat="1" applyFont="1" applyFill="1" applyBorder="1" applyAlignment="1">
      <alignment horizontal="center"/>
    </xf>
    <xf numFmtId="168" fontId="35" fillId="5" borderId="5" xfId="20" applyNumberFormat="1" applyFont="1" applyFill="1" applyBorder="1" applyAlignment="1">
      <alignment horizontal="center"/>
    </xf>
    <xf numFmtId="168" fontId="35" fillId="10" borderId="7" xfId="20" applyNumberFormat="1" applyFont="1" applyFill="1" applyBorder="1" applyAlignment="1">
      <alignment horizontal="center"/>
    </xf>
    <xf numFmtId="166" fontId="35" fillId="5" borderId="2" xfId="21" applyNumberFormat="1" applyFont="1" applyFill="1" applyBorder="1" applyAlignment="1">
      <alignment horizontal="center"/>
    </xf>
    <xf numFmtId="166" fontId="35" fillId="5" borderId="9" xfId="21" applyNumberFormat="1" applyFont="1" applyFill="1" applyBorder="1" applyAlignment="1">
      <alignment horizontal="center"/>
    </xf>
    <xf numFmtId="166" fontId="41" fillId="5" borderId="14" xfId="21" applyNumberFormat="1" applyFont="1" applyFill="1" applyBorder="1" applyAlignment="1">
      <alignment horizontal="center"/>
    </xf>
    <xf numFmtId="168" fontId="35" fillId="10" borderId="10" xfId="20" applyNumberFormat="1" applyFont="1" applyFill="1" applyBorder="1" applyAlignment="1">
      <alignment horizontal="center"/>
    </xf>
    <xf numFmtId="3" fontId="35" fillId="0" borderId="10" xfId="0" applyNumberFormat="1" applyFont="1" applyBorder="1" applyAlignment="1">
      <alignment horizontal="center" vertical="center"/>
    </xf>
    <xf numFmtId="10" fontId="35" fillId="0" borderId="2" xfId="0" applyNumberFormat="1" applyFont="1" applyBorder="1" applyAlignment="1">
      <alignment horizontal="center" vertical="center"/>
    </xf>
    <xf numFmtId="10" fontId="35" fillId="0" borderId="9" xfId="0" applyNumberFormat="1" applyFont="1" applyBorder="1" applyAlignment="1">
      <alignment horizontal="center" vertical="center"/>
    </xf>
    <xf numFmtId="3" fontId="35" fillId="0" borderId="14" xfId="0" applyNumberFormat="1" applyFont="1" applyBorder="1" applyAlignment="1">
      <alignment horizontal="center" vertical="center"/>
    </xf>
    <xf numFmtId="3" fontId="35" fillId="0" borderId="15" xfId="0" applyNumberFormat="1" applyFont="1" applyBorder="1" applyAlignment="1">
      <alignment horizontal="center" vertical="center"/>
    </xf>
    <xf numFmtId="3" fontId="40" fillId="0" borderId="2" xfId="0" applyNumberFormat="1" applyFont="1" applyBorder="1" applyAlignment="1">
      <alignment horizontal="center"/>
    </xf>
    <xf numFmtId="3" fontId="40" fillId="0" borderId="10" xfId="0" applyNumberFormat="1" applyFont="1" applyBorder="1" applyAlignment="1">
      <alignment horizontal="center"/>
    </xf>
    <xf numFmtId="3" fontId="40" fillId="0" borderId="9" xfId="0" applyNumberFormat="1" applyFont="1" applyBorder="1" applyAlignment="1">
      <alignment horizontal="center"/>
    </xf>
    <xf numFmtId="3" fontId="42" fillId="0" borderId="14" xfId="0" applyNumberFormat="1" applyFont="1" applyBorder="1" applyAlignment="1">
      <alignment horizontal="center" vertical="center"/>
    </xf>
    <xf numFmtId="3" fontId="42" fillId="0" borderId="15" xfId="0" applyNumberFormat="1" applyFont="1" applyBorder="1" applyAlignment="1">
      <alignment horizontal="center" vertical="center"/>
    </xf>
    <xf numFmtId="3" fontId="35" fillId="0" borderId="44" xfId="0" applyNumberFormat="1" applyFont="1" applyBorder="1" applyAlignment="1">
      <alignment horizontal="center" vertical="center"/>
    </xf>
    <xf numFmtId="3" fontId="35" fillId="0" borderId="34" xfId="0" applyNumberFormat="1" applyFont="1" applyBorder="1" applyAlignment="1">
      <alignment horizontal="center" vertical="center"/>
    </xf>
    <xf numFmtId="10" fontId="35" fillId="0" borderId="10" xfId="0" applyNumberFormat="1" applyFont="1" applyBorder="1" applyAlignment="1">
      <alignment horizontal="center" vertical="center"/>
    </xf>
    <xf numFmtId="0" fontId="35" fillId="0" borderId="9" xfId="0" applyFont="1" applyBorder="1" applyAlignment="1">
      <alignment horizontal="center" vertical="center"/>
    </xf>
    <xf numFmtId="0" fontId="35" fillId="0" borderId="5" xfId="0" applyFont="1" applyBorder="1" applyAlignment="1">
      <alignment horizontal="center" vertical="center"/>
    </xf>
    <xf numFmtId="10" fontId="35" fillId="0" borderId="7" xfId="0" applyNumberFormat="1" applyFont="1" applyBorder="1" applyAlignment="1">
      <alignment horizontal="center" vertical="center"/>
    </xf>
    <xf numFmtId="3" fontId="41" fillId="0" borderId="0" xfId="0" applyNumberFormat="1" applyFont="1"/>
    <xf numFmtId="0" fontId="35" fillId="0" borderId="0" xfId="0" applyFont="1"/>
    <xf numFmtId="0" fontId="41" fillId="0" borderId="0" xfId="0" applyFont="1"/>
    <xf numFmtId="3" fontId="41" fillId="0" borderId="6" xfId="0" applyNumberFormat="1" applyFont="1" applyBorder="1"/>
    <xf numFmtId="0" fontId="35" fillId="0" borderId="9" xfId="0" applyFont="1" applyBorder="1"/>
    <xf numFmtId="0" fontId="41" fillId="0" borderId="9" xfId="0" applyFont="1" applyBorder="1"/>
    <xf numFmtId="0" fontId="41" fillId="2" borderId="8" xfId="0" applyFont="1" applyFill="1" applyBorder="1" applyAlignment="1">
      <alignment horizontal="center"/>
    </xf>
    <xf numFmtId="3" fontId="35" fillId="0" borderId="3" xfId="0" applyNumberFormat="1" applyFont="1" applyBorder="1" applyAlignment="1">
      <alignment vertical="center"/>
    </xf>
    <xf numFmtId="3" fontId="35" fillId="2" borderId="0" xfId="0" applyNumberFormat="1" applyFont="1" applyFill="1" applyAlignment="1">
      <alignment vertical="center"/>
    </xf>
    <xf numFmtId="3" fontId="41" fillId="0" borderId="0" xfId="0" applyNumberFormat="1" applyFont="1" applyAlignment="1">
      <alignment vertical="center"/>
    </xf>
    <xf numFmtId="3" fontId="35" fillId="0" borderId="0" xfId="0" applyNumberFormat="1" applyFont="1" applyAlignment="1">
      <alignment vertical="center"/>
    </xf>
    <xf numFmtId="0" fontId="35" fillId="2" borderId="0" xfId="0" applyFont="1" applyFill="1" applyAlignment="1">
      <alignment vertical="center"/>
    </xf>
    <xf numFmtId="3" fontId="41" fillId="0" borderId="6" xfId="0" applyNumberFormat="1" applyFont="1" applyBorder="1" applyAlignment="1">
      <alignment vertical="center"/>
    </xf>
    <xf numFmtId="0" fontId="35" fillId="2" borderId="0" xfId="0" applyFont="1" applyFill="1" applyAlignment="1">
      <alignment horizontal="center" vertical="center"/>
    </xf>
    <xf numFmtId="0" fontId="35" fillId="0" borderId="0" xfId="0" applyFont="1" applyAlignment="1">
      <alignment horizontal="center" vertical="center"/>
    </xf>
    <xf numFmtId="10" fontId="35" fillId="0" borderId="3" xfId="0" applyNumberFormat="1" applyFont="1" applyBorder="1" applyAlignment="1">
      <alignment vertical="center"/>
    </xf>
    <xf numFmtId="10" fontId="35" fillId="0" borderId="11" xfId="0" applyNumberFormat="1" applyFont="1" applyBorder="1" applyAlignment="1">
      <alignment vertical="center"/>
    </xf>
    <xf numFmtId="0" fontId="35" fillId="0" borderId="11" xfId="0" applyFont="1" applyBorder="1" applyAlignment="1">
      <alignment horizontal="center" vertical="center"/>
    </xf>
    <xf numFmtId="10" fontId="35" fillId="0" borderId="6" xfId="0" applyNumberFormat="1" applyFont="1" applyBorder="1" applyAlignment="1">
      <alignment vertical="center"/>
    </xf>
    <xf numFmtId="10" fontId="35" fillId="0" borderId="7" xfId="0" applyNumberFormat="1" applyFont="1" applyBorder="1" applyAlignment="1">
      <alignment vertical="center"/>
    </xf>
    <xf numFmtId="0" fontId="35" fillId="0" borderId="7" xfId="0" applyFont="1" applyBorder="1" applyAlignment="1">
      <alignment horizontal="center" vertical="center"/>
    </xf>
    <xf numFmtId="0" fontId="35" fillId="2" borderId="10" xfId="0" applyFont="1" applyFill="1" applyBorder="1" applyAlignment="1">
      <alignment vertical="center"/>
    </xf>
    <xf numFmtId="0" fontId="41" fillId="2" borderId="0" xfId="0" applyFont="1" applyFill="1" applyAlignment="1">
      <alignment vertical="center"/>
    </xf>
    <xf numFmtId="0" fontId="41" fillId="2" borderId="0" xfId="0" applyFont="1" applyFill="1" applyAlignment="1">
      <alignment horizontal="center" vertical="center"/>
    </xf>
    <xf numFmtId="0" fontId="40" fillId="0" borderId="10" xfId="0" applyFont="1" applyBorder="1" applyAlignment="1">
      <alignment horizontal="center"/>
    </xf>
    <xf numFmtId="3" fontId="42" fillId="0" borderId="17" xfId="0" applyNumberFormat="1" applyFont="1" applyBorder="1" applyAlignment="1">
      <alignment horizontal="center"/>
    </xf>
    <xf numFmtId="3" fontId="42" fillId="0" borderId="20" xfId="0" applyNumberFormat="1" applyFont="1" applyBorder="1" applyAlignment="1">
      <alignment horizontal="center"/>
    </xf>
    <xf numFmtId="0" fontId="40" fillId="0" borderId="9" xfId="0" applyFont="1" applyBorder="1" applyAlignment="1">
      <alignment horizontal="center"/>
    </xf>
    <xf numFmtId="3" fontId="42" fillId="0" borderId="35" xfId="0" applyNumberFormat="1" applyFont="1" applyBorder="1" applyAlignment="1">
      <alignment horizontal="center"/>
    </xf>
    <xf numFmtId="3" fontId="42" fillId="0" borderId="36" xfId="0" applyNumberFormat="1" applyFont="1" applyBorder="1" applyAlignment="1">
      <alignment horizontal="center"/>
    </xf>
    <xf numFmtId="167" fontId="35" fillId="6" borderId="2" xfId="28" applyNumberFormat="1" applyFont="1" applyFill="1" applyBorder="1" applyAlignment="1">
      <alignment horizontal="center" vertical="center"/>
    </xf>
    <xf numFmtId="167" fontId="35" fillId="6" borderId="11" xfId="28" applyNumberFormat="1" applyFont="1" applyFill="1" applyBorder="1" applyAlignment="1">
      <alignment horizontal="center" vertical="center"/>
    </xf>
    <xf numFmtId="166" fontId="35" fillId="6" borderId="11" xfId="2" applyNumberFormat="1" applyFont="1" applyFill="1" applyBorder="1" applyAlignment="1">
      <alignment horizontal="center" vertical="center"/>
    </xf>
    <xf numFmtId="168" fontId="35" fillId="0" borderId="0" xfId="6" applyNumberFormat="1" applyFont="1" applyFill="1" applyBorder="1" applyAlignment="1">
      <alignment horizontal="center" vertical="center"/>
    </xf>
    <xf numFmtId="168" fontId="35" fillId="0" borderId="10" xfId="6" applyNumberFormat="1" applyFont="1" applyFill="1" applyBorder="1" applyAlignment="1">
      <alignment horizontal="center" vertical="center"/>
    </xf>
    <xf numFmtId="166" fontId="35" fillId="6" borderId="10" xfId="2" applyNumberFormat="1" applyFont="1" applyFill="1" applyBorder="1" applyAlignment="1">
      <alignment horizontal="center" vertical="center"/>
    </xf>
    <xf numFmtId="167" fontId="41" fillId="6" borderId="9" xfId="28" applyNumberFormat="1" applyFont="1" applyFill="1" applyBorder="1" applyAlignment="1">
      <alignment horizontal="center" vertical="center"/>
    </xf>
    <xf numFmtId="168" fontId="41" fillId="0" borderId="10" xfId="6" applyNumberFormat="1" applyFont="1" applyFill="1" applyBorder="1" applyAlignment="1">
      <alignment horizontal="center" vertical="center"/>
    </xf>
    <xf numFmtId="166" fontId="41" fillId="6" borderId="10" xfId="2" applyNumberFormat="1" applyFont="1" applyFill="1" applyBorder="1" applyAlignment="1">
      <alignment horizontal="center" vertical="center"/>
    </xf>
    <xf numFmtId="167" fontId="35" fillId="6" borderId="9" xfId="28" applyNumberFormat="1" applyFont="1" applyFill="1" applyBorder="1" applyAlignment="1">
      <alignment horizontal="center" vertical="center"/>
    </xf>
    <xf numFmtId="167" fontId="35" fillId="6" borderId="10" xfId="28" applyNumberFormat="1" applyFont="1" applyFill="1" applyBorder="1" applyAlignment="1">
      <alignment horizontal="center" vertical="center"/>
    </xf>
    <xf numFmtId="167" fontId="35" fillId="6" borderId="9" xfId="28" applyNumberFormat="1" applyFont="1" applyFill="1" applyBorder="1" applyAlignment="1">
      <alignment vertical="center"/>
    </xf>
    <xf numFmtId="167" fontId="35" fillId="6" borderId="10" xfId="28" applyNumberFormat="1" applyFont="1" applyFill="1" applyBorder="1" applyAlignment="1">
      <alignment vertical="center"/>
    </xf>
    <xf numFmtId="167" fontId="41" fillId="6" borderId="5" xfId="28" applyNumberFormat="1" applyFont="1" applyFill="1" applyBorder="1" applyAlignment="1">
      <alignment horizontal="center" vertical="center"/>
    </xf>
    <xf numFmtId="168" fontId="41" fillId="0" borderId="7" xfId="6" applyNumberFormat="1" applyFont="1" applyFill="1" applyBorder="1" applyAlignment="1">
      <alignment horizontal="center" vertical="center"/>
    </xf>
    <xf numFmtId="166" fontId="41" fillId="6" borderId="7" xfId="2" applyNumberFormat="1" applyFont="1" applyFill="1" applyBorder="1" applyAlignment="1">
      <alignment horizontal="center" vertical="center"/>
    </xf>
    <xf numFmtId="167" fontId="35" fillId="5" borderId="2" xfId="28" applyNumberFormat="1" applyFont="1" applyFill="1" applyBorder="1" applyAlignment="1">
      <alignment vertical="center"/>
    </xf>
    <xf numFmtId="167" fontId="35" fillId="5" borderId="11" xfId="28" applyNumberFormat="1" applyFont="1" applyFill="1" applyBorder="1" applyAlignment="1">
      <alignment vertical="center"/>
    </xf>
    <xf numFmtId="166" fontId="35" fillId="5" borderId="11" xfId="2" applyNumberFormat="1" applyFont="1" applyFill="1" applyBorder="1" applyAlignment="1">
      <alignment vertical="center"/>
    </xf>
    <xf numFmtId="167" fontId="35" fillId="5" borderId="9" xfId="28" applyNumberFormat="1" applyFont="1" applyFill="1" applyBorder="1" applyAlignment="1">
      <alignment horizontal="center"/>
    </xf>
    <xf numFmtId="167" fontId="35" fillId="5" borderId="10" xfId="28" applyNumberFormat="1" applyFont="1" applyFill="1" applyBorder="1" applyAlignment="1">
      <alignment horizontal="center"/>
    </xf>
    <xf numFmtId="166" fontId="35" fillId="5" borderId="10" xfId="2" applyNumberFormat="1" applyFont="1" applyFill="1" applyBorder="1" applyAlignment="1">
      <alignment horizontal="center"/>
    </xf>
    <xf numFmtId="167" fontId="41" fillId="5" borderId="9" xfId="28" applyNumberFormat="1" applyFont="1" applyFill="1" applyBorder="1" applyAlignment="1">
      <alignment horizontal="center"/>
    </xf>
    <xf numFmtId="167" fontId="41" fillId="5" borderId="10" xfId="28" applyNumberFormat="1" applyFont="1" applyFill="1" applyBorder="1" applyAlignment="1">
      <alignment horizontal="center"/>
    </xf>
    <xf numFmtId="166" fontId="41" fillId="5" borderId="10" xfId="2" applyNumberFormat="1" applyFont="1" applyFill="1" applyBorder="1" applyAlignment="1">
      <alignment horizontal="center"/>
    </xf>
    <xf numFmtId="167" fontId="41" fillId="5" borderId="5" xfId="28" applyNumberFormat="1" applyFont="1" applyFill="1" applyBorder="1" applyAlignment="1">
      <alignment horizontal="center"/>
    </xf>
    <xf numFmtId="167" fontId="41" fillId="5" borderId="7" xfId="28" applyNumberFormat="1" applyFont="1" applyFill="1" applyBorder="1" applyAlignment="1">
      <alignment horizontal="center"/>
    </xf>
    <xf numFmtId="166" fontId="41" fillId="5" borderId="7" xfId="2" applyNumberFormat="1" applyFont="1" applyFill="1" applyBorder="1" applyAlignment="1">
      <alignment horizontal="center"/>
    </xf>
    <xf numFmtId="0" fontId="39" fillId="4" borderId="1" xfId="0" applyFont="1" applyFill="1" applyBorder="1" applyAlignment="1">
      <alignment horizontal="center" vertical="center"/>
    </xf>
    <xf numFmtId="0" fontId="39" fillId="4" borderId="4" xfId="0" applyFont="1" applyFill="1" applyBorder="1" applyAlignment="1">
      <alignment horizontal="center" vertical="center"/>
    </xf>
    <xf numFmtId="3" fontId="35" fillId="0" borderId="2" xfId="0" applyNumberFormat="1" applyFont="1" applyBorder="1" applyAlignment="1">
      <alignment horizontal="center" vertical="center"/>
    </xf>
    <xf numFmtId="3" fontId="35" fillId="0" borderId="11" xfId="0" applyNumberFormat="1" applyFont="1" applyBorder="1" applyAlignment="1">
      <alignment horizontal="center" vertical="center"/>
    </xf>
    <xf numFmtId="3" fontId="41" fillId="0" borderId="9" xfId="0" applyNumberFormat="1" applyFont="1" applyBorder="1" applyAlignment="1">
      <alignment horizontal="center" vertical="center"/>
    </xf>
    <xf numFmtId="3" fontId="41" fillId="0" borderId="10" xfId="0" applyNumberFormat="1" applyFont="1" applyBorder="1" applyAlignment="1">
      <alignment horizontal="center" vertical="center"/>
    </xf>
    <xf numFmtId="0" fontId="35" fillId="0" borderId="10" xfId="0" applyFont="1" applyBorder="1" applyAlignment="1">
      <alignment horizontal="center" vertical="center"/>
    </xf>
    <xf numFmtId="166" fontId="41" fillId="0" borderId="14" xfId="0" applyNumberFormat="1" applyFont="1" applyBorder="1" applyAlignment="1">
      <alignment horizontal="center" vertical="center"/>
    </xf>
    <xf numFmtId="0" fontId="38" fillId="3" borderId="5" xfId="0" applyFont="1" applyFill="1" applyBorder="1" applyAlignment="1">
      <alignment horizontal="center"/>
    </xf>
    <xf numFmtId="0" fontId="38" fillId="3" borderId="6" xfId="0" applyFont="1" applyFill="1" applyBorder="1" applyAlignment="1">
      <alignment horizontal="center"/>
    </xf>
    <xf numFmtId="0" fontId="38" fillId="3" borderId="7" xfId="0" applyFont="1" applyFill="1" applyBorder="1" applyAlignment="1">
      <alignment horizontal="center"/>
    </xf>
    <xf numFmtId="0" fontId="35" fillId="2" borderId="3" xfId="0" applyFont="1" applyFill="1" applyBorder="1" applyAlignment="1">
      <alignment horizontal="center"/>
    </xf>
    <xf numFmtId="10" fontId="35" fillId="0" borderId="0" xfId="0" applyNumberFormat="1" applyFont="1" applyAlignment="1">
      <alignment horizontal="center"/>
    </xf>
    <xf numFmtId="0" fontId="35" fillId="0" borderId="0" xfId="0" applyFont="1" applyAlignment="1">
      <alignment horizontal="center"/>
    </xf>
    <xf numFmtId="0" fontId="35" fillId="0" borderId="10" xfId="0" applyFont="1" applyBorder="1" applyAlignment="1">
      <alignment horizontal="center"/>
    </xf>
    <xf numFmtId="10" fontId="35" fillId="0" borderId="5" xfId="0" applyNumberFormat="1" applyFont="1" applyBorder="1" applyAlignment="1">
      <alignment horizontal="center"/>
    </xf>
    <xf numFmtId="10" fontId="35" fillId="0" borderId="6" xfId="0" applyNumberFormat="1" applyFont="1" applyBorder="1" applyAlignment="1">
      <alignment horizontal="center"/>
    </xf>
    <xf numFmtId="10" fontId="35" fillId="0" borderId="7" xfId="0" applyNumberFormat="1" applyFont="1" applyBorder="1" applyAlignment="1">
      <alignment horizontal="center"/>
    </xf>
    <xf numFmtId="166" fontId="43" fillId="0" borderId="0" xfId="0" applyNumberFormat="1" applyFont="1" applyAlignment="1">
      <alignment horizontal="center"/>
    </xf>
    <xf numFmtId="166" fontId="43" fillId="0" borderId="6" xfId="0" applyNumberFormat="1" applyFont="1" applyBorder="1" applyAlignment="1">
      <alignment horizontal="center"/>
    </xf>
    <xf numFmtId="166" fontId="45" fillId="0" borderId="13" xfId="0" applyNumberFormat="1" applyFont="1" applyBorder="1" applyAlignment="1">
      <alignment horizontal="center"/>
    </xf>
    <xf numFmtId="0" fontId="46" fillId="0" borderId="0" xfId="1" applyFont="1"/>
    <xf numFmtId="0" fontId="44" fillId="4" borderId="0" xfId="0" applyFont="1" applyFill="1" applyAlignment="1">
      <alignment vertical="center" wrapText="1"/>
    </xf>
    <xf numFmtId="0" fontId="47" fillId="4" borderId="1" xfId="0" applyFont="1" applyFill="1" applyBorder="1" applyAlignment="1">
      <alignment horizontal="center" vertical="center"/>
    </xf>
    <xf numFmtId="0" fontId="48" fillId="0" borderId="0" xfId="0" applyFont="1"/>
    <xf numFmtId="0" fontId="49" fillId="3" borderId="0" xfId="1" applyFont="1" applyFill="1" applyBorder="1"/>
    <xf numFmtId="0" fontId="47" fillId="4" borderId="5" xfId="0" applyFont="1" applyFill="1" applyBorder="1" applyAlignment="1">
      <alignment horizontal="center" vertical="center"/>
    </xf>
    <xf numFmtId="17" fontId="47" fillId="4" borderId="5" xfId="0" applyNumberFormat="1" applyFont="1" applyFill="1" applyBorder="1" applyAlignment="1">
      <alignment horizontal="center" vertical="center"/>
    </xf>
    <xf numFmtId="17" fontId="47" fillId="4" borderId="7" xfId="0" applyNumberFormat="1" applyFont="1" applyFill="1" applyBorder="1" applyAlignment="1">
      <alignment horizontal="center" vertical="center"/>
    </xf>
    <xf numFmtId="0" fontId="47" fillId="4" borderId="4" xfId="0" applyFont="1" applyFill="1" applyBorder="1" applyAlignment="1">
      <alignment horizontal="center" vertical="center"/>
    </xf>
    <xf numFmtId="0" fontId="34" fillId="2" borderId="1" xfId="0" applyFont="1" applyFill="1" applyBorder="1" applyAlignment="1">
      <alignment vertical="center"/>
    </xf>
    <xf numFmtId="3" fontId="34" fillId="0" borderId="3" xfId="0" applyNumberFormat="1" applyFont="1" applyBorder="1" applyAlignment="1">
      <alignment horizontal="center" vertical="center"/>
    </xf>
    <xf numFmtId="3" fontId="34" fillId="0" borderId="2" xfId="0" applyNumberFormat="1" applyFont="1" applyBorder="1" applyAlignment="1">
      <alignment horizontal="center" vertical="center"/>
    </xf>
    <xf numFmtId="3" fontId="34" fillId="0" borderId="11" xfId="0" applyNumberFormat="1" applyFont="1" applyBorder="1" applyAlignment="1">
      <alignment horizontal="center" vertical="center"/>
    </xf>
    <xf numFmtId="166" fontId="34" fillId="2" borderId="8" xfId="0" applyNumberFormat="1" applyFont="1" applyFill="1" applyBorder="1" applyAlignment="1">
      <alignment horizontal="center" vertical="center"/>
    </xf>
    <xf numFmtId="0" fontId="34" fillId="2" borderId="8" xfId="0" applyFont="1" applyFill="1" applyBorder="1" applyAlignment="1">
      <alignment vertical="center"/>
    </xf>
    <xf numFmtId="3" fontId="34" fillId="0" borderId="0" xfId="0" applyNumberFormat="1" applyFont="1" applyAlignment="1">
      <alignment horizontal="center" vertical="center"/>
    </xf>
    <xf numFmtId="0" fontId="44" fillId="2" borderId="8" xfId="0" applyFont="1" applyFill="1" applyBorder="1" applyAlignment="1">
      <alignment vertical="center"/>
    </xf>
    <xf numFmtId="3" fontId="44" fillId="0" borderId="0" xfId="0" applyNumberFormat="1" applyFont="1" applyAlignment="1">
      <alignment horizontal="center" vertical="center"/>
    </xf>
    <xf numFmtId="3" fontId="44" fillId="0" borderId="9" xfId="0" applyNumberFormat="1" applyFont="1" applyBorder="1" applyAlignment="1">
      <alignment horizontal="center" vertical="center"/>
    </xf>
    <xf numFmtId="3" fontId="44" fillId="0" borderId="10" xfId="0" applyNumberFormat="1" applyFont="1" applyBorder="1" applyAlignment="1">
      <alignment horizontal="center" vertical="center"/>
    </xf>
    <xf numFmtId="166" fontId="44" fillId="2" borderId="8" xfId="0" applyNumberFormat="1" applyFont="1" applyFill="1" applyBorder="1" applyAlignment="1">
      <alignment horizontal="center" vertical="center"/>
    </xf>
    <xf numFmtId="0" fontId="44" fillId="2" borderId="10" xfId="0" applyFont="1" applyFill="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44" fillId="2" borderId="4" xfId="0" applyFont="1" applyFill="1" applyBorder="1" applyAlignment="1">
      <alignment vertical="center"/>
    </xf>
    <xf numFmtId="3" fontId="44" fillId="0" borderId="6" xfId="0" applyNumberFormat="1" applyFont="1" applyBorder="1" applyAlignment="1">
      <alignment horizontal="center" vertical="center"/>
    </xf>
    <xf numFmtId="166" fontId="44" fillId="2" borderId="4" xfId="0" applyNumberFormat="1" applyFont="1" applyFill="1" applyBorder="1" applyAlignment="1">
      <alignment horizontal="center" vertical="center"/>
    </xf>
    <xf numFmtId="0" fontId="44" fillId="0" borderId="12" xfId="0" applyFont="1" applyBorder="1" applyAlignment="1">
      <alignment horizontal="left" vertical="center"/>
    </xf>
    <xf numFmtId="0" fontId="44" fillId="2" borderId="13" xfId="0" applyFont="1" applyFill="1" applyBorder="1" applyAlignment="1">
      <alignment horizontal="center" vertical="center"/>
    </xf>
    <xf numFmtId="0" fontId="44" fillId="2" borderId="15" xfId="0" applyFont="1" applyFill="1" applyBorder="1" applyAlignment="1">
      <alignment horizontal="center" vertical="center"/>
    </xf>
    <xf numFmtId="166" fontId="44" fillId="0" borderId="14" xfId="0" applyNumberFormat="1" applyFont="1" applyBorder="1" applyAlignment="1">
      <alignment horizontal="center" vertical="center"/>
    </xf>
    <xf numFmtId="166" fontId="44" fillId="0" borderId="15" xfId="0" applyNumberFormat="1" applyFont="1" applyBorder="1" applyAlignment="1">
      <alignment horizontal="center" vertical="center"/>
    </xf>
    <xf numFmtId="0" fontId="44" fillId="2" borderId="12" xfId="0" applyFont="1" applyFill="1" applyBorder="1" applyAlignment="1">
      <alignment horizontal="center" vertical="center"/>
    </xf>
    <xf numFmtId="0" fontId="34" fillId="0" borderId="0" xfId="0" applyFont="1"/>
    <xf numFmtId="0" fontId="51" fillId="0" borderId="0" xfId="0" applyFont="1" applyAlignment="1">
      <alignment horizontal="center"/>
    </xf>
    <xf numFmtId="0" fontId="51" fillId="0" borderId="0" xfId="0" applyFont="1"/>
    <xf numFmtId="0" fontId="44" fillId="2" borderId="10" xfId="0" applyFont="1" applyFill="1" applyBorder="1" applyAlignment="1">
      <alignment vertical="center" wrapText="1"/>
    </xf>
    <xf numFmtId="0" fontId="44" fillId="2" borderId="7" xfId="0" applyFont="1" applyFill="1" applyBorder="1" applyAlignment="1">
      <alignment vertical="center" wrapText="1"/>
    </xf>
    <xf numFmtId="0" fontId="47" fillId="4" borderId="5" xfId="0" applyFont="1" applyFill="1" applyBorder="1" applyAlignment="1">
      <alignment horizontal="center"/>
    </xf>
    <xf numFmtId="0" fontId="47" fillId="4" borderId="7" xfId="0" applyFont="1" applyFill="1" applyBorder="1" applyAlignment="1">
      <alignment horizontal="center"/>
    </xf>
    <xf numFmtId="0" fontId="34" fillId="2" borderId="4" xfId="0" applyFont="1" applyFill="1" applyBorder="1" applyAlignment="1">
      <alignment vertical="center"/>
    </xf>
    <xf numFmtId="3" fontId="34" fillId="0" borderId="6" xfId="0" applyNumberFormat="1" applyFont="1" applyBorder="1" applyAlignment="1">
      <alignment horizontal="center" vertical="center"/>
    </xf>
    <xf numFmtId="3" fontId="34" fillId="0" borderId="7" xfId="0" applyNumberFormat="1" applyFont="1" applyBorder="1" applyAlignment="1">
      <alignment horizontal="center" vertical="center"/>
    </xf>
    <xf numFmtId="0" fontId="52" fillId="0" borderId="0" xfId="0" applyFont="1"/>
    <xf numFmtId="0" fontId="34" fillId="2" borderId="0" xfId="0" applyFont="1" applyFill="1"/>
    <xf numFmtId="0" fontId="47" fillId="4" borderId="12" xfId="0" applyFont="1" applyFill="1" applyBorder="1"/>
    <xf numFmtId="17" fontId="47" fillId="4" borderId="13" xfId="0" applyNumberFormat="1" applyFont="1" applyFill="1" applyBorder="1" applyAlignment="1">
      <alignment horizontal="center" wrapText="1"/>
    </xf>
    <xf numFmtId="0" fontId="47" fillId="4" borderId="15" xfId="0" applyFont="1" applyFill="1" applyBorder="1" applyAlignment="1">
      <alignment horizontal="center" wrapText="1"/>
    </xf>
    <xf numFmtId="0" fontId="34" fillId="2" borderId="8" xfId="0" applyFont="1" applyFill="1" applyBorder="1"/>
    <xf numFmtId="3" fontId="34" fillId="0" borderId="0" xfId="0" applyNumberFormat="1" applyFont="1" applyAlignment="1">
      <alignment horizontal="center"/>
    </xf>
    <xf numFmtId="10" fontId="34" fillId="0" borderId="10" xfId="0" applyNumberFormat="1" applyFont="1" applyBorder="1" applyAlignment="1">
      <alignment horizontal="center"/>
    </xf>
    <xf numFmtId="3" fontId="34" fillId="0" borderId="9" xfId="0" applyNumberFormat="1" applyFont="1" applyBorder="1" applyAlignment="1">
      <alignment horizontal="center"/>
    </xf>
    <xf numFmtId="0" fontId="34" fillId="2" borderId="12" xfId="0" applyFont="1" applyFill="1" applyBorder="1"/>
    <xf numFmtId="3" fontId="34" fillId="0" borderId="13" xfId="0" applyNumberFormat="1" applyFont="1" applyBorder="1" applyAlignment="1">
      <alignment horizontal="center"/>
    </xf>
    <xf numFmtId="9" fontId="34" fillId="0" borderId="15" xfId="0" applyNumberFormat="1" applyFont="1" applyBorder="1" applyAlignment="1">
      <alignment horizontal="center"/>
    </xf>
    <xf numFmtId="0" fontId="53" fillId="0" borderId="0" xfId="0" applyFont="1"/>
    <xf numFmtId="0" fontId="47" fillId="4" borderId="12" xfId="0" applyFont="1" applyFill="1" applyBorder="1" applyAlignment="1">
      <alignment horizontal="center" wrapText="1"/>
    </xf>
    <xf numFmtId="0" fontId="51" fillId="0" borderId="1" xfId="0" applyFont="1" applyBorder="1"/>
    <xf numFmtId="0" fontId="51" fillId="0" borderId="9" xfId="0" applyFont="1" applyBorder="1"/>
    <xf numFmtId="0" fontId="51" fillId="0" borderId="5" xfId="0" applyFont="1" applyBorder="1"/>
    <xf numFmtId="0" fontId="47" fillId="4" borderId="37"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11" xfId="0" applyFont="1" applyFill="1" applyBorder="1" applyAlignment="1">
      <alignment horizontal="center" vertical="center" wrapText="1"/>
    </xf>
    <xf numFmtId="3" fontId="34" fillId="0" borderId="38" xfId="0" applyNumberFormat="1" applyFont="1" applyBorder="1" applyAlignment="1">
      <alignment vertical="center"/>
    </xf>
    <xf numFmtId="3" fontId="34" fillId="0" borderId="0" xfId="0" applyNumberFormat="1" applyFont="1" applyAlignment="1">
      <alignment vertical="center"/>
    </xf>
    <xf numFmtId="10" fontId="34" fillId="0" borderId="10" xfId="0" applyNumberFormat="1" applyFont="1" applyBorder="1" applyAlignment="1">
      <alignment vertical="center"/>
    </xf>
    <xf numFmtId="3" fontId="34" fillId="2" borderId="38" xfId="0" applyNumberFormat="1" applyFont="1" applyFill="1" applyBorder="1" applyAlignment="1">
      <alignment vertical="center"/>
    </xf>
    <xf numFmtId="3" fontId="34" fillId="2" borderId="0" xfId="0" applyNumberFormat="1" applyFont="1" applyFill="1" applyAlignment="1">
      <alignment vertical="center"/>
    </xf>
    <xf numFmtId="43" fontId="34" fillId="0" borderId="38" xfId="13" applyFont="1" applyBorder="1" applyAlignment="1">
      <alignment horizontal="right" vertical="center"/>
    </xf>
    <xf numFmtId="43" fontId="34" fillId="0" borderId="10" xfId="13" applyFont="1" applyBorder="1" applyAlignment="1">
      <alignment horizontal="right" vertical="center"/>
    </xf>
    <xf numFmtId="0" fontId="34" fillId="0" borderId="0" xfId="0" applyFont="1" applyAlignment="1">
      <alignment vertical="center"/>
    </xf>
    <xf numFmtId="0" fontId="34" fillId="2" borderId="0" xfId="0" applyFont="1" applyFill="1" applyAlignment="1">
      <alignment vertical="center"/>
    </xf>
    <xf numFmtId="0" fontId="34" fillId="0" borderId="8" xfId="0" applyFont="1" applyBorder="1" applyAlignment="1">
      <alignment vertical="center"/>
    </xf>
    <xf numFmtId="0" fontId="34" fillId="0" borderId="4" xfId="0" applyFont="1" applyBorder="1" applyAlignment="1">
      <alignment vertical="center"/>
    </xf>
    <xf numFmtId="3" fontId="34" fillId="0" borderId="6" xfId="0" applyNumberFormat="1" applyFont="1" applyBorder="1" applyAlignment="1">
      <alignment vertical="center"/>
    </xf>
    <xf numFmtId="10" fontId="34" fillId="0" borderId="7" xfId="0" applyNumberFormat="1" applyFont="1" applyBorder="1" applyAlignment="1">
      <alignment vertical="center"/>
    </xf>
    <xf numFmtId="3" fontId="34" fillId="2" borderId="6" xfId="0" applyNumberFormat="1" applyFont="1" applyFill="1" applyBorder="1" applyAlignment="1">
      <alignment vertical="center"/>
    </xf>
    <xf numFmtId="0" fontId="51" fillId="0" borderId="3" xfId="0" applyFont="1" applyBorder="1"/>
    <xf numFmtId="0" fontId="34" fillId="0" borderId="0" xfId="0" applyFont="1" applyAlignment="1">
      <alignment horizontal="left" vertical="center"/>
    </xf>
    <xf numFmtId="0" fontId="43" fillId="0" borderId="0" xfId="0" applyFont="1"/>
    <xf numFmtId="0" fontId="55" fillId="3" borderId="0" xfId="24" applyFont="1" applyFill="1" applyAlignment="1">
      <alignment horizontal="center"/>
    </xf>
    <xf numFmtId="166" fontId="38" fillId="3" borderId="0" xfId="2" applyNumberFormat="1" applyFont="1" applyFill="1" applyBorder="1" applyAlignment="1">
      <alignment horizontal="center"/>
    </xf>
    <xf numFmtId="0" fontId="55" fillId="3" borderId="0" xfId="0" applyFont="1" applyFill="1"/>
    <xf numFmtId="0" fontId="55" fillId="3" borderId="6" xfId="24" applyFont="1" applyFill="1" applyBorder="1"/>
    <xf numFmtId="0" fontId="38" fillId="3" borderId="5" xfId="3" applyFont="1" applyFill="1" applyBorder="1" applyAlignment="1">
      <alignment horizontal="center"/>
    </xf>
    <xf numFmtId="0" fontId="38" fillId="3" borderId="7" xfId="3" applyFont="1" applyFill="1" applyBorder="1" applyAlignment="1">
      <alignment horizontal="center"/>
    </xf>
    <xf numFmtId="3" fontId="35" fillId="5" borderId="9" xfId="24" applyNumberFormat="1" applyFont="1" applyFill="1" applyBorder="1"/>
    <xf numFmtId="3" fontId="35" fillId="5" borderId="0" xfId="24" applyNumberFormat="1" applyFont="1" applyFill="1"/>
    <xf numFmtId="3" fontId="35" fillId="5" borderId="10" xfId="24" applyNumberFormat="1" applyFont="1" applyFill="1" applyBorder="1"/>
    <xf numFmtId="167" fontId="35" fillId="5" borderId="2" xfId="13" applyNumberFormat="1" applyFont="1" applyFill="1" applyBorder="1" applyAlignment="1">
      <alignment horizontal="center"/>
    </xf>
    <xf numFmtId="167" fontId="35" fillId="5" borderId="3" xfId="13" applyNumberFormat="1" applyFont="1" applyFill="1" applyBorder="1" applyAlignment="1">
      <alignment horizontal="center"/>
    </xf>
    <xf numFmtId="167" fontId="35" fillId="5" borderId="11" xfId="13" applyNumberFormat="1" applyFont="1" applyFill="1" applyBorder="1" applyAlignment="1">
      <alignment horizontal="center"/>
    </xf>
    <xf numFmtId="166" fontId="35" fillId="5" borderId="9" xfId="2" applyNumberFormat="1" applyFont="1" applyFill="1" applyBorder="1" applyAlignment="1">
      <alignment horizontal="center" vertical="center"/>
    </xf>
    <xf numFmtId="166" fontId="35" fillId="5" borderId="34" xfId="2" applyNumberFormat="1" applyFont="1" applyFill="1" applyBorder="1" applyAlignment="1">
      <alignment horizontal="center" vertical="center"/>
    </xf>
    <xf numFmtId="3" fontId="35" fillId="5" borderId="9" xfId="24" applyNumberFormat="1" applyFont="1" applyFill="1" applyBorder="1" applyAlignment="1">
      <alignment vertical="center"/>
    </xf>
    <xf numFmtId="3" fontId="35" fillId="5" borderId="0" xfId="24" applyNumberFormat="1" applyFont="1" applyFill="1" applyAlignment="1">
      <alignment vertical="center"/>
    </xf>
    <xf numFmtId="3" fontId="35" fillId="5" borderId="10" xfId="24" applyNumberFormat="1" applyFont="1" applyFill="1" applyBorder="1" applyAlignment="1">
      <alignment vertical="center"/>
    </xf>
    <xf numFmtId="167" fontId="35" fillId="5" borderId="9" xfId="13" applyNumberFormat="1" applyFont="1" applyFill="1" applyBorder="1" applyAlignment="1">
      <alignment horizontal="center" vertical="center"/>
    </xf>
    <xf numFmtId="167" fontId="35" fillId="5" borderId="0" xfId="13" applyNumberFormat="1" applyFont="1" applyFill="1" applyBorder="1" applyAlignment="1">
      <alignment horizontal="center" vertical="center"/>
    </xf>
    <xf numFmtId="167" fontId="35" fillId="5" borderId="10" xfId="13" applyNumberFormat="1" applyFont="1" applyFill="1" applyBorder="1" applyAlignment="1">
      <alignment horizontal="center" vertical="center"/>
    </xf>
    <xf numFmtId="166" fontId="35" fillId="5" borderId="10" xfId="2" applyNumberFormat="1" applyFont="1" applyFill="1" applyBorder="1" applyAlignment="1">
      <alignment horizontal="center" vertical="center"/>
    </xf>
    <xf numFmtId="167" fontId="35" fillId="5" borderId="9" xfId="13" applyNumberFormat="1" applyFont="1" applyFill="1" applyBorder="1" applyAlignment="1">
      <alignment horizontal="center"/>
    </xf>
    <xf numFmtId="167" fontId="35" fillId="5" borderId="0" xfId="13" applyNumberFormat="1" applyFont="1" applyFill="1" applyBorder="1" applyAlignment="1">
      <alignment horizontal="center"/>
    </xf>
    <xf numFmtId="167" fontId="35" fillId="5" borderId="10" xfId="13" applyNumberFormat="1" applyFont="1" applyFill="1" applyBorder="1" applyAlignment="1">
      <alignment horizontal="center"/>
    </xf>
    <xf numFmtId="0" fontId="35" fillId="5" borderId="5" xfId="24" applyFont="1" applyFill="1" applyBorder="1" applyAlignment="1">
      <alignment vertical="center"/>
    </xf>
    <xf numFmtId="0" fontId="35" fillId="5" borderId="6" xfId="24" applyFont="1" applyFill="1" applyBorder="1"/>
    <xf numFmtId="0" fontId="35" fillId="5" borderId="7" xfId="24" applyFont="1" applyFill="1" applyBorder="1"/>
    <xf numFmtId="167" fontId="35" fillId="5" borderId="5" xfId="13" applyNumberFormat="1" applyFont="1" applyFill="1" applyBorder="1" applyAlignment="1">
      <alignment horizontal="center"/>
    </xf>
    <xf numFmtId="167" fontId="35" fillId="5" borderId="6" xfId="13" applyNumberFormat="1" applyFont="1" applyFill="1" applyBorder="1" applyAlignment="1">
      <alignment horizontal="center"/>
    </xf>
    <xf numFmtId="167" fontId="35" fillId="5" borderId="7" xfId="13" applyNumberFormat="1" applyFont="1" applyFill="1" applyBorder="1" applyAlignment="1">
      <alignment horizontal="center"/>
    </xf>
    <xf numFmtId="166" fontId="35" fillId="5" borderId="5" xfId="2" applyNumberFormat="1" applyFont="1" applyFill="1" applyBorder="1" applyAlignment="1">
      <alignment horizontal="center" vertical="center"/>
    </xf>
    <xf numFmtId="166" fontId="35" fillId="5" borderId="7" xfId="2" applyNumberFormat="1" applyFont="1" applyFill="1" applyBorder="1" applyAlignment="1">
      <alignment horizontal="center" vertical="center"/>
    </xf>
    <xf numFmtId="0" fontId="35" fillId="0" borderId="0" xfId="24" applyFont="1" applyAlignment="1">
      <alignment vertical="center"/>
    </xf>
    <xf numFmtId="0" fontId="35" fillId="0" borderId="0" xfId="24" applyFont="1"/>
    <xf numFmtId="0" fontId="35" fillId="0" borderId="0" xfId="24" applyFont="1" applyAlignment="1">
      <alignment horizontal="center"/>
    </xf>
    <xf numFmtId="166" fontId="41" fillId="0" borderId="0" xfId="2" applyNumberFormat="1" applyFont="1" applyFill="1" applyBorder="1" applyAlignment="1">
      <alignment horizontal="center"/>
    </xf>
    <xf numFmtId="0" fontId="35" fillId="0" borderId="0" xfId="8" applyFont="1"/>
    <xf numFmtId="0" fontId="35" fillId="0" borderId="2" xfId="24" applyFont="1" applyBorder="1"/>
    <xf numFmtId="0" fontId="35" fillId="0" borderId="3" xfId="24" applyFont="1" applyBorder="1"/>
    <xf numFmtId="0" fontId="35" fillId="0" borderId="11" xfId="24" applyFont="1" applyBorder="1"/>
    <xf numFmtId="167" fontId="35" fillId="0" borderId="3" xfId="13" applyNumberFormat="1" applyFont="1" applyFill="1" applyBorder="1" applyAlignment="1">
      <alignment horizontal="center"/>
    </xf>
    <xf numFmtId="168" fontId="35" fillId="0" borderId="3" xfId="6" applyNumberFormat="1" applyFont="1" applyFill="1" applyBorder="1" applyAlignment="1">
      <alignment horizontal="center" vertical="center"/>
    </xf>
    <xf numFmtId="168" fontId="35" fillId="0" borderId="11" xfId="6" applyNumberFormat="1" applyFont="1" applyFill="1" applyBorder="1" applyAlignment="1">
      <alignment horizontal="center" vertical="center"/>
    </xf>
    <xf numFmtId="166" fontId="35" fillId="6" borderId="2" xfId="2" applyNumberFormat="1" applyFont="1" applyFill="1" applyBorder="1" applyAlignment="1">
      <alignment horizontal="center" vertical="center"/>
    </xf>
    <xf numFmtId="0" fontId="35" fillId="0" borderId="9" xfId="24" applyFont="1" applyBorder="1"/>
    <xf numFmtId="0" fontId="35" fillId="0" borderId="10" xfId="24" applyFont="1" applyBorder="1"/>
    <xf numFmtId="166" fontId="35" fillId="6" borderId="9" xfId="2" applyNumberFormat="1" applyFont="1" applyFill="1" applyBorder="1" applyAlignment="1">
      <alignment horizontal="center" vertical="center"/>
    </xf>
    <xf numFmtId="0" fontId="41" fillId="0" borderId="9" xfId="24" applyFont="1" applyBorder="1"/>
    <xf numFmtId="0" fontId="41" fillId="0" borderId="0" xfId="24" applyFont="1"/>
    <xf numFmtId="0" fontId="41" fillId="0" borderId="10" xfId="24" applyFont="1" applyBorder="1"/>
    <xf numFmtId="168" fontId="41" fillId="0" borderId="0" xfId="6" applyNumberFormat="1" applyFont="1" applyFill="1" applyBorder="1" applyAlignment="1">
      <alignment horizontal="center" vertical="center"/>
    </xf>
    <xf numFmtId="166" fontId="41" fillId="6" borderId="9" xfId="2" applyNumberFormat="1" applyFont="1" applyFill="1" applyBorder="1" applyAlignment="1">
      <alignment horizontal="center" vertical="center"/>
    </xf>
    <xf numFmtId="0" fontId="43" fillId="0" borderId="9" xfId="0" applyFont="1" applyBorder="1"/>
    <xf numFmtId="0" fontId="43" fillId="0" borderId="10" xfId="0" applyFont="1" applyBorder="1"/>
    <xf numFmtId="0" fontId="43" fillId="0" borderId="0" xfId="0" applyFont="1" applyAlignment="1">
      <alignment horizontal="center"/>
    </xf>
    <xf numFmtId="167" fontId="35" fillId="0" borderId="0" xfId="13" applyNumberFormat="1" applyFont="1" applyFill="1" applyBorder="1" applyAlignment="1">
      <alignment horizontal="center"/>
    </xf>
    <xf numFmtId="167" fontId="35" fillId="0" borderId="0" xfId="13" applyNumberFormat="1" applyFont="1" applyFill="1" applyBorder="1" applyAlignment="1">
      <alignment horizontal="center" vertical="center"/>
    </xf>
    <xf numFmtId="0" fontId="35" fillId="0" borderId="9" xfId="24" applyFont="1" applyBorder="1" applyAlignment="1">
      <alignment vertical="center"/>
    </xf>
    <xf numFmtId="0" fontId="35" fillId="0" borderId="0" xfId="24" applyFont="1" applyAlignment="1">
      <alignment vertical="center" wrapText="1"/>
    </xf>
    <xf numFmtId="0" fontId="35" fillId="0" borderId="10" xfId="24" applyFont="1" applyBorder="1" applyAlignment="1">
      <alignment vertical="center" wrapText="1"/>
    </xf>
    <xf numFmtId="0" fontId="35" fillId="0" borderId="9" xfId="24" applyFont="1" applyBorder="1" applyAlignment="1">
      <alignment horizontal="left"/>
    </xf>
    <xf numFmtId="0" fontId="35" fillId="0" borderId="0" xfId="24" applyFont="1" applyAlignment="1">
      <alignment horizontal="left" wrapText="1"/>
    </xf>
    <xf numFmtId="0" fontId="35" fillId="0" borderId="10" xfId="24" applyFont="1" applyBorder="1" applyAlignment="1">
      <alignment horizontal="left" wrapText="1"/>
    </xf>
    <xf numFmtId="0" fontId="41" fillId="0" borderId="5" xfId="24" applyFont="1" applyBorder="1"/>
    <xf numFmtId="0" fontId="41" fillId="0" borderId="6" xfId="24" applyFont="1" applyBorder="1"/>
    <xf numFmtId="0" fontId="41" fillId="0" borderId="7" xfId="24" applyFont="1" applyBorder="1"/>
    <xf numFmtId="168" fontId="41" fillId="0" borderId="6" xfId="6" applyNumberFormat="1" applyFont="1" applyFill="1" applyBorder="1" applyAlignment="1">
      <alignment horizontal="center" vertical="center"/>
    </xf>
    <xf numFmtId="166" fontId="41" fillId="6" borderId="5" xfId="2" applyNumberFormat="1" applyFont="1" applyFill="1" applyBorder="1" applyAlignment="1">
      <alignment horizontal="center" vertical="center"/>
    </xf>
    <xf numFmtId="0" fontId="41" fillId="0" borderId="2" xfId="24" applyFont="1" applyBorder="1"/>
    <xf numFmtId="0" fontId="41" fillId="0" borderId="3" xfId="24" applyFont="1" applyBorder="1"/>
    <xf numFmtId="0" fontId="41" fillId="0" borderId="11" xfId="24" applyFont="1" applyBorder="1"/>
    <xf numFmtId="167" fontId="35" fillId="0" borderId="2" xfId="0" applyNumberFormat="1" applyFont="1" applyBorder="1" applyAlignment="1">
      <alignment horizontal="center"/>
    </xf>
    <xf numFmtId="167" fontId="35" fillId="0" borderId="3" xfId="0" applyNumberFormat="1" applyFont="1" applyBorder="1" applyAlignment="1">
      <alignment horizontal="center"/>
    </xf>
    <xf numFmtId="0" fontId="43" fillId="0" borderId="2" xfId="0" applyFont="1" applyBorder="1" applyAlignment="1">
      <alignment horizontal="center"/>
    </xf>
    <xf numFmtId="0" fontId="43" fillId="0" borderId="11" xfId="0" applyFont="1" applyBorder="1" applyAlignment="1">
      <alignment horizontal="center"/>
    </xf>
    <xf numFmtId="166" fontId="56" fillId="0" borderId="2" xfId="7" applyNumberFormat="1" applyFont="1" applyFill="1" applyBorder="1" applyAlignment="1">
      <alignment horizontal="center"/>
    </xf>
    <xf numFmtId="166" fontId="56" fillId="0" borderId="11" xfId="7" applyNumberFormat="1" applyFont="1" applyFill="1" applyBorder="1" applyAlignment="1">
      <alignment horizontal="center"/>
    </xf>
    <xf numFmtId="39" fontId="35" fillId="0" borderId="9" xfId="25" applyNumberFormat="1" applyFont="1" applyBorder="1" applyAlignment="1">
      <alignment horizontal="left"/>
    </xf>
    <xf numFmtId="0" fontId="43" fillId="0" borderId="9" xfId="0" applyFont="1" applyBorder="1" applyAlignment="1">
      <alignment horizontal="center"/>
    </xf>
    <xf numFmtId="0" fontId="43" fillId="0" borderId="10" xfId="0" applyFont="1" applyBorder="1" applyAlignment="1">
      <alignment horizontal="center"/>
    </xf>
    <xf numFmtId="0" fontId="35" fillId="0" borderId="0" xfId="24" applyFont="1" applyAlignment="1">
      <alignment wrapText="1"/>
    </xf>
    <xf numFmtId="0" fontId="35" fillId="0" borderId="10" xfId="24" applyFont="1" applyBorder="1" applyAlignment="1">
      <alignment wrapText="1"/>
    </xf>
    <xf numFmtId="39" fontId="35" fillId="0" borderId="0" xfId="25" applyNumberFormat="1" applyFont="1" applyAlignment="1">
      <alignment horizontal="left"/>
    </xf>
    <xf numFmtId="39" fontId="35" fillId="0" borderId="10" xfId="25" applyNumberFormat="1" applyFont="1" applyBorder="1" applyAlignment="1">
      <alignment horizontal="left"/>
    </xf>
    <xf numFmtId="0" fontId="35" fillId="0" borderId="9" xfId="3" applyFont="1" applyBorder="1"/>
    <xf numFmtId="0" fontId="35" fillId="0" borderId="5" xfId="24" applyFont="1" applyBorder="1"/>
    <xf numFmtId="0" fontId="35" fillId="0" borderId="6" xfId="24" applyFont="1" applyBorder="1"/>
    <xf numFmtId="0" fontId="35" fillId="0" borderId="7" xfId="24" applyFont="1" applyBorder="1"/>
    <xf numFmtId="0" fontId="43" fillId="0" borderId="5" xfId="0" applyFont="1" applyBorder="1" applyAlignment="1">
      <alignment horizontal="center"/>
    </xf>
    <xf numFmtId="0" fontId="43" fillId="0" borderId="7" xfId="0" applyFont="1" applyBorder="1" applyAlignment="1">
      <alignment horizontal="center"/>
    </xf>
    <xf numFmtId="0" fontId="35" fillId="0" borderId="0" xfId="8" applyFont="1" applyAlignment="1">
      <alignment horizontal="left"/>
    </xf>
    <xf numFmtId="166" fontId="35" fillId="0" borderId="0" xfId="2" applyNumberFormat="1" applyFont="1" applyFill="1" applyBorder="1" applyAlignment="1">
      <alignment horizontal="center"/>
    </xf>
    <xf numFmtId="0" fontId="35" fillId="0" borderId="0" xfId="3" applyFont="1" applyAlignment="1">
      <alignment horizontal="left" vertical="center"/>
    </xf>
    <xf numFmtId="0" fontId="35" fillId="0" borderId="0" xfId="3" applyFont="1" applyAlignment="1">
      <alignment horizontal="center" vertical="center"/>
    </xf>
    <xf numFmtId="0" fontId="35" fillId="0" borderId="0" xfId="8" quotePrefix="1" applyFont="1"/>
    <xf numFmtId="0" fontId="35" fillId="0" borderId="0" xfId="3" applyFont="1" applyAlignment="1">
      <alignment horizontal="center" vertical="center" wrapText="1"/>
    </xf>
    <xf numFmtId="0" fontId="35" fillId="0" borderId="0" xfId="3" applyFont="1" applyAlignment="1">
      <alignment vertical="top" wrapText="1"/>
    </xf>
    <xf numFmtId="0" fontId="35" fillId="0" borderId="0" xfId="3" applyFont="1" applyAlignment="1">
      <alignment horizontal="center" vertical="top" wrapText="1"/>
    </xf>
    <xf numFmtId="0" fontId="45" fillId="0" borderId="0" xfId="0" applyFont="1"/>
    <xf numFmtId="0" fontId="38" fillId="3" borderId="5"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7" xfId="0" applyFont="1" applyFill="1" applyBorder="1" applyAlignment="1">
      <alignment horizontal="center" vertical="center"/>
    </xf>
    <xf numFmtId="0" fontId="41" fillId="5" borderId="1" xfId="3" applyFont="1" applyFill="1" applyBorder="1" applyAlignment="1">
      <alignment horizontal="left" vertical="center" wrapText="1"/>
    </xf>
    <xf numFmtId="1" fontId="41" fillId="5" borderId="2" xfId="10" applyNumberFormat="1" applyFont="1" applyFill="1" applyBorder="1" applyAlignment="1">
      <alignment horizontal="center" vertical="center"/>
    </xf>
    <xf numFmtId="1" fontId="41" fillId="5" borderId="3" xfId="10" applyNumberFormat="1" applyFont="1" applyFill="1" applyBorder="1" applyAlignment="1">
      <alignment horizontal="center" vertical="center"/>
    </xf>
    <xf numFmtId="1" fontId="41" fillId="5" borderId="11" xfId="10" applyNumberFormat="1" applyFont="1" applyFill="1" applyBorder="1" applyAlignment="1">
      <alignment horizontal="center" vertical="center"/>
    </xf>
    <xf numFmtId="0" fontId="35" fillId="5" borderId="2" xfId="3" applyFont="1" applyFill="1" applyBorder="1" applyAlignment="1">
      <alignment horizontal="center" vertical="center"/>
    </xf>
    <xf numFmtId="0" fontId="35" fillId="5" borderId="11" xfId="3" applyFont="1" applyFill="1" applyBorder="1" applyAlignment="1">
      <alignment horizontal="center" vertical="center"/>
    </xf>
    <xf numFmtId="0" fontId="35" fillId="5" borderId="8" xfId="0" applyFont="1" applyFill="1" applyBorder="1" applyAlignment="1">
      <alignment horizontal="left"/>
    </xf>
    <xf numFmtId="167" fontId="35" fillId="5" borderId="9" xfId="26" applyNumberFormat="1" applyFont="1" applyFill="1" applyBorder="1" applyAlignment="1">
      <alignment horizontal="center" vertical="center"/>
    </xf>
    <xf numFmtId="167" fontId="35" fillId="5" borderId="0" xfId="26" applyNumberFormat="1" applyFont="1" applyFill="1" applyBorder="1" applyAlignment="1">
      <alignment horizontal="center" vertical="center"/>
    </xf>
    <xf numFmtId="167" fontId="35" fillId="5" borderId="10" xfId="26" applyNumberFormat="1" applyFont="1" applyFill="1" applyBorder="1" applyAlignment="1">
      <alignment horizontal="center" vertical="center"/>
    </xf>
    <xf numFmtId="166" fontId="35" fillId="5" borderId="9" xfId="11" applyNumberFormat="1" applyFont="1" applyFill="1" applyBorder="1" applyAlignment="1">
      <alignment horizontal="center"/>
    </xf>
    <xf numFmtId="166" fontId="35" fillId="5" borderId="10" xfId="11" applyNumberFormat="1" applyFont="1" applyFill="1" applyBorder="1" applyAlignment="1">
      <alignment horizontal="center"/>
    </xf>
    <xf numFmtId="168" fontId="35" fillId="0" borderId="25" xfId="6" applyNumberFormat="1" applyFont="1" applyFill="1" applyBorder="1" applyAlignment="1">
      <alignment horizontal="center" vertical="center"/>
    </xf>
    <xf numFmtId="168" fontId="35" fillId="0" borderId="26" xfId="6" applyNumberFormat="1" applyFont="1" applyFill="1" applyBorder="1" applyAlignment="1">
      <alignment horizontal="center" vertical="center"/>
    </xf>
    <xf numFmtId="168" fontId="35" fillId="0" borderId="27" xfId="6" applyNumberFormat="1" applyFont="1" applyFill="1" applyBorder="1" applyAlignment="1">
      <alignment horizontal="center" vertical="center"/>
    </xf>
    <xf numFmtId="168" fontId="35" fillId="0" borderId="28" xfId="6" applyNumberFormat="1" applyFont="1" applyFill="1" applyBorder="1" applyAlignment="1">
      <alignment horizontal="center" vertical="center"/>
    </xf>
    <xf numFmtId="168" fontId="35" fillId="0" borderId="29" xfId="6" applyNumberFormat="1" applyFont="1" applyFill="1" applyBorder="1" applyAlignment="1">
      <alignment horizontal="center" vertical="center"/>
    </xf>
    <xf numFmtId="168" fontId="35" fillId="0" borderId="30" xfId="6" applyNumberFormat="1" applyFont="1" applyFill="1" applyBorder="1" applyAlignment="1">
      <alignment horizontal="center" vertical="center"/>
    </xf>
    <xf numFmtId="168" fontId="35" fillId="0" borderId="24" xfId="6" applyNumberFormat="1" applyFont="1" applyFill="1" applyBorder="1" applyAlignment="1">
      <alignment horizontal="center" vertical="center"/>
    </xf>
    <xf numFmtId="168" fontId="35" fillId="0" borderId="31" xfId="6" applyNumberFormat="1" applyFont="1" applyFill="1" applyBorder="1" applyAlignment="1">
      <alignment horizontal="center" vertical="center"/>
    </xf>
    <xf numFmtId="0" fontId="41" fillId="5" borderId="8" xfId="0" applyFont="1" applyFill="1" applyBorder="1" applyAlignment="1">
      <alignment horizontal="left"/>
    </xf>
    <xf numFmtId="167" fontId="41" fillId="5" borderId="24" xfId="26" applyNumberFormat="1" applyFont="1" applyFill="1" applyBorder="1" applyAlignment="1">
      <alignment horizontal="center" vertical="center"/>
    </xf>
    <xf numFmtId="167" fontId="41" fillId="5" borderId="31" xfId="26" applyNumberFormat="1" applyFont="1" applyFill="1" applyBorder="1" applyAlignment="1">
      <alignment horizontal="center" vertical="center"/>
    </xf>
    <xf numFmtId="167" fontId="41" fillId="5" borderId="10" xfId="26" applyNumberFormat="1" applyFont="1" applyFill="1" applyBorder="1" applyAlignment="1">
      <alignment horizontal="center" vertical="center"/>
    </xf>
    <xf numFmtId="166" fontId="41" fillId="5" borderId="9" xfId="11" applyNumberFormat="1" applyFont="1" applyFill="1" applyBorder="1" applyAlignment="1">
      <alignment horizontal="center"/>
    </xf>
    <xf numFmtId="166" fontId="41" fillId="5" borderId="10" xfId="11" applyNumberFormat="1" applyFont="1" applyFill="1" applyBorder="1" applyAlignment="1">
      <alignment horizontal="center"/>
    </xf>
    <xf numFmtId="39" fontId="35" fillId="5" borderId="8" xfId="12" applyNumberFormat="1" applyFont="1" applyFill="1" applyBorder="1" applyAlignment="1">
      <alignment horizontal="center" vertical="center"/>
    </xf>
    <xf numFmtId="167" fontId="35" fillId="5" borderId="32" xfId="26" applyNumberFormat="1" applyFont="1" applyFill="1" applyBorder="1" applyAlignment="1">
      <alignment horizontal="center" vertical="center"/>
    </xf>
    <xf numFmtId="167" fontId="35" fillId="5" borderId="24" xfId="26" applyNumberFormat="1" applyFont="1" applyFill="1" applyBorder="1" applyAlignment="1">
      <alignment horizontal="center" vertical="center"/>
    </xf>
    <xf numFmtId="168" fontId="35" fillId="0" borderId="32" xfId="6" applyNumberFormat="1" applyFont="1" applyFill="1" applyBorder="1" applyAlignment="1">
      <alignment horizontal="center" vertical="center"/>
    </xf>
    <xf numFmtId="168" fontId="35" fillId="0" borderId="33" xfId="6" applyNumberFormat="1" applyFont="1" applyFill="1" applyBorder="1" applyAlignment="1">
      <alignment horizontal="center" vertical="center"/>
    </xf>
    <xf numFmtId="0" fontId="41" fillId="5" borderId="8" xfId="0" applyFont="1" applyFill="1" applyBorder="1"/>
    <xf numFmtId="0" fontId="41" fillId="5" borderId="24" xfId="0" applyFont="1" applyFill="1" applyBorder="1" applyAlignment="1">
      <alignment horizontal="center"/>
    </xf>
    <xf numFmtId="0" fontId="41" fillId="5" borderId="0" xfId="0" applyFont="1" applyFill="1" applyAlignment="1">
      <alignment horizontal="center"/>
    </xf>
    <xf numFmtId="0" fontId="41" fillId="5" borderId="10" xfId="0" applyFont="1" applyFill="1" applyBorder="1" applyAlignment="1">
      <alignment horizontal="center"/>
    </xf>
    <xf numFmtId="167" fontId="41" fillId="5" borderId="0" xfId="26" applyNumberFormat="1" applyFont="1" applyFill="1" applyBorder="1" applyAlignment="1">
      <alignment horizontal="center" vertical="center"/>
    </xf>
    <xf numFmtId="39" fontId="55" fillId="5" borderId="8" xfId="12" applyNumberFormat="1" applyFont="1" applyFill="1" applyBorder="1" applyAlignment="1">
      <alignment horizontal="center" vertical="center"/>
    </xf>
    <xf numFmtId="167" fontId="55" fillId="5" borderId="9" xfId="26" applyNumberFormat="1" applyFont="1" applyFill="1" applyBorder="1" applyAlignment="1">
      <alignment horizontal="center" vertical="center"/>
    </xf>
    <xf numFmtId="167" fontId="55" fillId="5" borderId="0" xfId="26" applyNumberFormat="1" applyFont="1" applyFill="1" applyBorder="1" applyAlignment="1">
      <alignment horizontal="center" vertical="center"/>
    </xf>
    <xf numFmtId="167" fontId="55" fillId="5" borderId="10" xfId="26" applyNumberFormat="1" applyFont="1" applyFill="1" applyBorder="1" applyAlignment="1">
      <alignment horizontal="center" vertical="center"/>
    </xf>
    <xf numFmtId="167" fontId="41" fillId="5" borderId="9" xfId="26" applyNumberFormat="1" applyFont="1" applyFill="1" applyBorder="1" applyAlignment="1">
      <alignment horizontal="center" vertical="center"/>
    </xf>
    <xf numFmtId="0" fontId="41" fillId="5" borderId="4" xfId="0" applyFont="1" applyFill="1" applyBorder="1" applyAlignment="1">
      <alignment horizontal="left"/>
    </xf>
    <xf numFmtId="167" fontId="41" fillId="5" borderId="5" xfId="26" applyNumberFormat="1" applyFont="1" applyFill="1" applyBorder="1" applyAlignment="1">
      <alignment horizontal="center" vertical="center"/>
    </xf>
    <xf numFmtId="167" fontId="41" fillId="5" borderId="6" xfId="26" applyNumberFormat="1" applyFont="1" applyFill="1" applyBorder="1" applyAlignment="1">
      <alignment horizontal="center" vertical="center"/>
    </xf>
    <xf numFmtId="167" fontId="41" fillId="5" borderId="7" xfId="26" applyNumberFormat="1" applyFont="1" applyFill="1" applyBorder="1" applyAlignment="1">
      <alignment horizontal="center" vertical="center"/>
    </xf>
    <xf numFmtId="166" fontId="41" fillId="5" borderId="5" xfId="11" applyNumberFormat="1" applyFont="1" applyFill="1" applyBorder="1" applyAlignment="1">
      <alignment horizontal="center"/>
    </xf>
    <xf numFmtId="166" fontId="41" fillId="5" borderId="7" xfId="11" applyNumberFormat="1" applyFont="1" applyFill="1" applyBorder="1" applyAlignment="1">
      <alignment horizontal="center"/>
    </xf>
    <xf numFmtId="0" fontId="43" fillId="0" borderId="0" xfId="0" applyFont="1" applyAlignment="1">
      <alignment horizontal="left"/>
    </xf>
    <xf numFmtId="0" fontId="45" fillId="0" borderId="0" xfId="0" applyFont="1" applyAlignment="1">
      <alignment horizontal="left"/>
    </xf>
    <xf numFmtId="0" fontId="38" fillId="3" borderId="1" xfId="0" applyFont="1" applyFill="1" applyBorder="1"/>
    <xf numFmtId="164" fontId="38" fillId="3" borderId="8" xfId="0" quotePrefix="1" applyNumberFormat="1" applyFont="1" applyFill="1" applyBorder="1"/>
    <xf numFmtId="0" fontId="38" fillId="3" borderId="0" xfId="0" applyFont="1" applyFill="1" applyAlignment="1">
      <alignment horizontal="center"/>
    </xf>
    <xf numFmtId="0" fontId="38" fillId="3" borderId="10" xfId="0" applyFont="1" applyFill="1" applyBorder="1" applyAlignment="1">
      <alignment horizontal="center"/>
    </xf>
    <xf numFmtId="0" fontId="46" fillId="3" borderId="6" xfId="1" applyFont="1" applyFill="1" applyBorder="1"/>
    <xf numFmtId="0" fontId="38" fillId="4" borderId="5" xfId="0" applyFont="1" applyFill="1" applyBorder="1" applyAlignment="1">
      <alignment horizontal="center"/>
    </xf>
    <xf numFmtId="0" fontId="38" fillId="4" borderId="7" xfId="0" applyFont="1" applyFill="1" applyBorder="1" applyAlignment="1">
      <alignment horizontal="center"/>
    </xf>
    <xf numFmtId="0" fontId="40" fillId="0" borderId="8" xfId="0" applyFont="1" applyBorder="1"/>
    <xf numFmtId="3" fontId="40" fillId="0" borderId="0" xfId="0" applyNumberFormat="1" applyFont="1" applyAlignment="1">
      <alignment horizontal="center"/>
    </xf>
    <xf numFmtId="166" fontId="40" fillId="0" borderId="9" xfId="0" applyNumberFormat="1" applyFont="1" applyBorder="1" applyAlignment="1">
      <alignment horizontal="center"/>
    </xf>
    <xf numFmtId="166" fontId="40" fillId="0" borderId="10" xfId="0" applyNumberFormat="1" applyFont="1" applyBorder="1" applyAlignment="1">
      <alignment horizontal="center"/>
    </xf>
    <xf numFmtId="0" fontId="40" fillId="0" borderId="8" xfId="0" applyFont="1" applyBorder="1" applyAlignment="1">
      <alignment horizontal="left" indent="3"/>
    </xf>
    <xf numFmtId="0" fontId="40" fillId="0" borderId="18" xfId="0" applyFont="1" applyBorder="1"/>
    <xf numFmtId="0" fontId="42" fillId="0" borderId="16" xfId="0" applyFont="1" applyBorder="1"/>
    <xf numFmtId="3" fontId="42" fillId="0" borderId="19" xfId="0" applyNumberFormat="1" applyFont="1" applyBorder="1" applyAlignment="1">
      <alignment horizontal="center"/>
    </xf>
    <xf numFmtId="166" fontId="42" fillId="0" borderId="19" xfId="0" applyNumberFormat="1" applyFont="1" applyBorder="1" applyAlignment="1">
      <alignment horizontal="center"/>
    </xf>
    <xf numFmtId="166" fontId="42" fillId="0" borderId="20" xfId="0" applyNumberFormat="1" applyFont="1" applyBorder="1" applyAlignment="1">
      <alignment horizontal="center"/>
    </xf>
    <xf numFmtId="0" fontId="40" fillId="0" borderId="21" xfId="0" applyFont="1" applyBorder="1"/>
    <xf numFmtId="0" fontId="40" fillId="0" borderId="0" xfId="0" applyFont="1" applyAlignment="1">
      <alignment horizontal="center"/>
    </xf>
    <xf numFmtId="0" fontId="42" fillId="0" borderId="22" xfId="0" applyFont="1" applyBorder="1"/>
    <xf numFmtId="3" fontId="42" fillId="0" borderId="23" xfId="0" applyNumberFormat="1" applyFont="1" applyBorder="1" applyAlignment="1">
      <alignment horizontal="center"/>
    </xf>
    <xf numFmtId="166" fontId="42" fillId="0" borderId="23" xfId="0" applyNumberFormat="1" applyFont="1" applyBorder="1" applyAlignment="1">
      <alignment horizontal="center"/>
    </xf>
    <xf numFmtId="166" fontId="42" fillId="0" borderId="36" xfId="0" applyNumberFormat="1" applyFont="1" applyBorder="1" applyAlignment="1">
      <alignment horizontal="center"/>
    </xf>
    <xf numFmtId="0" fontId="58" fillId="0" borderId="0" xfId="0" applyFont="1"/>
    <xf numFmtId="17" fontId="38" fillId="3" borderId="5" xfId="0" applyNumberFormat="1" applyFont="1" applyFill="1" applyBorder="1" applyAlignment="1">
      <alignment horizontal="center"/>
    </xf>
    <xf numFmtId="17" fontId="38" fillId="3" borderId="7" xfId="0" applyNumberFormat="1" applyFont="1" applyFill="1" applyBorder="1" applyAlignment="1">
      <alignment horizontal="center"/>
    </xf>
    <xf numFmtId="0" fontId="38" fillId="3" borderId="2" xfId="0" applyFont="1" applyFill="1" applyBorder="1" applyAlignment="1">
      <alignment vertical="center"/>
    </xf>
    <xf numFmtId="0" fontId="38" fillId="4" borderId="0" xfId="0" applyFont="1" applyFill="1" applyAlignment="1">
      <alignment horizontal="center" vertical="center"/>
    </xf>
    <xf numFmtId="0" fontId="49" fillId="3" borderId="6" xfId="1" applyFont="1" applyFill="1" applyBorder="1"/>
    <xf numFmtId="0" fontId="60" fillId="4" borderId="0" xfId="0" applyFont="1" applyFill="1" applyAlignment="1">
      <alignment vertical="center"/>
    </xf>
    <xf numFmtId="0" fontId="60" fillId="4" borderId="0" xfId="0" applyFont="1" applyFill="1" applyAlignment="1">
      <alignment horizontal="center" vertical="center"/>
    </xf>
    <xf numFmtId="0" fontId="59" fillId="4" borderId="0" xfId="0" applyFont="1" applyFill="1" applyAlignment="1">
      <alignment vertical="center"/>
    </xf>
    <xf numFmtId="0" fontId="59" fillId="4" borderId="5" xfId="0" applyFont="1" applyFill="1" applyBorder="1" applyAlignment="1">
      <alignment horizontal="center"/>
    </xf>
    <xf numFmtId="0" fontId="59" fillId="4" borderId="7" xfId="0" applyFont="1" applyFill="1" applyBorder="1" applyAlignment="1">
      <alignment horizontal="center"/>
    </xf>
    <xf numFmtId="0" fontId="44" fillId="2" borderId="2" xfId="0" applyFont="1" applyFill="1" applyBorder="1" applyAlignment="1">
      <alignment horizontal="left"/>
    </xf>
    <xf numFmtId="0" fontId="3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2" xfId="0" applyFont="1" applyFill="1" applyBorder="1" applyAlignment="1">
      <alignment horizontal="center" vertical="center"/>
    </xf>
    <xf numFmtId="0" fontId="34" fillId="2" borderId="9" xfId="0" applyFont="1" applyFill="1" applyBorder="1" applyAlignment="1">
      <alignment horizontal="left" vertical="center"/>
    </xf>
    <xf numFmtId="0" fontId="44" fillId="2" borderId="9" xfId="0" applyFont="1" applyFill="1" applyBorder="1"/>
    <xf numFmtId="3" fontId="44" fillId="2" borderId="9" xfId="0" applyNumberFormat="1" applyFont="1" applyFill="1" applyBorder="1" applyAlignment="1">
      <alignment horizontal="center" vertical="center"/>
    </xf>
    <xf numFmtId="3" fontId="44" fillId="2" borderId="10" xfId="0" applyNumberFormat="1" applyFont="1" applyFill="1" applyBorder="1" applyAlignment="1">
      <alignment horizontal="center" vertical="center"/>
    </xf>
    <xf numFmtId="0" fontId="34" fillId="2" borderId="9" xfId="0" applyFont="1" applyFill="1" applyBorder="1" applyAlignment="1">
      <alignment horizontal="left" indent="1"/>
    </xf>
    <xf numFmtId="0" fontId="44" fillId="2" borderId="9" xfId="0" applyFont="1" applyFill="1" applyBorder="1" applyAlignment="1">
      <alignment horizontal="left"/>
    </xf>
    <xf numFmtId="0" fontId="34" fillId="2" borderId="9" xfId="0" applyFont="1" applyFill="1" applyBorder="1" applyAlignment="1">
      <alignment horizontal="left"/>
    </xf>
    <xf numFmtId="0" fontId="44" fillId="2" borderId="9" xfId="0" applyFont="1" applyFill="1" applyBorder="1" applyAlignment="1">
      <alignment horizontal="center"/>
    </xf>
    <xf numFmtId="0" fontId="44" fillId="2" borderId="9" xfId="0" applyFont="1" applyFill="1" applyBorder="1" applyAlignment="1">
      <alignment horizontal="center" vertical="center"/>
    </xf>
    <xf numFmtId="0" fontId="44" fillId="2" borderId="0" xfId="0" applyFont="1" applyFill="1" applyAlignment="1">
      <alignment horizontal="center" vertical="center"/>
    </xf>
    <xf numFmtId="0" fontId="34" fillId="2" borderId="9" xfId="0" applyFont="1" applyFill="1" applyBorder="1" applyAlignment="1">
      <alignment horizontal="center" vertical="center"/>
    </xf>
    <xf numFmtId="0" fontId="34" fillId="2" borderId="9" xfId="0" applyFont="1" applyFill="1" applyBorder="1"/>
    <xf numFmtId="3" fontId="34" fillId="2" borderId="0" xfId="0" applyNumberFormat="1" applyFont="1" applyFill="1" applyAlignment="1">
      <alignment horizontal="center" vertical="center"/>
    </xf>
    <xf numFmtId="3" fontId="44" fillId="2" borderId="0" xfId="0" applyNumberFormat="1" applyFont="1" applyFill="1" applyAlignment="1">
      <alignment horizontal="center" vertical="center"/>
    </xf>
    <xf numFmtId="0" fontId="44" fillId="2" borderId="9" xfId="0" applyFont="1" applyFill="1" applyBorder="1" applyAlignment="1">
      <alignment vertical="center"/>
    </xf>
    <xf numFmtId="0" fontId="44" fillId="2" borderId="5" xfId="0" applyFont="1" applyFill="1" applyBorder="1" applyAlignment="1">
      <alignment horizontal="left"/>
    </xf>
    <xf numFmtId="3" fontId="44" fillId="2" borderId="5" xfId="0" applyNumberFormat="1" applyFont="1" applyFill="1" applyBorder="1" applyAlignment="1">
      <alignment horizontal="center" vertical="center"/>
    </xf>
    <xf numFmtId="3" fontId="44" fillId="2" borderId="6" xfId="0" applyNumberFormat="1" applyFont="1" applyFill="1" applyBorder="1" applyAlignment="1">
      <alignment horizontal="center" vertical="center"/>
    </xf>
    <xf numFmtId="3" fontId="44" fillId="2" borderId="7" xfId="0" applyNumberFormat="1" applyFont="1" applyFill="1" applyBorder="1" applyAlignment="1">
      <alignment horizontal="center" vertical="center"/>
    </xf>
    <xf numFmtId="0" fontId="44" fillId="2" borderId="0" xfId="0" applyFont="1" applyFill="1" applyAlignment="1">
      <alignment horizontal="center"/>
    </xf>
    <xf numFmtId="0" fontId="44" fillId="2" borderId="0" xfId="0" applyFont="1" applyFill="1" applyAlignment="1">
      <alignment vertical="center"/>
    </xf>
    <xf numFmtId="0" fontId="59" fillId="4" borderId="0" xfId="0" applyFont="1" applyFill="1" applyAlignment="1">
      <alignment horizontal="center"/>
    </xf>
    <xf numFmtId="0" fontId="34" fillId="2" borderId="2" xfId="0" applyFont="1" applyFill="1" applyBorder="1" applyAlignment="1">
      <alignment vertical="center"/>
    </xf>
    <xf numFmtId="3" fontId="34" fillId="2" borderId="3" xfId="0" applyNumberFormat="1" applyFont="1" applyFill="1" applyBorder="1" applyAlignment="1">
      <alignment horizontal="center" vertical="center"/>
    </xf>
    <xf numFmtId="3" fontId="34" fillId="2" borderId="2" xfId="0" applyNumberFormat="1" applyFont="1" applyFill="1" applyBorder="1" applyAlignment="1">
      <alignment vertical="center"/>
    </xf>
    <xf numFmtId="3" fontId="34" fillId="2" borderId="11" xfId="0" applyNumberFormat="1" applyFont="1" applyFill="1" applyBorder="1" applyAlignment="1">
      <alignment vertical="center"/>
    </xf>
    <xf numFmtId="0" fontId="34" fillId="2" borderId="9" xfId="0" applyFont="1" applyFill="1" applyBorder="1" applyAlignment="1">
      <alignment horizontal="left" vertical="center" wrapText="1"/>
    </xf>
    <xf numFmtId="3" fontId="34" fillId="2" borderId="9" xfId="0" applyNumberFormat="1" applyFont="1" applyFill="1" applyBorder="1" applyAlignment="1">
      <alignment vertical="center"/>
    </xf>
    <xf numFmtId="3" fontId="34" fillId="2" borderId="10" xfId="0" applyNumberFormat="1" applyFont="1" applyFill="1" applyBorder="1" applyAlignment="1">
      <alignment vertical="center"/>
    </xf>
    <xf numFmtId="3" fontId="44" fillId="2" borderId="9" xfId="0" applyNumberFormat="1" applyFont="1" applyFill="1" applyBorder="1" applyAlignment="1">
      <alignment vertical="center"/>
    </xf>
    <xf numFmtId="3" fontId="44" fillId="2" borderId="10" xfId="0" applyNumberFormat="1" applyFont="1" applyFill="1" applyBorder="1" applyAlignment="1">
      <alignment vertical="center"/>
    </xf>
    <xf numFmtId="0" fontId="34" fillId="2" borderId="9" xfId="0" applyFont="1" applyFill="1" applyBorder="1" applyAlignment="1">
      <alignment vertical="center"/>
    </xf>
    <xf numFmtId="3" fontId="34" fillId="0" borderId="9" xfId="0" applyNumberFormat="1" applyFont="1" applyBorder="1" applyAlignment="1">
      <alignment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34" fillId="2" borderId="0" xfId="0" applyFont="1" applyFill="1" applyAlignment="1">
      <alignment horizontal="right" vertical="center"/>
    </xf>
    <xf numFmtId="0" fontId="34" fillId="2" borderId="10" xfId="0" applyFont="1" applyFill="1" applyBorder="1" applyAlignment="1">
      <alignment horizontal="right" vertical="center"/>
    </xf>
    <xf numFmtId="3" fontId="44" fillId="0" borderId="5" xfId="0" applyNumberFormat="1" applyFont="1" applyBorder="1" applyAlignment="1">
      <alignment vertical="center"/>
    </xf>
    <xf numFmtId="3" fontId="44" fillId="0" borderId="7" xfId="0" applyNumberFormat="1" applyFont="1" applyBorder="1" applyAlignment="1">
      <alignment vertical="center"/>
    </xf>
    <xf numFmtId="0" fontId="44" fillId="0" borderId="0" xfId="0" applyFont="1" applyAlignment="1">
      <alignment horizontal="center"/>
    </xf>
    <xf numFmtId="0" fontId="34" fillId="0" borderId="2" xfId="0" applyFont="1" applyBorder="1" applyAlignment="1">
      <alignment vertical="center"/>
    </xf>
    <xf numFmtId="10" fontId="34" fillId="0" borderId="2" xfId="0" applyNumberFormat="1" applyFont="1" applyBorder="1" applyAlignment="1">
      <alignment horizontal="center" vertical="center"/>
    </xf>
    <xf numFmtId="10" fontId="34" fillId="0" borderId="3" xfId="0" applyNumberFormat="1" applyFont="1" applyBorder="1" applyAlignment="1">
      <alignment horizontal="center" vertical="center"/>
    </xf>
    <xf numFmtId="10" fontId="34" fillId="0" borderId="11"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right" vertical="center"/>
    </xf>
    <xf numFmtId="0" fontId="34" fillId="0" borderId="9" xfId="0" applyFont="1" applyBorder="1" applyAlignment="1">
      <alignment vertical="center"/>
    </xf>
    <xf numFmtId="10" fontId="34" fillId="0" borderId="0" xfId="0" applyNumberFormat="1" applyFont="1" applyAlignment="1">
      <alignment horizontal="center" vertical="center"/>
    </xf>
    <xf numFmtId="10" fontId="34" fillId="0" borderId="10" xfId="0" applyNumberFormat="1" applyFont="1" applyBorder="1" applyAlignment="1">
      <alignment horizontal="center" vertical="center"/>
    </xf>
    <xf numFmtId="0" fontId="34" fillId="0" borderId="8" xfId="0" applyFont="1" applyBorder="1" applyAlignment="1">
      <alignment horizontal="right" vertical="center"/>
    </xf>
    <xf numFmtId="0" fontId="34" fillId="0" borderId="4" xfId="0" applyFont="1" applyBorder="1" applyAlignment="1">
      <alignment horizontal="right" vertical="center"/>
    </xf>
    <xf numFmtId="0" fontId="34" fillId="2" borderId="5" xfId="0" applyFont="1" applyFill="1" applyBorder="1" applyAlignment="1">
      <alignment vertical="center"/>
    </xf>
    <xf numFmtId="3" fontId="34" fillId="0" borderId="5" xfId="0" applyNumberFormat="1" applyFont="1" applyBorder="1" applyAlignment="1">
      <alignment horizontal="center" vertical="center"/>
    </xf>
    <xf numFmtId="0" fontId="34" fillId="0" borderId="5" xfId="0" applyFont="1" applyBorder="1" applyAlignment="1">
      <alignment horizontal="center" vertical="center"/>
    </xf>
    <xf numFmtId="0" fontId="55" fillId="4" borderId="0" xfId="0" applyFont="1" applyFill="1" applyAlignment="1">
      <alignment vertical="center"/>
    </xf>
    <xf numFmtId="0" fontId="55" fillId="4" borderId="0" xfId="0" applyFont="1" applyFill="1" applyAlignment="1">
      <alignment horizontal="center" vertical="center"/>
    </xf>
    <xf numFmtId="0" fontId="38" fillId="4" borderId="0" xfId="0" applyFont="1" applyFill="1" applyAlignment="1">
      <alignment vertical="center"/>
    </xf>
    <xf numFmtId="0" fontId="41" fillId="2" borderId="1" xfId="0" applyFont="1" applyFill="1" applyBorder="1" applyAlignment="1">
      <alignment horizontal="left"/>
    </xf>
    <xf numFmtId="0" fontId="35"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41" fillId="2" borderId="11" xfId="0" applyFont="1" applyFill="1" applyBorder="1" applyAlignment="1">
      <alignment horizontal="center" vertical="center"/>
    </xf>
    <xf numFmtId="0" fontId="35" fillId="2" borderId="8" xfId="0" applyFont="1" applyFill="1" applyBorder="1" applyAlignment="1">
      <alignment horizontal="left" vertical="center"/>
    </xf>
    <xf numFmtId="3" fontId="35" fillId="2" borderId="0" xfId="0" applyNumberFormat="1" applyFont="1" applyFill="1" applyAlignment="1">
      <alignment horizontal="center" vertical="center"/>
    </xf>
    <xf numFmtId="3" fontId="35" fillId="2" borderId="10" xfId="0" applyNumberFormat="1" applyFont="1" applyFill="1" applyBorder="1" applyAlignment="1">
      <alignment horizontal="center" vertical="center"/>
    </xf>
    <xf numFmtId="10" fontId="35" fillId="2" borderId="0" xfId="0" applyNumberFormat="1" applyFont="1" applyFill="1" applyAlignment="1">
      <alignment horizontal="center" vertical="center"/>
    </xf>
    <xf numFmtId="10" fontId="35" fillId="2" borderId="10" xfId="0" applyNumberFormat="1" applyFont="1" applyFill="1" applyBorder="1" applyAlignment="1">
      <alignment horizontal="center" vertical="center"/>
    </xf>
    <xf numFmtId="0" fontId="41" fillId="2" borderId="8" xfId="0" applyFont="1" applyFill="1" applyBorder="1"/>
    <xf numFmtId="3" fontId="41" fillId="0" borderId="9" xfId="0" applyNumberFormat="1" applyFont="1" applyBorder="1" applyAlignment="1">
      <alignment horizontal="center"/>
    </xf>
    <xf numFmtId="3" fontId="41" fillId="2" borderId="0" xfId="0" applyNumberFormat="1" applyFont="1" applyFill="1" applyAlignment="1">
      <alignment horizontal="center" vertical="center"/>
    </xf>
    <xf numFmtId="3" fontId="41" fillId="2" borderId="10" xfId="0" applyNumberFormat="1" applyFont="1" applyFill="1" applyBorder="1" applyAlignment="1">
      <alignment horizontal="center" vertical="center"/>
    </xf>
    <xf numFmtId="0" fontId="35" fillId="2" borderId="8" xfId="0" applyFont="1" applyFill="1" applyBorder="1" applyAlignment="1">
      <alignment horizontal="left" indent="1"/>
    </xf>
    <xf numFmtId="3" fontId="35" fillId="0" borderId="9" xfId="0" applyNumberFormat="1" applyFont="1" applyBorder="1" applyAlignment="1">
      <alignment horizontal="center"/>
    </xf>
    <xf numFmtId="0" fontId="35" fillId="2" borderId="8" xfId="0" applyFont="1" applyFill="1" applyBorder="1" applyAlignment="1">
      <alignment horizontal="left" vertical="center" wrapText="1" indent="1"/>
    </xf>
    <xf numFmtId="3" fontId="35" fillId="2" borderId="9" xfId="0" applyNumberFormat="1" applyFont="1" applyFill="1" applyBorder="1" applyAlignment="1">
      <alignment horizontal="center" vertical="center"/>
    </xf>
    <xf numFmtId="0" fontId="41" fillId="2" borderId="8" xfId="0" applyFont="1" applyFill="1" applyBorder="1" applyAlignment="1">
      <alignment horizontal="left"/>
    </xf>
    <xf numFmtId="0" fontId="35" fillId="2" borderId="8" xfId="0" applyFont="1" applyFill="1" applyBorder="1" applyAlignment="1">
      <alignment horizontal="left"/>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35" fillId="2" borderId="10" xfId="0" applyFont="1" applyFill="1" applyBorder="1" applyAlignment="1">
      <alignment horizontal="center" vertical="center"/>
    </xf>
    <xf numFmtId="0" fontId="35" fillId="2" borderId="8" xfId="0" applyFont="1" applyFill="1" applyBorder="1"/>
    <xf numFmtId="0" fontId="41" fillId="2" borderId="8" xfId="0" applyFont="1" applyFill="1" applyBorder="1" applyAlignment="1">
      <alignment vertical="center"/>
    </xf>
    <xf numFmtId="0" fontId="41" fillId="2" borderId="10" xfId="0" applyFont="1" applyFill="1" applyBorder="1" applyAlignment="1">
      <alignment horizontal="center" vertical="center"/>
    </xf>
    <xf numFmtId="0" fontId="41" fillId="2" borderId="4" xfId="0" applyFont="1" applyFill="1" applyBorder="1" applyAlignment="1">
      <alignment horizontal="left"/>
    </xf>
    <xf numFmtId="3" fontId="41" fillId="0" borderId="5" xfId="0" applyNumberFormat="1" applyFont="1" applyBorder="1" applyAlignment="1">
      <alignment horizontal="center" vertical="center"/>
    </xf>
    <xf numFmtId="3" fontId="41" fillId="2" borderId="6" xfId="0" applyNumberFormat="1" applyFont="1" applyFill="1" applyBorder="1" applyAlignment="1">
      <alignment horizontal="center" vertical="center"/>
    </xf>
    <xf numFmtId="3" fontId="41" fillId="2" borderId="7" xfId="0" applyNumberFormat="1" applyFont="1" applyFill="1" applyBorder="1" applyAlignment="1">
      <alignment horizontal="center" vertical="center"/>
    </xf>
    <xf numFmtId="0" fontId="41" fillId="2" borderId="0" xfId="0" applyFont="1" applyFill="1" applyAlignment="1">
      <alignment horizontal="center"/>
    </xf>
    <xf numFmtId="0" fontId="38" fillId="4" borderId="6" xfId="0" applyFont="1" applyFill="1" applyBorder="1" applyAlignment="1">
      <alignment horizontal="center"/>
    </xf>
    <xf numFmtId="0" fontId="35" fillId="2" borderId="2" xfId="0" applyFont="1" applyFill="1" applyBorder="1" applyAlignment="1">
      <alignment vertical="center"/>
    </xf>
    <xf numFmtId="3" fontId="35" fillId="2" borderId="2" xfId="0" applyNumberFormat="1" applyFont="1" applyFill="1" applyBorder="1" applyAlignment="1">
      <alignment horizontal="center" vertical="center"/>
    </xf>
    <xf numFmtId="3" fontId="35" fillId="2" borderId="3" xfId="0" applyNumberFormat="1" applyFont="1" applyFill="1" applyBorder="1" applyAlignment="1">
      <alignment horizontal="center" vertical="center"/>
    </xf>
    <xf numFmtId="3" fontId="35" fillId="2" borderId="11" xfId="0" applyNumberFormat="1" applyFont="1" applyFill="1" applyBorder="1" applyAlignment="1">
      <alignment horizontal="center" vertical="center"/>
    </xf>
    <xf numFmtId="0" fontId="35" fillId="2" borderId="9" xfId="0" applyFont="1" applyFill="1" applyBorder="1" applyAlignment="1">
      <alignment horizontal="left" vertical="center" wrapText="1"/>
    </xf>
    <xf numFmtId="0" fontId="41" fillId="2" borderId="9" xfId="0" applyFont="1" applyFill="1" applyBorder="1" applyAlignment="1">
      <alignment vertical="center"/>
    </xf>
    <xf numFmtId="3" fontId="41" fillId="2" borderId="9" xfId="0" applyNumberFormat="1" applyFont="1" applyFill="1" applyBorder="1" applyAlignment="1">
      <alignment horizontal="center" vertical="center"/>
    </xf>
    <xf numFmtId="0" fontId="35" fillId="2" borderId="9" xfId="0" applyFont="1" applyFill="1" applyBorder="1" applyAlignment="1">
      <alignment vertical="center"/>
    </xf>
    <xf numFmtId="0" fontId="35" fillId="2" borderId="9" xfId="0" applyFont="1" applyFill="1" applyBorder="1" applyAlignment="1">
      <alignment horizontal="center" vertical="center"/>
    </xf>
    <xf numFmtId="0" fontId="41" fillId="2" borderId="4" xfId="0" applyFont="1" applyFill="1" applyBorder="1" applyAlignment="1">
      <alignment vertical="center"/>
    </xf>
    <xf numFmtId="3" fontId="41" fillId="2" borderId="5" xfId="0" applyNumberFormat="1" applyFont="1" applyFill="1" applyBorder="1" applyAlignment="1">
      <alignment horizontal="center" vertical="center"/>
    </xf>
    <xf numFmtId="0" fontId="35" fillId="0" borderId="2" xfId="0" applyFont="1" applyBorder="1" applyAlignment="1">
      <alignment vertical="center"/>
    </xf>
    <xf numFmtId="10" fontId="35" fillId="0" borderId="3" xfId="0" applyNumberFormat="1" applyFont="1" applyBorder="1" applyAlignment="1">
      <alignment horizontal="center" vertical="center"/>
    </xf>
    <xf numFmtId="10" fontId="35" fillId="0" borderId="11" xfId="0" applyNumberFormat="1" applyFont="1" applyBorder="1" applyAlignment="1">
      <alignment horizontal="center" vertical="center"/>
    </xf>
    <xf numFmtId="0" fontId="35" fillId="0" borderId="3" xfId="0" applyFont="1" applyBorder="1" applyAlignment="1">
      <alignment horizontal="center" vertical="center"/>
    </xf>
    <xf numFmtId="10" fontId="35" fillId="0" borderId="0" xfId="0" applyNumberFormat="1" applyFont="1" applyAlignment="1">
      <alignment horizontal="center" vertical="center"/>
    </xf>
    <xf numFmtId="10" fontId="35" fillId="2" borderId="9" xfId="0" applyNumberFormat="1" applyFont="1" applyFill="1" applyBorder="1" applyAlignment="1">
      <alignment horizontal="center" vertical="center"/>
    </xf>
    <xf numFmtId="0" fontId="35" fillId="2" borderId="5" xfId="0" applyFont="1" applyFill="1" applyBorder="1" applyAlignment="1">
      <alignment vertical="center"/>
    </xf>
    <xf numFmtId="3" fontId="35" fillId="2" borderId="5" xfId="0" applyNumberFormat="1" applyFont="1" applyFill="1" applyBorder="1" applyAlignment="1">
      <alignment horizontal="center" vertical="center"/>
    </xf>
    <xf numFmtId="3" fontId="35" fillId="2" borderId="6" xfId="0" applyNumberFormat="1" applyFont="1" applyFill="1" applyBorder="1" applyAlignment="1">
      <alignment horizontal="center" vertical="center"/>
    </xf>
    <xf numFmtId="3" fontId="35" fillId="2" borderId="7" xfId="0" applyNumberFormat="1"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55" fillId="0" borderId="0" xfId="0" applyFont="1"/>
    <xf numFmtId="0" fontId="43" fillId="3" borderId="0" xfId="0" applyFont="1" applyFill="1"/>
    <xf numFmtId="0" fontId="46" fillId="3" borderId="0" xfId="1" applyFont="1" applyFill="1" applyBorder="1"/>
    <xf numFmtId="0" fontId="55" fillId="3" borderId="0" xfId="0" applyFont="1" applyFill="1" applyAlignment="1">
      <alignment horizontal="center"/>
    </xf>
    <xf numFmtId="0" fontId="55" fillId="4" borderId="10" xfId="0" applyFont="1" applyFill="1" applyBorder="1" applyAlignment="1">
      <alignment horizontal="centerContinuous"/>
    </xf>
    <xf numFmtId="0" fontId="38" fillId="4" borderId="0" xfId="0" applyFont="1" applyFill="1" applyAlignment="1">
      <alignment horizontal="center"/>
    </xf>
    <xf numFmtId="0" fontId="55" fillId="3" borderId="10" xfId="0" applyFont="1" applyFill="1" applyBorder="1"/>
    <xf numFmtId="0" fontId="55" fillId="4" borderId="6" xfId="0" applyFont="1" applyFill="1" applyBorder="1"/>
    <xf numFmtId="17" fontId="38" fillId="3" borderId="5" xfId="0" quotePrefix="1" applyNumberFormat="1" applyFont="1" applyFill="1" applyBorder="1" applyAlignment="1">
      <alignment horizontal="center" vertical="center"/>
    </xf>
    <xf numFmtId="17" fontId="38" fillId="3" borderId="6" xfId="0" quotePrefix="1" applyNumberFormat="1" applyFont="1" applyFill="1" applyBorder="1" applyAlignment="1">
      <alignment horizontal="center" vertical="center"/>
    </xf>
    <xf numFmtId="17" fontId="38" fillId="3" borderId="7" xfId="0" quotePrefix="1" applyNumberFormat="1" applyFont="1" applyFill="1" applyBorder="1" applyAlignment="1">
      <alignment horizontal="center" vertical="center"/>
    </xf>
    <xf numFmtId="0" fontId="38" fillId="4" borderId="5" xfId="0" applyFont="1" applyFill="1" applyBorder="1" applyAlignment="1">
      <alignment horizontal="center" vertical="center"/>
    </xf>
    <xf numFmtId="0" fontId="38" fillId="4" borderId="7" xfId="0" applyFont="1" applyFill="1" applyBorder="1" applyAlignment="1">
      <alignment horizontal="center" vertical="center"/>
    </xf>
    <xf numFmtId="0" fontId="38" fillId="0" borderId="0" xfId="0" applyFont="1" applyAlignment="1">
      <alignment horizontal="center"/>
    </xf>
    <xf numFmtId="0" fontId="38" fillId="4" borderId="6" xfId="0" applyFont="1" applyFill="1" applyBorder="1"/>
    <xf numFmtId="0" fontId="38" fillId="4" borderId="7" xfId="0" applyFont="1" applyFill="1" applyBorder="1"/>
    <xf numFmtId="0" fontId="41" fillId="2" borderId="2" xfId="0" applyFont="1" applyFill="1" applyBorder="1"/>
    <xf numFmtId="0" fontId="43" fillId="0" borderId="2" xfId="0" applyFont="1" applyBorder="1"/>
    <xf numFmtId="0" fontId="43" fillId="0" borderId="11" xfId="0" applyFont="1" applyBorder="1"/>
    <xf numFmtId="0" fontId="35" fillId="0" borderId="2" xfId="0" applyFont="1" applyBorder="1" applyAlignment="1">
      <alignment horizontal="center"/>
    </xf>
    <xf numFmtId="0" fontId="35" fillId="0" borderId="3" xfId="0" applyFont="1" applyBorder="1" applyAlignment="1">
      <alignment horizontal="center"/>
    </xf>
    <xf numFmtId="0" fontId="35" fillId="0" borderId="11" xfId="0" applyFont="1" applyBorder="1" applyAlignment="1">
      <alignment horizontal="center"/>
    </xf>
    <xf numFmtId="0" fontId="35" fillId="2" borderId="9" xfId="0" applyFont="1" applyFill="1" applyBorder="1"/>
    <xf numFmtId="0" fontId="35" fillId="2" borderId="10" xfId="0" applyFont="1" applyFill="1" applyBorder="1"/>
    <xf numFmtId="0" fontId="35" fillId="2" borderId="0" xfId="0" applyFont="1" applyFill="1" applyAlignment="1">
      <alignment horizontal="center"/>
    </xf>
    <xf numFmtId="0" fontId="35" fillId="2" borderId="10" xfId="0" applyFont="1" applyFill="1" applyBorder="1" applyAlignment="1">
      <alignment horizontal="center"/>
    </xf>
    <xf numFmtId="0" fontId="41" fillId="2" borderId="9" xfId="0" applyFont="1" applyFill="1" applyBorder="1"/>
    <xf numFmtId="3" fontId="35" fillId="0" borderId="0" xfId="0" applyNumberFormat="1" applyFont="1" applyAlignment="1">
      <alignment horizontal="center"/>
    </xf>
    <xf numFmtId="3" fontId="35" fillId="0" borderId="10" xfId="0" applyNumberFormat="1" applyFont="1" applyBorder="1" applyAlignment="1">
      <alignment horizontal="center"/>
    </xf>
    <xf numFmtId="166" fontId="35" fillId="2" borderId="0" xfId="0" applyNumberFormat="1" applyFont="1" applyFill="1" applyAlignment="1">
      <alignment horizontal="center"/>
    </xf>
    <xf numFmtId="166" fontId="35" fillId="2" borderId="10" xfId="0" applyNumberFormat="1" applyFont="1" applyFill="1" applyBorder="1" applyAlignment="1">
      <alignment horizontal="center"/>
    </xf>
    <xf numFmtId="3" fontId="41" fillId="0" borderId="0" xfId="0" applyNumberFormat="1" applyFont="1" applyAlignment="1">
      <alignment horizontal="center"/>
    </xf>
    <xf numFmtId="3" fontId="41" fillId="0" borderId="10" xfId="0" applyNumberFormat="1" applyFont="1" applyBorder="1" applyAlignment="1">
      <alignment horizontal="center"/>
    </xf>
    <xf numFmtId="166" fontId="41" fillId="2" borderId="0" xfId="0" applyNumberFormat="1" applyFont="1" applyFill="1" applyAlignment="1">
      <alignment horizontal="center"/>
    </xf>
    <xf numFmtId="166" fontId="41" fillId="2" borderId="10" xfId="0" applyNumberFormat="1" applyFont="1" applyFill="1" applyBorder="1" applyAlignment="1">
      <alignment horizontal="center"/>
    </xf>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35" fillId="0" borderId="9" xfId="0" applyFont="1" applyBorder="1" applyAlignment="1">
      <alignment horizontal="left"/>
    </xf>
    <xf numFmtId="0" fontId="41" fillId="2" borderId="0" xfId="0" applyFont="1" applyFill="1"/>
    <xf numFmtId="0" fontId="41" fillId="2" borderId="10" xfId="0" applyFont="1" applyFill="1" applyBorder="1"/>
    <xf numFmtId="0" fontId="41" fillId="0" borderId="9" xfId="0" applyFont="1" applyBorder="1" applyAlignment="1">
      <alignment horizontal="left"/>
    </xf>
    <xf numFmtId="0" fontId="35" fillId="0" borderId="5" xfId="0" applyFont="1" applyBorder="1" applyAlignment="1">
      <alignment horizontal="left"/>
    </xf>
    <xf numFmtId="0" fontId="35" fillId="2" borderId="0" xfId="0" applyFont="1" applyFill="1"/>
    <xf numFmtId="0" fontId="41" fillId="0" borderId="0" xfId="0" applyFont="1" applyAlignment="1">
      <alignment horizontal="left"/>
    </xf>
    <xf numFmtId="0" fontId="62" fillId="2" borderId="0" xfId="0" applyFont="1" applyFill="1" applyAlignment="1">
      <alignment horizontal="center"/>
    </xf>
    <xf numFmtId="0" fontId="41" fillId="2" borderId="10" xfId="0" applyFont="1" applyFill="1" applyBorder="1" applyAlignment="1">
      <alignment horizontal="left"/>
    </xf>
    <xf numFmtId="0" fontId="41" fillId="2" borderId="10" xfId="0" applyFont="1" applyFill="1" applyBorder="1" applyAlignment="1">
      <alignment horizontal="center"/>
    </xf>
    <xf numFmtId="166" fontId="35" fillId="0" borderId="0" xfId="0" applyNumberFormat="1" applyFont="1" applyAlignment="1">
      <alignment horizontal="center"/>
    </xf>
    <xf numFmtId="166" fontId="35" fillId="0" borderId="10" xfId="0" applyNumberFormat="1" applyFont="1" applyBorder="1" applyAlignment="1">
      <alignment horizontal="center"/>
    </xf>
    <xf numFmtId="0" fontId="35" fillId="0" borderId="10" xfId="0" applyFont="1" applyBorder="1"/>
    <xf numFmtId="166" fontId="41" fillId="0" borderId="0" xfId="0" applyNumberFormat="1" applyFont="1" applyAlignment="1">
      <alignment horizontal="center"/>
    </xf>
    <xf numFmtId="166" fontId="41" fillId="0" borderId="10" xfId="0" applyNumberFormat="1" applyFont="1" applyBorder="1" applyAlignment="1">
      <alignment horizontal="center"/>
    </xf>
    <xf numFmtId="3" fontId="35" fillId="0" borderId="9" xfId="0" quotePrefix="1" applyNumberFormat="1" applyFont="1" applyBorder="1" applyAlignment="1">
      <alignment horizontal="center"/>
    </xf>
    <xf numFmtId="3" fontId="35" fillId="0" borderId="5" xfId="0" applyNumberFormat="1" applyFont="1" applyBorder="1" applyAlignment="1">
      <alignment horizontal="center"/>
    </xf>
    <xf numFmtId="3" fontId="35" fillId="0" borderId="6" xfId="0" applyNumberFormat="1" applyFont="1" applyBorder="1" applyAlignment="1">
      <alignment horizontal="center"/>
    </xf>
    <xf numFmtId="3" fontId="35" fillId="0" borderId="7" xfId="0" applyNumberFormat="1" applyFont="1" applyBorder="1" applyAlignment="1">
      <alignment horizontal="center"/>
    </xf>
    <xf numFmtId="0" fontId="35" fillId="0" borderId="0" xfId="0" applyFont="1" applyAlignment="1">
      <alignment horizontal="left" vertical="top"/>
    </xf>
    <xf numFmtId="0" fontId="35" fillId="0" borderId="0" xfId="0" applyFont="1" applyAlignment="1">
      <alignment horizontal="left" vertical="top" wrapText="1"/>
    </xf>
    <xf numFmtId="0" fontId="35" fillId="0" borderId="0" xfId="0" applyFont="1" applyAlignment="1">
      <alignment vertical="top"/>
    </xf>
    <xf numFmtId="0" fontId="35" fillId="0" borderId="0" xfId="0" applyFont="1" applyAlignment="1">
      <alignment vertical="top" wrapText="1"/>
    </xf>
    <xf numFmtId="0" fontId="35" fillId="2" borderId="7" xfId="0" applyFont="1" applyFill="1" applyBorder="1"/>
    <xf numFmtId="166" fontId="35" fillId="0" borderId="6" xfId="0" applyNumberFormat="1" applyFont="1" applyBorder="1" applyAlignment="1">
      <alignment horizontal="center"/>
    </xf>
    <xf numFmtId="166" fontId="35" fillId="0" borderId="7" xfId="0" applyNumberFormat="1" applyFont="1" applyBorder="1" applyAlignment="1">
      <alignment horizontal="center"/>
    </xf>
    <xf numFmtId="0" fontId="48" fillId="3" borderId="0" xfId="0" applyFont="1" applyFill="1"/>
    <xf numFmtId="0" fontId="60" fillId="3" borderId="0" xfId="0" applyFont="1" applyFill="1"/>
    <xf numFmtId="0" fontId="60" fillId="3" borderId="10" xfId="0" applyFont="1" applyFill="1" applyBorder="1"/>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17" fontId="59" fillId="3" borderId="5" xfId="0" quotePrefix="1" applyNumberFormat="1" applyFont="1" applyFill="1" applyBorder="1" applyAlignment="1">
      <alignment horizontal="center" vertical="center"/>
    </xf>
    <xf numFmtId="17" fontId="59" fillId="3" borderId="6" xfId="0" quotePrefix="1" applyNumberFormat="1" applyFont="1" applyFill="1" applyBorder="1" applyAlignment="1">
      <alignment horizontal="center" vertical="center"/>
    </xf>
    <xf numFmtId="17" fontId="59" fillId="3" borderId="7" xfId="0" quotePrefix="1" applyNumberFormat="1" applyFont="1" applyFill="1" applyBorder="1" applyAlignment="1">
      <alignment horizontal="center" vertical="center"/>
    </xf>
    <xf numFmtId="0" fontId="59" fillId="4" borderId="7" xfId="0" applyFont="1" applyFill="1" applyBorder="1" applyAlignment="1">
      <alignment horizontal="center" vertical="center"/>
    </xf>
    <xf numFmtId="0" fontId="59" fillId="3" borderId="5" xfId="0" applyFont="1" applyFill="1" applyBorder="1" applyAlignment="1">
      <alignment horizontal="center"/>
    </xf>
    <xf numFmtId="0" fontId="59" fillId="3" borderId="6" xfId="0" applyFont="1" applyFill="1" applyBorder="1" applyAlignment="1">
      <alignment horizontal="center"/>
    </xf>
    <xf numFmtId="0" fontId="59" fillId="3" borderId="7" xfId="0" applyFont="1" applyFill="1" applyBorder="1" applyAlignment="1">
      <alignment horizontal="center"/>
    </xf>
    <xf numFmtId="0" fontId="34" fillId="2" borderId="3" xfId="0" applyFont="1" applyFill="1" applyBorder="1" applyAlignment="1">
      <alignment horizontal="center"/>
    </xf>
    <xf numFmtId="0" fontId="34" fillId="0" borderId="11" xfId="0" applyFont="1" applyBorder="1" applyAlignment="1">
      <alignment horizontal="center"/>
    </xf>
    <xf numFmtId="0" fontId="34" fillId="0" borderId="10"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2" borderId="11" xfId="0" applyFont="1" applyFill="1" applyBorder="1" applyAlignment="1">
      <alignment horizontal="center"/>
    </xf>
    <xf numFmtId="3" fontId="34" fillId="0" borderId="9" xfId="0" applyNumberFormat="1" applyFont="1" applyBorder="1"/>
    <xf numFmtId="3" fontId="34" fillId="0" borderId="0" xfId="0" applyNumberFormat="1" applyFont="1"/>
    <xf numFmtId="10" fontId="34" fillId="2" borderId="8" xfId="0" applyNumberFormat="1" applyFont="1" applyFill="1" applyBorder="1" applyAlignment="1">
      <alignment horizontal="center"/>
    </xf>
    <xf numFmtId="0" fontId="34" fillId="0" borderId="9" xfId="0" applyFont="1" applyBorder="1" applyAlignment="1">
      <alignment horizontal="center"/>
    </xf>
    <xf numFmtId="0" fontId="34" fillId="0" borderId="0" xfId="0" applyFont="1" applyAlignment="1">
      <alignment horizontal="center"/>
    </xf>
    <xf numFmtId="0" fontId="34" fillId="2" borderId="10" xfId="0" applyFont="1" applyFill="1" applyBorder="1" applyAlignment="1">
      <alignment horizontal="left"/>
    </xf>
    <xf numFmtId="166" fontId="34" fillId="2" borderId="0" xfId="0" applyNumberFormat="1" applyFont="1" applyFill="1" applyAlignment="1">
      <alignment horizontal="center"/>
    </xf>
    <xf numFmtId="166" fontId="34" fillId="2" borderId="10" xfId="0" applyNumberFormat="1" applyFont="1" applyFill="1" applyBorder="1" applyAlignment="1">
      <alignment horizontal="center"/>
    </xf>
    <xf numFmtId="166" fontId="34" fillId="0" borderId="9" xfId="0" applyNumberFormat="1" applyFont="1" applyBorder="1" applyAlignment="1">
      <alignment horizontal="center"/>
    </xf>
    <xf numFmtId="166" fontId="34" fillId="0" borderId="10" xfId="0" applyNumberFormat="1" applyFont="1" applyBorder="1" applyAlignment="1">
      <alignment horizontal="center"/>
    </xf>
    <xf numFmtId="166" fontId="34" fillId="0" borderId="0" xfId="0" applyNumberFormat="1" applyFont="1" applyAlignment="1">
      <alignment horizontal="center"/>
    </xf>
    <xf numFmtId="3" fontId="34" fillId="0" borderId="10" xfId="0" applyNumberFormat="1" applyFont="1" applyBorder="1" applyAlignment="1">
      <alignment horizontal="center"/>
    </xf>
    <xf numFmtId="3" fontId="44" fillId="0" borderId="9" xfId="0" applyNumberFormat="1" applyFont="1" applyBorder="1" applyAlignment="1">
      <alignment horizontal="center"/>
    </xf>
    <xf numFmtId="3" fontId="44" fillId="0" borderId="0" xfId="0" applyNumberFormat="1" applyFont="1" applyAlignment="1">
      <alignment horizontal="center"/>
    </xf>
    <xf numFmtId="166" fontId="44" fillId="0" borderId="9" xfId="0" applyNumberFormat="1" applyFont="1" applyBorder="1" applyAlignment="1">
      <alignment horizontal="center"/>
    </xf>
    <xf numFmtId="166" fontId="44" fillId="0" borderId="10" xfId="0" applyNumberFormat="1" applyFont="1" applyBorder="1" applyAlignment="1">
      <alignment horizontal="center"/>
    </xf>
    <xf numFmtId="3" fontId="44" fillId="0" borderId="10" xfId="0" applyNumberFormat="1" applyFont="1" applyBorder="1" applyAlignment="1">
      <alignment horizontal="center"/>
    </xf>
    <xf numFmtId="166" fontId="44" fillId="2" borderId="0" xfId="0" applyNumberFormat="1" applyFont="1" applyFill="1" applyAlignment="1">
      <alignment horizontal="center"/>
    </xf>
    <xf numFmtId="166" fontId="44" fillId="2" borderId="10" xfId="0" applyNumberFormat="1" applyFont="1" applyFill="1" applyBorder="1" applyAlignment="1">
      <alignment horizontal="center"/>
    </xf>
    <xf numFmtId="0" fontId="44" fillId="0" borderId="9" xfId="0" applyFont="1" applyBorder="1" applyAlignment="1">
      <alignment horizontal="center"/>
    </xf>
    <xf numFmtId="0" fontId="34" fillId="0" borderId="9" xfId="0" applyFont="1" applyBorder="1"/>
    <xf numFmtId="0" fontId="44" fillId="2" borderId="10" xfId="0" applyFont="1" applyFill="1" applyBorder="1" applyAlignment="1">
      <alignment horizontal="left"/>
    </xf>
    <xf numFmtId="0" fontId="44" fillId="0" borderId="10" xfId="0" applyFont="1" applyBorder="1" applyAlignment="1">
      <alignment horizontal="center"/>
    </xf>
    <xf numFmtId="0" fontId="44" fillId="0" borderId="9" xfId="0" applyFont="1" applyBorder="1"/>
    <xf numFmtId="0" fontId="44" fillId="0" borderId="0" xfId="0" applyFont="1"/>
    <xf numFmtId="0" fontId="44" fillId="2" borderId="0" xfId="0" applyFont="1" applyFill="1"/>
    <xf numFmtId="0" fontId="44" fillId="2" borderId="10" xfId="0" applyFont="1" applyFill="1" applyBorder="1" applyAlignment="1">
      <alignment horizontal="center"/>
    </xf>
    <xf numFmtId="3" fontId="34" fillId="2" borderId="5" xfId="0" applyNumberFormat="1" applyFont="1" applyFill="1" applyBorder="1" applyAlignment="1">
      <alignment horizontal="center"/>
    </xf>
    <xf numFmtId="3" fontId="34" fillId="2" borderId="6" xfId="0" applyNumberFormat="1" applyFont="1" applyFill="1" applyBorder="1" applyAlignment="1">
      <alignment horizontal="center"/>
    </xf>
    <xf numFmtId="3" fontId="34" fillId="0" borderId="7" xfId="0" applyNumberFormat="1" applyFont="1" applyBorder="1" applyAlignment="1">
      <alignment horizontal="center"/>
    </xf>
    <xf numFmtId="0" fontId="44" fillId="2" borderId="10" xfId="0" applyFont="1" applyFill="1" applyBorder="1"/>
    <xf numFmtId="0" fontId="34" fillId="0" borderId="10" xfId="0" applyFont="1" applyBorder="1" applyAlignment="1">
      <alignment horizontal="left"/>
    </xf>
    <xf numFmtId="166" fontId="44" fillId="0" borderId="0" xfId="0" applyNumberFormat="1" applyFont="1" applyAlignment="1">
      <alignment horizontal="center"/>
    </xf>
    <xf numFmtId="3" fontId="44" fillId="0" borderId="5" xfId="0" applyNumberFormat="1" applyFont="1" applyBorder="1" applyAlignment="1">
      <alignment horizontal="center"/>
    </xf>
    <xf numFmtId="3" fontId="44" fillId="0" borderId="6" xfId="0" applyNumberFormat="1" applyFont="1" applyBorder="1" applyAlignment="1">
      <alignment horizontal="center"/>
    </xf>
    <xf numFmtId="166" fontId="44" fillId="0" borderId="5" xfId="0" applyNumberFormat="1" applyFont="1" applyBorder="1" applyAlignment="1">
      <alignment horizontal="center"/>
    </xf>
    <xf numFmtId="166" fontId="44" fillId="0" borderId="7" xfId="0" applyNumberFormat="1" applyFont="1" applyBorder="1" applyAlignment="1">
      <alignment horizontal="center"/>
    </xf>
    <xf numFmtId="0" fontId="34" fillId="0" borderId="10" xfId="0" applyFont="1" applyBorder="1"/>
    <xf numFmtId="0" fontId="34" fillId="2" borderId="0" xfId="0" applyFont="1" applyFill="1" applyAlignment="1">
      <alignment horizontal="left"/>
    </xf>
    <xf numFmtId="0" fontId="34" fillId="2" borderId="5" xfId="0" applyFont="1" applyFill="1" applyBorder="1"/>
    <xf numFmtId="0" fontId="34" fillId="2" borderId="6" xfId="0" applyFont="1" applyFill="1" applyBorder="1"/>
    <xf numFmtId="0" fontId="34" fillId="2" borderId="7" xfId="0" applyFont="1" applyFill="1" applyBorder="1" applyAlignment="1">
      <alignment horizontal="left"/>
    </xf>
    <xf numFmtId="3" fontId="34" fillId="0" borderId="5" xfId="0" applyNumberFormat="1" applyFont="1" applyBorder="1" applyAlignment="1">
      <alignment horizontal="center"/>
    </xf>
    <xf numFmtId="3" fontId="34" fillId="0" borderId="6" xfId="0" applyNumberFormat="1" applyFont="1" applyBorder="1" applyAlignment="1">
      <alignment horizontal="center"/>
    </xf>
    <xf numFmtId="166" fontId="34" fillId="0" borderId="6" xfId="0" applyNumberFormat="1" applyFont="1" applyBorder="1" applyAlignment="1">
      <alignment horizontal="center"/>
    </xf>
    <xf numFmtId="166" fontId="34" fillId="0" borderId="7" xfId="0" applyNumberFormat="1" applyFont="1" applyBorder="1" applyAlignment="1">
      <alignment horizontal="center"/>
    </xf>
    <xf numFmtId="0" fontId="34" fillId="0" borderId="0" xfId="0" applyFont="1" applyAlignment="1">
      <alignment horizontal="left" vertical="top"/>
    </xf>
    <xf numFmtId="0" fontId="34" fillId="0" borderId="0" xfId="0" applyFont="1" applyAlignment="1">
      <alignment horizontal="left" vertical="top" wrapText="1"/>
    </xf>
    <xf numFmtId="0" fontId="41" fillId="4" borderId="0" xfId="0" applyFont="1" applyFill="1" applyAlignment="1">
      <alignment horizontal="center" vertical="center"/>
    </xf>
    <xf numFmtId="0" fontId="41" fillId="4" borderId="0" xfId="0" applyFont="1" applyFill="1" applyAlignment="1">
      <alignment horizontal="left" vertical="center"/>
    </xf>
    <xf numFmtId="0" fontId="35" fillId="2" borderId="2" xfId="0" applyFont="1" applyFill="1" applyBorder="1" applyAlignment="1">
      <alignment horizontal="left" vertical="center"/>
    </xf>
    <xf numFmtId="0" fontId="35" fillId="2" borderId="3" xfId="0" applyFont="1" applyFill="1" applyBorder="1" applyAlignment="1">
      <alignment horizontal="left" vertical="center"/>
    </xf>
    <xf numFmtId="0" fontId="35" fillId="2" borderId="11" xfId="0" applyFont="1" applyFill="1" applyBorder="1" applyAlignment="1">
      <alignment horizontal="left" vertical="center"/>
    </xf>
    <xf numFmtId="166" fontId="35" fillId="2" borderId="9" xfId="0" applyNumberFormat="1" applyFont="1" applyFill="1" applyBorder="1" applyAlignment="1">
      <alignment horizontal="center" vertical="center" wrapText="1"/>
    </xf>
    <xf numFmtId="166" fontId="35" fillId="2" borderId="10" xfId="0" applyNumberFormat="1" applyFont="1" applyFill="1" applyBorder="1" applyAlignment="1">
      <alignment horizontal="center" vertical="center" wrapText="1"/>
    </xf>
    <xf numFmtId="0" fontId="40" fillId="2" borderId="8" xfId="0" applyFont="1" applyFill="1" applyBorder="1" applyAlignment="1">
      <alignment horizontal="left" vertical="center"/>
    </xf>
    <xf numFmtId="0" fontId="40" fillId="2" borderId="8" xfId="0" applyFont="1" applyFill="1" applyBorder="1"/>
    <xf numFmtId="0" fontId="41" fillId="2" borderId="8" xfId="0" applyFont="1" applyFill="1" applyBorder="1" applyAlignment="1">
      <alignment horizontal="center" vertical="center"/>
    </xf>
    <xf numFmtId="166" fontId="41" fillId="2" borderId="9" xfId="0" applyNumberFormat="1" applyFont="1" applyFill="1" applyBorder="1" applyAlignment="1">
      <alignment horizontal="center" vertical="center" wrapText="1"/>
    </xf>
    <xf numFmtId="166" fontId="41" fillId="2" borderId="10" xfId="0" applyNumberFormat="1" applyFont="1" applyFill="1" applyBorder="1" applyAlignment="1">
      <alignment horizontal="center" vertical="center" wrapText="1"/>
    </xf>
    <xf numFmtId="0" fontId="41" fillId="2" borderId="4" xfId="0" applyFont="1" applyFill="1" applyBorder="1" applyAlignment="1">
      <alignment horizontal="left" vertical="center"/>
    </xf>
    <xf numFmtId="166" fontId="41" fillId="2" borderId="5" xfId="0" applyNumberFormat="1" applyFont="1" applyFill="1" applyBorder="1" applyAlignment="1">
      <alignment horizontal="center" vertical="center" wrapText="1"/>
    </xf>
    <xf numFmtId="166" fontId="41" fillId="2" borderId="7" xfId="0" applyNumberFormat="1" applyFont="1" applyFill="1" applyBorder="1" applyAlignment="1">
      <alignment horizontal="center" vertical="center" wrapText="1"/>
    </xf>
    <xf numFmtId="0" fontId="40" fillId="2" borderId="0" xfId="0" applyFont="1" applyFill="1" applyAlignment="1">
      <alignment horizontal="left" vertical="center"/>
    </xf>
    <xf numFmtId="0" fontId="35" fillId="2" borderId="0" xfId="0" applyFont="1" applyFill="1" applyAlignment="1">
      <alignment horizontal="left" vertical="center"/>
    </xf>
    <xf numFmtId="166" fontId="35" fillId="2" borderId="0" xfId="0" applyNumberFormat="1" applyFont="1" applyFill="1" applyAlignment="1">
      <alignment horizontal="left" vertical="center"/>
    </xf>
    <xf numFmtId="0" fontId="40" fillId="2" borderId="0" xfId="0" applyFont="1" applyFill="1"/>
    <xf numFmtId="0" fontId="39" fillId="4" borderId="5" xfId="0" applyFont="1" applyFill="1" applyBorder="1" applyAlignment="1">
      <alignment horizontal="center"/>
    </xf>
    <xf numFmtId="0" fontId="39" fillId="4" borderId="6" xfId="0" applyFont="1" applyFill="1" applyBorder="1" applyAlignment="1">
      <alignment horizontal="center"/>
    </xf>
    <xf numFmtId="0" fontId="39" fillId="4" borderId="7" xfId="0" applyFont="1" applyFill="1" applyBorder="1" applyAlignment="1">
      <alignment horizontal="center"/>
    </xf>
    <xf numFmtId="166" fontId="39" fillId="4" borderId="5" xfId="0" applyNumberFormat="1" applyFont="1" applyFill="1" applyBorder="1" applyAlignment="1">
      <alignment horizontal="center" vertical="center"/>
    </xf>
    <xf numFmtId="166" fontId="39" fillId="4" borderId="7" xfId="0" applyNumberFormat="1" applyFont="1" applyFill="1" applyBorder="1" applyAlignment="1">
      <alignment horizontal="center" vertical="center"/>
    </xf>
    <xf numFmtId="0" fontId="41" fillId="2" borderId="2" xfId="0" applyFont="1" applyFill="1" applyBorder="1" applyAlignment="1">
      <alignment horizontal="left" vertical="center"/>
    </xf>
    <xf numFmtId="166" fontId="35" fillId="2" borderId="2" xfId="0" applyNumberFormat="1" applyFont="1" applyFill="1" applyBorder="1" applyAlignment="1">
      <alignment vertical="center"/>
    </xf>
    <xf numFmtId="166" fontId="35" fillId="2" borderId="11" xfId="0" applyNumberFormat="1" applyFont="1" applyFill="1" applyBorder="1" applyAlignment="1">
      <alignment vertical="center"/>
    </xf>
    <xf numFmtId="0" fontId="40" fillId="2" borderId="9" xfId="0" applyFont="1" applyFill="1" applyBorder="1" applyAlignment="1">
      <alignment horizontal="left" vertical="center"/>
    </xf>
    <xf numFmtId="0" fontId="40" fillId="2" borderId="9" xfId="0" applyFont="1" applyFill="1" applyBorder="1"/>
    <xf numFmtId="0" fontId="40" fillId="2" borderId="10" xfId="0" applyFont="1" applyFill="1" applyBorder="1"/>
    <xf numFmtId="166" fontId="35" fillId="2" borderId="9" xfId="0" applyNumberFormat="1" applyFont="1" applyFill="1" applyBorder="1" applyAlignment="1">
      <alignment vertical="center"/>
    </xf>
    <xf numFmtId="166" fontId="35" fillId="2" borderId="10" xfId="0" applyNumberFormat="1" applyFont="1" applyFill="1" applyBorder="1" applyAlignment="1">
      <alignment vertical="center"/>
    </xf>
    <xf numFmtId="0" fontId="42" fillId="2" borderId="9" xfId="0" applyFont="1" applyFill="1" applyBorder="1" applyAlignment="1">
      <alignment horizontal="left" vertical="center"/>
    </xf>
    <xf numFmtId="0" fontId="41" fillId="2" borderId="0" xfId="0" applyFont="1" applyFill="1" applyAlignment="1">
      <alignment horizontal="left" vertical="center"/>
    </xf>
    <xf numFmtId="0" fontId="41" fillId="2" borderId="9" xfId="0" applyFont="1" applyFill="1" applyBorder="1" applyAlignment="1">
      <alignment horizontal="left" vertical="center"/>
    </xf>
    <xf numFmtId="0" fontId="42" fillId="2" borderId="5" xfId="0" applyFont="1" applyFill="1" applyBorder="1" applyAlignment="1">
      <alignment horizontal="left" vertical="center"/>
    </xf>
    <xf numFmtId="166" fontId="35" fillId="2" borderId="5" xfId="0" applyNumberFormat="1" applyFont="1" applyFill="1" applyBorder="1" applyAlignment="1">
      <alignment horizontal="center" vertical="center" wrapText="1"/>
    </xf>
    <xf numFmtId="166" fontId="35" fillId="2" borderId="7"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41" fillId="2" borderId="14" xfId="0" applyFont="1" applyFill="1" applyBorder="1" applyAlignment="1">
      <alignment horizontal="left" vertical="center"/>
    </xf>
    <xf numFmtId="0" fontId="35" fillId="2" borderId="14"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8" fillId="4" borderId="9" xfId="0" applyFont="1" applyFill="1" applyBorder="1" applyAlignment="1">
      <alignment horizontal="center" wrapText="1"/>
    </xf>
    <xf numFmtId="0" fontId="38" fillId="4" borderId="0" xfId="0" applyFont="1" applyFill="1" applyAlignment="1">
      <alignment horizontal="center" wrapText="1"/>
    </xf>
    <xf numFmtId="0" fontId="38" fillId="4" borderId="10" xfId="0" applyFont="1" applyFill="1" applyBorder="1" applyAlignment="1">
      <alignment horizontal="center" wrapText="1"/>
    </xf>
    <xf numFmtId="0" fontId="41" fillId="4" borderId="0" xfId="0" applyFont="1" applyFill="1" applyAlignment="1">
      <alignment horizontal="center"/>
    </xf>
    <xf numFmtId="17" fontId="38" fillId="3" borderId="5" xfId="0" quotePrefix="1" applyNumberFormat="1" applyFont="1" applyFill="1" applyBorder="1" applyAlignment="1">
      <alignment horizontal="center" vertical="center" wrapText="1"/>
    </xf>
    <xf numFmtId="17" fontId="38" fillId="3" borderId="6" xfId="0" quotePrefix="1" applyNumberFormat="1" applyFont="1" applyFill="1" applyBorder="1" applyAlignment="1">
      <alignment horizontal="center" vertical="center" wrapText="1"/>
    </xf>
    <xf numFmtId="17" fontId="38" fillId="3" borderId="7" xfId="0" quotePrefix="1"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64" fillId="4" borderId="0" xfId="0" applyFont="1" applyFill="1" applyAlignment="1">
      <alignment horizontal="left"/>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35" fillId="2" borderId="10" xfId="0" applyFont="1" applyFill="1" applyBorder="1" applyAlignment="1">
      <alignment wrapText="1"/>
    </xf>
    <xf numFmtId="10" fontId="35" fillId="2" borderId="10" xfId="0" applyNumberFormat="1" applyFont="1" applyFill="1" applyBorder="1" applyAlignment="1">
      <alignment horizontal="center"/>
    </xf>
    <xf numFmtId="0" fontId="35" fillId="2" borderId="0" xfId="0" applyFont="1" applyFill="1" applyAlignment="1">
      <alignment wrapText="1"/>
    </xf>
    <xf numFmtId="0" fontId="41" fillId="0" borderId="10" xfId="0" applyFont="1" applyBorder="1"/>
    <xf numFmtId="3" fontId="41" fillId="0" borderId="0" xfId="0" applyNumberFormat="1" applyFont="1" applyAlignment="1">
      <alignment horizontal="center" vertical="center"/>
    </xf>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41" fillId="0" borderId="10" xfId="0" applyFont="1" applyBorder="1" applyAlignment="1">
      <alignment horizontal="left"/>
    </xf>
    <xf numFmtId="0" fontId="35" fillId="0" borderId="0" xfId="0" applyFont="1" applyAlignment="1">
      <alignment horizontal="left" vertical="center"/>
    </xf>
    <xf numFmtId="0" fontId="35" fillId="0" borderId="10" xfId="0" applyFont="1" applyBorder="1" applyAlignment="1">
      <alignment horizontal="left" vertical="center"/>
    </xf>
    <xf numFmtId="0" fontId="35" fillId="0" borderId="0" xfId="0" applyFont="1" applyAlignment="1">
      <alignment vertical="center"/>
    </xf>
    <xf numFmtId="3" fontId="41" fillId="0" borderId="5" xfId="0" applyNumberFormat="1" applyFont="1" applyBorder="1" applyAlignment="1">
      <alignment horizontal="center"/>
    </xf>
    <xf numFmtId="3" fontId="41" fillId="0" borderId="6" xfId="0" applyNumberFormat="1" applyFont="1" applyBorder="1" applyAlignment="1">
      <alignment horizontal="center"/>
    </xf>
    <xf numFmtId="0" fontId="35" fillId="0" borderId="0" xfId="16" applyFont="1" applyAlignment="1">
      <alignment horizontal="left"/>
    </xf>
    <xf numFmtId="0" fontId="35" fillId="0" borderId="0" xfId="16" applyFont="1"/>
    <xf numFmtId="43" fontId="35" fillId="0" borderId="0" xfId="16" applyNumberFormat="1" applyFont="1"/>
    <xf numFmtId="172" fontId="35" fillId="0" borderId="0" xfId="16" applyNumberFormat="1" applyFont="1"/>
    <xf numFmtId="0" fontId="35" fillId="2" borderId="10" xfId="0" applyFont="1" applyFill="1" applyBorder="1" applyAlignment="1">
      <alignment horizontal="center" wrapText="1"/>
    </xf>
    <xf numFmtId="0" fontId="35" fillId="2" borderId="9" xfId="0" applyFont="1" applyFill="1" applyBorder="1" applyAlignment="1">
      <alignment horizontal="center" wrapText="1"/>
    </xf>
    <xf numFmtId="0" fontId="35" fillId="2" borderId="0" xfId="0" applyFont="1" applyFill="1" applyAlignment="1">
      <alignment horizontal="center" wrapText="1"/>
    </xf>
    <xf numFmtId="0" fontId="41" fillId="2" borderId="10" xfId="0" applyFont="1" applyFill="1" applyBorder="1" applyAlignment="1">
      <alignment wrapText="1"/>
    </xf>
    <xf numFmtId="0" fontId="35" fillId="2" borderId="7" xfId="0" applyFont="1" applyFill="1" applyBorder="1" applyAlignment="1">
      <alignment wrapText="1"/>
    </xf>
    <xf numFmtId="166" fontId="35" fillId="2" borderId="6" xfId="0" applyNumberFormat="1" applyFont="1" applyFill="1" applyBorder="1" applyAlignment="1">
      <alignment horizontal="center"/>
    </xf>
    <xf numFmtId="166" fontId="35" fillId="2" borderId="7" xfId="0" applyNumberFormat="1" applyFont="1" applyFill="1" applyBorder="1" applyAlignment="1">
      <alignment horizontal="center"/>
    </xf>
    <xf numFmtId="0" fontId="49" fillId="3" borderId="4" xfId="1" applyFont="1" applyFill="1" applyBorder="1"/>
    <xf numFmtId="0" fontId="48" fillId="3" borderId="6" xfId="0" applyFont="1" applyFill="1" applyBorder="1"/>
    <xf numFmtId="0" fontId="34" fillId="0" borderId="8" xfId="0" applyFont="1" applyBorder="1" applyAlignment="1">
      <alignment horizontal="left" vertical="center" readingOrder="1"/>
    </xf>
    <xf numFmtId="3" fontId="34" fillId="0" borderId="0" xfId="0" applyNumberFormat="1" applyFont="1" applyAlignment="1">
      <alignment horizontal="center" vertical="center" wrapText="1" readingOrder="1"/>
    </xf>
    <xf numFmtId="0" fontId="34" fillId="0" borderId="16" xfId="0" applyFont="1" applyBorder="1" applyAlignment="1">
      <alignment horizontal="left" vertical="center" readingOrder="1"/>
    </xf>
    <xf numFmtId="0" fontId="34" fillId="0" borderId="17" xfId="0" applyFont="1" applyBorder="1" applyAlignment="1">
      <alignment horizontal="center" vertical="center" wrapText="1" readingOrder="1"/>
    </xf>
    <xf numFmtId="0" fontId="48" fillId="0" borderId="17" xfId="0" applyFont="1" applyBorder="1"/>
    <xf numFmtId="166" fontId="34" fillId="0" borderId="0" xfId="0" applyNumberFormat="1" applyFont="1" applyAlignment="1">
      <alignment horizontal="center" vertical="center" wrapText="1" readingOrder="1"/>
    </xf>
    <xf numFmtId="0" fontId="34" fillId="0" borderId="4" xfId="0" applyFont="1" applyBorder="1" applyAlignment="1">
      <alignment horizontal="left" vertical="center" readingOrder="1"/>
    </xf>
    <xf numFmtId="0" fontId="48" fillId="0" borderId="6" xfId="0" applyFont="1" applyBorder="1"/>
    <xf numFmtId="0" fontId="65" fillId="0" borderId="0" xfId="0" applyFont="1" applyAlignment="1">
      <alignment horizontal="left" vertical="center" readingOrder="1"/>
    </xf>
    <xf numFmtId="0" fontId="34" fillId="0" borderId="0" xfId="0" applyFont="1" applyAlignment="1">
      <alignment horizontal="left" vertical="center" readingOrder="1"/>
    </xf>
    <xf numFmtId="0" fontId="59" fillId="3" borderId="1" xfId="0" applyFont="1" applyFill="1" applyBorder="1"/>
    <xf numFmtId="0" fontId="60" fillId="3" borderId="3" xfId="0" applyFont="1" applyFill="1" applyBorder="1"/>
    <xf numFmtId="0" fontId="60" fillId="3" borderId="6" xfId="0" applyFont="1" applyFill="1" applyBorder="1"/>
    <xf numFmtId="0" fontId="51" fillId="0" borderId="8" xfId="0" applyFont="1" applyBorder="1"/>
    <xf numFmtId="0" fontId="51" fillId="0" borderId="4" xfId="0" applyFont="1" applyBorder="1"/>
    <xf numFmtId="0" fontId="53" fillId="0" borderId="4" xfId="0" applyFont="1" applyBorder="1"/>
    <xf numFmtId="10" fontId="51" fillId="0" borderId="13" xfId="0" applyNumberFormat="1" applyFont="1" applyBorder="1" applyAlignment="1">
      <alignment horizontal="center"/>
    </xf>
    <xf numFmtId="0" fontId="60" fillId="4" borderId="0" xfId="0" applyFont="1" applyFill="1"/>
    <xf numFmtId="0" fontId="47" fillId="4" borderId="2" xfId="0" applyFont="1" applyFill="1" applyBorder="1" applyAlignment="1">
      <alignment horizontal="center" vertical="top"/>
    </xf>
    <xf numFmtId="0" fontId="59" fillId="4" borderId="5" xfId="0" applyFont="1" applyFill="1" applyBorder="1" applyAlignment="1">
      <alignment horizontal="center" vertical="center" wrapText="1"/>
    </xf>
    <xf numFmtId="0" fontId="59" fillId="4" borderId="6" xfId="0" applyFont="1" applyFill="1" applyBorder="1" applyAlignment="1">
      <alignment horizontal="center" vertical="center" wrapText="1"/>
    </xf>
    <xf numFmtId="3" fontId="34" fillId="2" borderId="9" xfId="0" applyNumberFormat="1" applyFont="1" applyFill="1" applyBorder="1" applyAlignment="1">
      <alignment horizontal="center"/>
    </xf>
    <xf numFmtId="3" fontId="34" fillId="2" borderId="0" xfId="0" applyNumberFormat="1" applyFont="1" applyFill="1" applyAlignment="1">
      <alignment horizontal="center"/>
    </xf>
    <xf numFmtId="166" fontId="34" fillId="2" borderId="9" xfId="0" applyNumberFormat="1" applyFont="1" applyFill="1" applyBorder="1" applyAlignment="1">
      <alignment horizontal="center"/>
    </xf>
    <xf numFmtId="3" fontId="34" fillId="2" borderId="2" xfId="0" applyNumberFormat="1" applyFont="1" applyFill="1" applyBorder="1"/>
    <xf numFmtId="3" fontId="34" fillId="2" borderId="11" xfId="0" applyNumberFormat="1" applyFont="1" applyFill="1" applyBorder="1"/>
    <xf numFmtId="3" fontId="34" fillId="2" borderId="9" xfId="0" applyNumberFormat="1" applyFont="1" applyFill="1" applyBorder="1"/>
    <xf numFmtId="3" fontId="34" fillId="2" borderId="10" xfId="0" applyNumberFormat="1" applyFont="1" applyFill="1" applyBorder="1"/>
    <xf numFmtId="0" fontId="34" fillId="2" borderId="5" xfId="0" applyFont="1" applyFill="1" applyBorder="1" applyAlignment="1">
      <alignment horizontal="left"/>
    </xf>
    <xf numFmtId="166" fontId="34" fillId="0" borderId="5" xfId="0" applyNumberFormat="1" applyFont="1" applyBorder="1" applyAlignment="1">
      <alignment horizontal="center"/>
    </xf>
    <xf numFmtId="3" fontId="34" fillId="2" borderId="5" xfId="0" applyNumberFormat="1" applyFont="1" applyFill="1" applyBorder="1"/>
    <xf numFmtId="3" fontId="34" fillId="2" borderId="7" xfId="0" applyNumberFormat="1" applyFont="1" applyFill="1" applyBorder="1"/>
    <xf numFmtId="0" fontId="44" fillId="2" borderId="14" xfId="0" applyFont="1" applyFill="1" applyBorder="1" applyAlignment="1">
      <alignment horizontal="left" vertical="center" wrapText="1"/>
    </xf>
    <xf numFmtId="3" fontId="44" fillId="0" borderId="13" xfId="0" applyNumberFormat="1" applyFont="1" applyBorder="1" applyAlignment="1">
      <alignment horizontal="center" vertical="center"/>
    </xf>
    <xf numFmtId="3" fontId="44" fillId="0" borderId="15" xfId="0" applyNumberFormat="1" applyFont="1" applyBorder="1" applyAlignment="1">
      <alignment horizontal="center" vertical="center"/>
    </xf>
    <xf numFmtId="166" fontId="44" fillId="2" borderId="14" xfId="0" applyNumberFormat="1" applyFont="1" applyFill="1" applyBorder="1" applyAlignment="1">
      <alignment horizontal="center" vertical="center"/>
    </xf>
    <xf numFmtId="166" fontId="44" fillId="2" borderId="13" xfId="0" applyNumberFormat="1" applyFont="1" applyFill="1" applyBorder="1" applyAlignment="1">
      <alignment horizontal="center" vertical="center"/>
    </xf>
    <xf numFmtId="3" fontId="44" fillId="0" borderId="14" xfId="0" applyNumberFormat="1" applyFont="1" applyBorder="1" applyAlignment="1">
      <alignment vertical="center"/>
    </xf>
    <xf numFmtId="3" fontId="44" fillId="0" borderId="15" xfId="0" applyNumberFormat="1" applyFont="1" applyBorder="1" applyAlignment="1">
      <alignment vertical="center"/>
    </xf>
    <xf numFmtId="0" fontId="48" fillId="0" borderId="13" xfId="0" applyFont="1" applyBorder="1"/>
    <xf numFmtId="0" fontId="48" fillId="3" borderId="42" xfId="0" applyFont="1" applyFill="1" applyBorder="1"/>
    <xf numFmtId="49" fontId="59" fillId="3" borderId="42" xfId="0" applyNumberFormat="1" applyFont="1" applyFill="1" applyBorder="1" applyAlignment="1">
      <alignment horizontal="center" vertical="center" wrapText="1"/>
    </xf>
    <xf numFmtId="0" fontId="59" fillId="3" borderId="42" xfId="0" applyFont="1" applyFill="1" applyBorder="1" applyAlignment="1">
      <alignment horizontal="center" vertical="center" wrapText="1"/>
    </xf>
    <xf numFmtId="0" fontId="51" fillId="0" borderId="39" xfId="0" applyFont="1" applyBorder="1"/>
    <xf numFmtId="3" fontId="34" fillId="2" borderId="39" xfId="0" applyNumberFormat="1" applyFont="1" applyFill="1" applyBorder="1" applyAlignment="1">
      <alignment horizontal="center"/>
    </xf>
    <xf numFmtId="3" fontId="34" fillId="2" borderId="40" xfId="0" applyNumberFormat="1" applyFont="1" applyFill="1" applyBorder="1" applyAlignment="1">
      <alignment horizontal="center"/>
    </xf>
    <xf numFmtId="0" fontId="51" fillId="0" borderId="41" xfId="0" applyFont="1" applyBorder="1"/>
    <xf numFmtId="3" fontId="34" fillId="2" borderId="41" xfId="0" applyNumberFormat="1" applyFont="1" applyFill="1" applyBorder="1" applyAlignment="1">
      <alignment horizontal="center"/>
    </xf>
    <xf numFmtId="3" fontId="34" fillId="2" borderId="42" xfId="0" applyNumberFormat="1" applyFont="1" applyFill="1" applyBorder="1" applyAlignment="1">
      <alignment horizontal="center"/>
    </xf>
    <xf numFmtId="3" fontId="34" fillId="2" borderId="43" xfId="0" applyNumberFormat="1" applyFont="1" applyFill="1" applyBorder="1" applyAlignment="1">
      <alignment horizontal="center"/>
    </xf>
    <xf numFmtId="0" fontId="48" fillId="0" borderId="42" xfId="0" applyFont="1" applyBorder="1"/>
    <xf numFmtId="0" fontId="53" fillId="0" borderId="41" xfId="0" applyFont="1" applyBorder="1"/>
    <xf numFmtId="3" fontId="44" fillId="2" borderId="41" xfId="0" applyNumberFormat="1" applyFont="1" applyFill="1" applyBorder="1" applyAlignment="1">
      <alignment horizontal="center"/>
    </xf>
    <xf numFmtId="3" fontId="44" fillId="2" borderId="42" xfId="0" applyNumberFormat="1" applyFont="1" applyFill="1" applyBorder="1" applyAlignment="1">
      <alignment horizontal="center"/>
    </xf>
    <xf numFmtId="3" fontId="44" fillId="2" borderId="43" xfId="0" applyNumberFormat="1" applyFont="1" applyFill="1" applyBorder="1" applyAlignment="1">
      <alignment horizontal="center"/>
    </xf>
    <xf numFmtId="0" fontId="38" fillId="3" borderId="9" xfId="0" quotePrefix="1" applyFont="1" applyFill="1" applyBorder="1" applyAlignment="1">
      <alignment vertical="center"/>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xf numFmtId="0" fontId="55" fillId="3" borderId="6" xfId="0" applyFont="1" applyFill="1" applyBorder="1"/>
    <xf numFmtId="0" fontId="35" fillId="0" borderId="0" xfId="0" applyFont="1" applyAlignment="1">
      <alignment horizontal="right" vertical="center"/>
    </xf>
    <xf numFmtId="0" fontId="35" fillId="0" borderId="9" xfId="0" applyFont="1" applyBorder="1" applyAlignment="1">
      <alignment vertical="center" wrapText="1"/>
    </xf>
    <xf numFmtId="0" fontId="35" fillId="0" borderId="9" xfId="0" applyFont="1" applyBorder="1" applyAlignment="1">
      <alignment horizontal="left" vertical="center" indent="2"/>
    </xf>
    <xf numFmtId="0" fontId="41" fillId="0" borderId="5" xfId="0" applyFont="1" applyBorder="1" applyAlignment="1">
      <alignment vertical="center"/>
    </xf>
    <xf numFmtId="10" fontId="41" fillId="0" borderId="6" xfId="0" applyNumberFormat="1" applyFont="1" applyBorder="1" applyAlignment="1">
      <alignment horizontal="center" vertical="center"/>
    </xf>
    <xf numFmtId="0" fontId="43" fillId="0" borderId="6" xfId="0" applyFont="1" applyBorder="1"/>
    <xf numFmtId="0" fontId="35" fillId="0" borderId="13" xfId="0" applyFont="1" applyBorder="1" applyAlignment="1">
      <alignment vertical="center"/>
    </xf>
    <xf numFmtId="0" fontId="43" fillId="0" borderId="13" xfId="0" applyFont="1" applyBorder="1"/>
    <xf numFmtId="0" fontId="35" fillId="0" borderId="8" xfId="0" applyFont="1" applyBorder="1" applyAlignment="1">
      <alignment vertical="center"/>
    </xf>
    <xf numFmtId="0" fontId="35" fillId="0" borderId="4" xfId="0" applyFont="1" applyBorder="1" applyAlignment="1">
      <alignment vertical="center"/>
    </xf>
    <xf numFmtId="0" fontId="41" fillId="0" borderId="12" xfId="0" applyFont="1" applyBorder="1" applyAlignment="1">
      <alignment vertical="center"/>
    </xf>
    <xf numFmtId="3" fontId="41" fillId="0" borderId="13" xfId="0" applyNumberFormat="1" applyFont="1" applyBorder="1" applyAlignment="1">
      <alignment vertical="center"/>
    </xf>
    <xf numFmtId="0" fontId="35" fillId="0" borderId="5" xfId="0" applyFont="1" applyBorder="1" applyAlignment="1">
      <alignment vertical="center"/>
    </xf>
    <xf numFmtId="3" fontId="41" fillId="0" borderId="6" xfId="0" applyNumberFormat="1" applyFont="1" applyBorder="1" applyAlignment="1">
      <alignment horizontal="center" vertical="center"/>
    </xf>
    <xf numFmtId="3" fontId="41" fillId="0" borderId="7" xfId="0" applyNumberFormat="1" applyFont="1" applyBorder="1" applyAlignment="1">
      <alignment horizontal="center" vertical="center"/>
    </xf>
    <xf numFmtId="0" fontId="41" fillId="0" borderId="14" xfId="0" applyFont="1" applyBorder="1" applyAlignment="1">
      <alignment vertical="center"/>
    </xf>
    <xf numFmtId="0" fontId="35" fillId="0" borderId="5" xfId="0" applyFont="1" applyBorder="1" applyAlignment="1">
      <alignment vertical="center" wrapText="1"/>
    </xf>
    <xf numFmtId="0" fontId="35" fillId="0" borderId="6" xfId="0" applyFont="1" applyBorder="1" applyAlignment="1">
      <alignment horizontal="center" vertical="center"/>
    </xf>
    <xf numFmtId="0" fontId="41" fillId="0" borderId="0" xfId="0" applyFont="1" applyAlignment="1">
      <alignment vertical="center"/>
    </xf>
    <xf numFmtId="0" fontId="41" fillId="0" borderId="0" xfId="0" applyFont="1" applyAlignment="1">
      <alignment horizontal="center" vertical="center"/>
    </xf>
    <xf numFmtId="0" fontId="40" fillId="0" borderId="0" xfId="0" applyFont="1"/>
    <xf numFmtId="0" fontId="41" fillId="0" borderId="6" xfId="0" applyFont="1" applyBorder="1" applyAlignment="1">
      <alignment vertical="center"/>
    </xf>
    <xf numFmtId="0" fontId="35" fillId="2" borderId="9" xfId="0" applyFont="1" applyFill="1" applyBorder="1" applyAlignment="1">
      <alignment vertical="center" wrapText="1"/>
    </xf>
    <xf numFmtId="0" fontId="35" fillId="0" borderId="0" xfId="0" applyFont="1" applyAlignment="1">
      <alignment vertical="center" wrapText="1"/>
    </xf>
    <xf numFmtId="0" fontId="38" fillId="3" borderId="2" xfId="0" applyFont="1" applyFill="1" applyBorder="1" applyAlignment="1">
      <alignment vertical="top"/>
    </xf>
    <xf numFmtId="0" fontId="59" fillId="3" borderId="2" xfId="0" applyFont="1" applyFill="1" applyBorder="1" applyAlignment="1">
      <alignment vertical="center"/>
    </xf>
    <xf numFmtId="0" fontId="59" fillId="3" borderId="9" xfId="0" quotePrefix="1" applyFont="1" applyFill="1" applyBorder="1" applyAlignment="1">
      <alignment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0" fontId="34" fillId="0" borderId="9" xfId="0" applyFont="1" applyBorder="1" applyAlignment="1">
      <alignment vertical="center" wrapText="1"/>
    </xf>
    <xf numFmtId="0" fontId="34" fillId="0" borderId="9" xfId="0" applyFont="1" applyBorder="1" applyAlignment="1">
      <alignment horizontal="left" vertical="center" indent="2"/>
    </xf>
    <xf numFmtId="0" fontId="44" fillId="0" borderId="5" xfId="0" applyFont="1" applyBorder="1" applyAlignment="1">
      <alignment vertical="center"/>
    </xf>
    <xf numFmtId="0" fontId="34" fillId="0" borderId="13" xfId="0" applyFont="1" applyBorder="1" applyAlignment="1">
      <alignment vertical="center"/>
    </xf>
    <xf numFmtId="0" fontId="44" fillId="2" borderId="14" xfId="0" applyFont="1" applyFill="1" applyBorder="1" applyAlignment="1">
      <alignment vertical="center"/>
    </xf>
    <xf numFmtId="3" fontId="34" fillId="2" borderId="14" xfId="0" applyNumberFormat="1" applyFont="1" applyFill="1" applyBorder="1" applyAlignment="1">
      <alignment vertical="center"/>
    </xf>
    <xf numFmtId="3" fontId="34" fillId="2" borderId="13" xfId="0" applyNumberFormat="1" applyFont="1" applyFill="1" applyBorder="1" applyAlignment="1">
      <alignment vertical="center"/>
    </xf>
    <xf numFmtId="3" fontId="34" fillId="2" borderId="15" xfId="0" applyNumberFormat="1" applyFont="1" applyFill="1" applyBorder="1" applyAlignment="1">
      <alignment vertical="center"/>
    </xf>
    <xf numFmtId="0" fontId="44" fillId="0" borderId="12" xfId="0" applyFont="1" applyBorder="1" applyAlignment="1">
      <alignment vertical="center"/>
    </xf>
    <xf numFmtId="0" fontId="34" fillId="0" borderId="5" xfId="0" applyFont="1" applyBorder="1" applyAlignment="1">
      <alignment vertical="center"/>
    </xf>
    <xf numFmtId="0" fontId="44" fillId="0" borderId="14" xfId="0" applyFont="1" applyBorder="1" applyAlignment="1">
      <alignment vertical="center"/>
    </xf>
    <xf numFmtId="0" fontId="34" fillId="0" borderId="13" xfId="0" applyFont="1" applyBorder="1"/>
    <xf numFmtId="0" fontId="34" fillId="0" borderId="5" xfId="0" applyFont="1" applyBorder="1" applyAlignment="1">
      <alignment vertical="center" wrapText="1"/>
    </xf>
    <xf numFmtId="0" fontId="34" fillId="0" borderId="6" xfId="0" applyFont="1" applyBorder="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4" fillId="0" borderId="6" xfId="0" applyFont="1" applyBorder="1" applyAlignment="1">
      <alignment vertical="center"/>
    </xf>
    <xf numFmtId="0" fontId="34" fillId="0" borderId="3" xfId="0" applyFont="1" applyBorder="1" applyAlignment="1">
      <alignment horizontal="center" vertical="center"/>
    </xf>
    <xf numFmtId="0" fontId="34" fillId="2" borderId="9" xfId="0" applyFont="1" applyFill="1" applyBorder="1" applyAlignment="1">
      <alignment vertical="center" wrapText="1"/>
    </xf>
    <xf numFmtId="0" fontId="34" fillId="0" borderId="0" xfId="0" applyFont="1" applyAlignment="1">
      <alignment vertical="center" wrapText="1"/>
    </xf>
    <xf numFmtId="166" fontId="35" fillId="0" borderId="2" xfId="0" applyNumberFormat="1" applyFont="1" applyBorder="1" applyAlignment="1">
      <alignment horizontal="center" vertical="center"/>
    </xf>
    <xf numFmtId="166" fontId="35" fillId="0" borderId="3" xfId="0" applyNumberFormat="1" applyFont="1" applyBorder="1" applyAlignment="1">
      <alignment horizontal="center" vertical="center"/>
    </xf>
    <xf numFmtId="166" fontId="35" fillId="0" borderId="9" xfId="0" applyNumberFormat="1" applyFont="1" applyBorder="1" applyAlignment="1">
      <alignment horizontal="center" vertical="center"/>
    </xf>
    <xf numFmtId="166" fontId="35" fillId="0" borderId="0" xfId="0" applyNumberFormat="1" applyFont="1" applyAlignment="1">
      <alignment horizontal="center" vertical="center"/>
    </xf>
    <xf numFmtId="166" fontId="41" fillId="0" borderId="5" xfId="0" applyNumberFormat="1" applyFont="1" applyBorder="1" applyAlignment="1">
      <alignment horizontal="center" vertical="center"/>
    </xf>
    <xf numFmtId="166" fontId="41" fillId="0" borderId="6" xfId="0" applyNumberFormat="1" applyFont="1" applyBorder="1" applyAlignment="1">
      <alignment horizontal="center" vertical="center"/>
    </xf>
    <xf numFmtId="166" fontId="35" fillId="0" borderId="13" xfId="0" applyNumberFormat="1" applyFont="1" applyBorder="1" applyAlignment="1">
      <alignment horizontal="center" vertical="center"/>
    </xf>
    <xf numFmtId="166" fontId="35" fillId="0" borderId="5" xfId="0" applyNumberFormat="1" applyFont="1" applyBorder="1" applyAlignment="1">
      <alignment horizontal="center" vertical="center"/>
    </xf>
    <xf numFmtId="166" fontId="35" fillId="0" borderId="6" xfId="0" applyNumberFormat="1" applyFont="1" applyBorder="1" applyAlignment="1">
      <alignment horizontal="center" vertical="center"/>
    </xf>
    <xf numFmtId="0" fontId="41" fillId="0" borderId="13" xfId="0" applyFont="1" applyBorder="1" applyAlignment="1">
      <alignment vertical="center"/>
    </xf>
    <xf numFmtId="166" fontId="41" fillId="0" borderId="13" xfId="0" applyNumberFormat="1" applyFont="1" applyBorder="1" applyAlignment="1">
      <alignment horizontal="center" vertical="center"/>
    </xf>
    <xf numFmtId="3" fontId="41" fillId="0" borderId="13" xfId="0" applyNumberFormat="1" applyFont="1" applyBorder="1" applyAlignment="1">
      <alignment horizontal="center" vertical="center"/>
    </xf>
    <xf numFmtId="3" fontId="41" fillId="0" borderId="2" xfId="0" applyNumberFormat="1" applyFont="1" applyBorder="1" applyAlignment="1">
      <alignment horizontal="center" vertical="center"/>
    </xf>
    <xf numFmtId="3" fontId="41" fillId="0" borderId="3" xfId="0" applyNumberFormat="1" applyFont="1" applyBorder="1" applyAlignment="1">
      <alignment horizontal="center" vertical="center"/>
    </xf>
    <xf numFmtId="3" fontId="35" fillId="0" borderId="0" xfId="0" applyNumberFormat="1" applyFont="1" applyAlignment="1">
      <alignment horizontal="center" vertical="center"/>
    </xf>
    <xf numFmtId="3" fontId="35" fillId="0" borderId="3" xfId="0" applyNumberFormat="1" applyFont="1" applyBorder="1" applyAlignment="1">
      <alignment horizontal="center" vertical="center"/>
    </xf>
    <xf numFmtId="3" fontId="35" fillId="0" borderId="6" xfId="0" applyNumberFormat="1" applyFont="1" applyBorder="1" applyAlignment="1">
      <alignment horizontal="center" vertical="center"/>
    </xf>
    <xf numFmtId="3" fontId="35" fillId="0" borderId="7" xfId="0" applyNumberFormat="1" applyFont="1" applyBorder="1" applyAlignment="1">
      <alignment horizontal="center" vertical="center"/>
    </xf>
    <xf numFmtId="0" fontId="35" fillId="0" borderId="6" xfId="0" applyFont="1" applyBorder="1"/>
    <xf numFmtId="0" fontId="40" fillId="0" borderId="6" xfId="0" applyFont="1" applyBorder="1"/>
    <xf numFmtId="0" fontId="38" fillId="3" borderId="1" xfId="0" applyFont="1" applyFill="1" applyBorder="1" applyAlignment="1">
      <alignment vertical="top"/>
    </xf>
    <xf numFmtId="0" fontId="38" fillId="3" borderId="9" xfId="0" quotePrefix="1" applyFont="1" applyFill="1" applyBorder="1" applyAlignment="1">
      <alignment vertical="top"/>
    </xf>
    <xf numFmtId="0" fontId="35" fillId="0" borderId="8" xfId="0" applyFont="1" applyBorder="1" applyAlignment="1">
      <alignment vertical="center" wrapText="1"/>
    </xf>
    <xf numFmtId="166" fontId="41" fillId="0" borderId="3" xfId="0" applyNumberFormat="1" applyFont="1" applyBorder="1" applyAlignment="1">
      <alignment horizontal="center" vertical="center"/>
    </xf>
    <xf numFmtId="166" fontId="41" fillId="0" borderId="0" xfId="0" applyNumberFormat="1" applyFont="1" applyAlignment="1">
      <alignment horizontal="center" vertical="center"/>
    </xf>
    <xf numFmtId="0" fontId="41" fillId="0" borderId="13" xfId="0" applyFont="1" applyBorder="1" applyAlignment="1">
      <alignment horizontal="center" vertical="center"/>
    </xf>
    <xf numFmtId="2" fontId="41" fillId="0" borderId="13" xfId="0" applyNumberFormat="1"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35" fillId="0" borderId="14" xfId="0" applyFont="1" applyBorder="1" applyAlignment="1">
      <alignment horizontal="center"/>
    </xf>
    <xf numFmtId="0" fontId="35" fillId="0" borderId="13" xfId="0" applyFont="1" applyBorder="1" applyAlignment="1">
      <alignment horizontal="center"/>
    </xf>
    <xf numFmtId="0" fontId="38" fillId="3" borderId="8" xfId="0" applyFont="1" applyFill="1" applyBorder="1" applyAlignment="1">
      <alignment vertical="top" wrapText="1"/>
    </xf>
    <xf numFmtId="0" fontId="38" fillId="3" borderId="0" xfId="0" applyFont="1" applyFill="1"/>
    <xf numFmtId="164" fontId="38" fillId="3" borderId="8" xfId="0" quotePrefix="1" applyNumberFormat="1" applyFont="1" applyFill="1" applyBorder="1" applyAlignment="1">
      <alignment horizontal="left" vertical="center" wrapText="1"/>
    </xf>
    <xf numFmtId="0" fontId="46" fillId="3" borderId="4" xfId="1" applyFont="1" applyFill="1" applyBorder="1"/>
    <xf numFmtId="0" fontId="38" fillId="3" borderId="6" xfId="0" applyFont="1" applyFill="1" applyBorder="1"/>
    <xf numFmtId="166" fontId="35" fillId="0" borderId="9" xfId="0" applyNumberFormat="1" applyFont="1" applyBorder="1" applyAlignment="1">
      <alignment horizontal="center"/>
    </xf>
    <xf numFmtId="0" fontId="35" fillId="2" borderId="8" xfId="0" applyFont="1" applyFill="1" applyBorder="1" applyAlignment="1">
      <alignment vertical="center" wrapText="1"/>
    </xf>
    <xf numFmtId="0" fontId="35" fillId="2" borderId="4" xfId="0" applyFont="1" applyFill="1" applyBorder="1" applyAlignment="1">
      <alignment vertical="center" wrapText="1"/>
    </xf>
    <xf numFmtId="0" fontId="35" fillId="2" borderId="0" xfId="0" applyFont="1" applyFill="1" applyAlignment="1">
      <alignment vertical="center" wrapText="1"/>
    </xf>
    <xf numFmtId="0" fontId="38" fillId="4" borderId="8" xfId="0" applyFont="1" applyFill="1" applyBorder="1" applyAlignment="1">
      <alignment vertical="center" wrapText="1"/>
    </xf>
    <xf numFmtId="0" fontId="43" fillId="3" borderId="6" xfId="0" applyFont="1" applyFill="1" applyBorder="1"/>
    <xf numFmtId="166" fontId="40" fillId="2" borderId="9" xfId="0" applyNumberFormat="1" applyFont="1" applyFill="1" applyBorder="1" applyAlignment="1">
      <alignment horizontal="center" wrapText="1"/>
    </xf>
    <xf numFmtId="166" fontId="40" fillId="2" borderId="0" xfId="0" applyNumberFormat="1" applyFont="1" applyFill="1" applyAlignment="1">
      <alignment horizontal="center"/>
    </xf>
    <xf numFmtId="166" fontId="43" fillId="0" borderId="9" xfId="0" applyNumberFormat="1" applyFont="1" applyBorder="1" applyAlignment="1">
      <alignment horizontal="center"/>
    </xf>
    <xf numFmtId="0" fontId="41" fillId="2" borderId="4" xfId="0" applyFont="1" applyFill="1" applyBorder="1" applyAlignment="1">
      <alignment horizontal="center"/>
    </xf>
    <xf numFmtId="166" fontId="40" fillId="2" borderId="5" xfId="0" applyNumberFormat="1" applyFont="1" applyFill="1" applyBorder="1" applyAlignment="1">
      <alignment horizontal="center" wrapText="1"/>
    </xf>
    <xf numFmtId="166" fontId="40" fillId="2" borderId="6" xfId="2" applyNumberFormat="1" applyFont="1" applyFill="1" applyBorder="1" applyAlignment="1">
      <alignment horizontal="center"/>
    </xf>
    <xf numFmtId="166" fontId="40" fillId="2" borderId="6" xfId="0" applyNumberFormat="1" applyFont="1" applyFill="1" applyBorder="1" applyAlignment="1">
      <alignment horizontal="center"/>
    </xf>
    <xf numFmtId="166" fontId="43" fillId="0" borderId="5" xfId="0" applyNumberFormat="1" applyFont="1" applyBorder="1" applyAlignment="1">
      <alignment horizontal="center"/>
    </xf>
    <xf numFmtId="0" fontId="42" fillId="2" borderId="12" xfId="0" applyFont="1" applyFill="1" applyBorder="1" applyAlignment="1">
      <alignment horizontal="center"/>
    </xf>
    <xf numFmtId="0" fontId="42" fillId="0" borderId="14" xfId="0" applyFont="1" applyBorder="1" applyAlignment="1">
      <alignment horizontal="center" wrapText="1"/>
    </xf>
    <xf numFmtId="0" fontId="42" fillId="2" borderId="13" xfId="0" applyFont="1" applyFill="1" applyBorder="1" applyAlignment="1">
      <alignment horizontal="center"/>
    </xf>
    <xf numFmtId="0" fontId="45" fillId="0" borderId="14" xfId="0" applyFont="1" applyBorder="1" applyAlignment="1">
      <alignment horizontal="center" vertical="center"/>
    </xf>
    <xf numFmtId="0" fontId="41" fillId="2" borderId="12" xfId="0" applyFont="1" applyFill="1" applyBorder="1" applyAlignment="1">
      <alignment horizontal="center"/>
    </xf>
    <xf numFmtId="0" fontId="41" fillId="0" borderId="14" xfId="0" applyFont="1" applyBorder="1" applyAlignment="1">
      <alignment horizontal="center" wrapText="1"/>
    </xf>
    <xf numFmtId="0" fontId="41" fillId="2" borderId="13" xfId="0" applyFont="1" applyFill="1" applyBorder="1" applyAlignment="1">
      <alignment horizontal="center"/>
    </xf>
    <xf numFmtId="10" fontId="40" fillId="2" borderId="3" xfId="0" applyNumberFormat="1" applyFont="1" applyFill="1" applyBorder="1" applyAlignment="1">
      <alignment horizontal="center"/>
    </xf>
    <xf numFmtId="10" fontId="40" fillId="0" borderId="6" xfId="0" applyNumberFormat="1" applyFont="1" applyBorder="1" applyAlignment="1">
      <alignment horizontal="center"/>
    </xf>
    <xf numFmtId="0" fontId="42" fillId="0" borderId="5" xfId="0" applyFont="1" applyBorder="1" applyAlignment="1">
      <alignment horizontal="center" wrapText="1"/>
    </xf>
    <xf numFmtId="0" fontId="42" fillId="0" borderId="6" xfId="0" applyFont="1" applyBorder="1" applyAlignment="1">
      <alignment horizontal="center" vertical="center"/>
    </xf>
    <xf numFmtId="0" fontId="38" fillId="3" borderId="2" xfId="0" applyFont="1" applyFill="1" applyBorder="1" applyAlignment="1">
      <alignment vertical="top" wrapText="1"/>
    </xf>
    <xf numFmtId="0" fontId="38" fillId="3" borderId="9" xfId="0" quotePrefix="1" applyFont="1" applyFill="1" applyBorder="1" applyAlignment="1">
      <alignment vertical="top" wrapText="1"/>
    </xf>
    <xf numFmtId="0" fontId="46" fillId="3" borderId="5" xfId="1" applyFont="1" applyFill="1" applyBorder="1"/>
    <xf numFmtId="168" fontId="35" fillId="0" borderId="9" xfId="13" applyNumberFormat="1" applyFont="1" applyFill="1" applyBorder="1" applyAlignment="1">
      <alignment horizontal="right"/>
    </xf>
    <xf numFmtId="168" fontId="35" fillId="0" borderId="0" xfId="13" applyNumberFormat="1" applyFont="1" applyFill="1" applyBorder="1" applyAlignment="1">
      <alignment horizontal="right"/>
    </xf>
    <xf numFmtId="168" fontId="35" fillId="0" borderId="10" xfId="13" applyNumberFormat="1" applyFont="1" applyFill="1" applyBorder="1" applyAlignment="1">
      <alignment horizontal="right"/>
    </xf>
    <xf numFmtId="166" fontId="35" fillId="0" borderId="0" xfId="22" applyNumberFormat="1" applyFont="1" applyAlignment="1">
      <alignment horizontal="center"/>
    </xf>
    <xf numFmtId="166" fontId="35" fillId="0" borderId="3" xfId="22" applyNumberFormat="1" applyFont="1" applyBorder="1" applyAlignment="1">
      <alignment horizontal="center"/>
    </xf>
    <xf numFmtId="0" fontId="35" fillId="0" borderId="5" xfId="0" applyFont="1" applyBorder="1" applyAlignment="1">
      <alignment wrapText="1"/>
    </xf>
    <xf numFmtId="168" fontId="35" fillId="0" borderId="5" xfId="13" applyNumberFormat="1" applyFont="1" applyFill="1" applyBorder="1" applyAlignment="1">
      <alignment horizontal="right"/>
    </xf>
    <xf numFmtId="168" fontId="35" fillId="0" borderId="6" xfId="13" applyNumberFormat="1" applyFont="1" applyFill="1" applyBorder="1" applyAlignment="1">
      <alignment horizontal="right"/>
    </xf>
    <xf numFmtId="168" fontId="35" fillId="0" borderId="7" xfId="13" applyNumberFormat="1" applyFont="1" applyFill="1" applyBorder="1" applyAlignment="1">
      <alignment horizontal="right"/>
    </xf>
    <xf numFmtId="166" fontId="35" fillId="0" borderId="6" xfId="22" applyNumberFormat="1" applyFont="1" applyBorder="1" applyAlignment="1">
      <alignment horizontal="center"/>
    </xf>
    <xf numFmtId="0" fontId="35" fillId="0" borderId="14" xfId="0" applyFont="1" applyBorder="1" applyAlignment="1">
      <alignment wrapText="1"/>
    </xf>
    <xf numFmtId="168" fontId="35" fillId="0" borderId="14" xfId="13" applyNumberFormat="1" applyFont="1" applyFill="1" applyBorder="1" applyAlignment="1"/>
    <xf numFmtId="168" fontId="35" fillId="0" borderId="13" xfId="13" applyNumberFormat="1" applyFont="1" applyFill="1" applyBorder="1" applyAlignment="1"/>
    <xf numFmtId="168" fontId="35" fillId="0" borderId="15" xfId="13" applyNumberFormat="1" applyFont="1" applyFill="1" applyBorder="1" applyAlignment="1"/>
    <xf numFmtId="166" fontId="35" fillId="0" borderId="13" xfId="22" applyNumberFormat="1" applyFont="1" applyBorder="1" applyAlignment="1">
      <alignment horizontal="center"/>
    </xf>
    <xf numFmtId="0" fontId="38" fillId="3" borderId="8" xfId="0" applyFont="1" applyFill="1" applyBorder="1" applyAlignment="1">
      <alignment vertical="top"/>
    </xf>
    <xf numFmtId="0" fontId="38" fillId="3" borderId="8" xfId="0" quotePrefix="1" applyFont="1" applyFill="1" applyBorder="1" applyAlignment="1">
      <alignment vertical="top"/>
    </xf>
    <xf numFmtId="0" fontId="35" fillId="2" borderId="5" xfId="0" applyFont="1" applyFill="1" applyBorder="1"/>
    <xf numFmtId="166" fontId="35" fillId="0" borderId="5" xfId="0" applyNumberFormat="1" applyFont="1" applyBorder="1" applyAlignment="1">
      <alignment horizontal="center"/>
    </xf>
    <xf numFmtId="0" fontId="41" fillId="0" borderId="12" xfId="0" applyFont="1" applyBorder="1" applyAlignment="1">
      <alignment horizontal="left" vertical="center" wrapText="1"/>
    </xf>
    <xf numFmtId="0" fontId="68" fillId="0" borderId="0" xfId="0" applyFont="1"/>
    <xf numFmtId="0" fontId="68" fillId="0" borderId="0" xfId="0" applyFont="1" applyAlignment="1">
      <alignment horizontal="center"/>
    </xf>
    <xf numFmtId="0" fontId="69" fillId="0" borderId="0" xfId="0" applyFont="1"/>
    <xf numFmtId="0" fontId="38" fillId="3" borderId="1" xfId="0" applyFont="1" applyFill="1" applyBorder="1" applyAlignment="1">
      <alignment vertical="center"/>
    </xf>
    <xf numFmtId="3" fontId="43" fillId="8" borderId="9" xfId="0" applyNumberFormat="1" applyFont="1" applyFill="1" applyBorder="1"/>
    <xf numFmtId="3" fontId="43" fillId="8" borderId="0" xfId="0" applyNumberFormat="1" applyFont="1" applyFill="1"/>
    <xf numFmtId="3" fontId="43" fillId="5" borderId="0" xfId="0" applyNumberFormat="1" applyFont="1" applyFill="1"/>
    <xf numFmtId="166" fontId="35" fillId="5" borderId="3" xfId="21" applyNumberFormat="1" applyFont="1" applyFill="1" applyBorder="1" applyAlignment="1">
      <alignment horizontal="center"/>
    </xf>
    <xf numFmtId="0" fontId="40" fillId="5" borderId="8" xfId="0" applyFont="1" applyFill="1" applyBorder="1"/>
    <xf numFmtId="168" fontId="35" fillId="5" borderId="9" xfId="20" applyNumberFormat="1" applyFont="1" applyFill="1" applyBorder="1"/>
    <xf numFmtId="168" fontId="35" fillId="5" borderId="0" xfId="20" applyNumberFormat="1" applyFont="1" applyFill="1" applyBorder="1"/>
    <xf numFmtId="166" fontId="35" fillId="5" borderId="0" xfId="21" applyNumberFormat="1" applyFont="1" applyFill="1" applyAlignment="1">
      <alignment horizontal="center"/>
    </xf>
    <xf numFmtId="0" fontId="40" fillId="0" borderId="4" xfId="0" applyFont="1" applyBorder="1" applyAlignment="1">
      <alignment vertical="center"/>
    </xf>
    <xf numFmtId="0" fontId="42" fillId="5" borderId="12" xfId="0" applyFont="1" applyFill="1" applyBorder="1" applyAlignment="1">
      <alignment horizontal="left" vertical="center"/>
    </xf>
    <xf numFmtId="168" fontId="41" fillId="5" borderId="14" xfId="20" applyNumberFormat="1" applyFont="1" applyFill="1" applyBorder="1"/>
    <xf numFmtId="168" fontId="41" fillId="5" borderId="13" xfId="20" applyNumberFormat="1" applyFont="1" applyFill="1" applyBorder="1"/>
    <xf numFmtId="166" fontId="41" fillId="5" borderId="13" xfId="21" applyNumberFormat="1" applyFont="1" applyFill="1" applyBorder="1" applyAlignment="1">
      <alignment horizontal="center"/>
    </xf>
    <xf numFmtId="168" fontId="35" fillId="5" borderId="2" xfId="20" applyNumberFormat="1" applyFont="1" applyFill="1" applyBorder="1"/>
    <xf numFmtId="168" fontId="35" fillId="5" borderId="3" xfId="20" applyNumberFormat="1" applyFont="1" applyFill="1" applyBorder="1"/>
    <xf numFmtId="168" fontId="35" fillId="5" borderId="11" xfId="20" applyNumberFormat="1" applyFont="1" applyFill="1" applyBorder="1"/>
    <xf numFmtId="168" fontId="35" fillId="5" borderId="10" xfId="20" applyNumberFormat="1" applyFont="1" applyFill="1" applyBorder="1"/>
    <xf numFmtId="168" fontId="41" fillId="5" borderId="15" xfId="20" applyNumberFormat="1" applyFont="1" applyFill="1" applyBorder="1"/>
    <xf numFmtId="166" fontId="41" fillId="0" borderId="13" xfId="0" applyNumberFormat="1" applyFont="1" applyBorder="1" applyAlignment="1">
      <alignment horizontal="center"/>
    </xf>
    <xf numFmtId="166" fontId="41" fillId="0" borderId="15" xfId="0" applyNumberFormat="1" applyFont="1" applyBorder="1" applyAlignment="1">
      <alignment horizontal="center"/>
    </xf>
    <xf numFmtId="166" fontId="40" fillId="0" borderId="9" xfId="0" applyNumberFormat="1" applyFont="1" applyBorder="1" applyAlignment="1">
      <alignment horizontal="center" vertical="center"/>
    </xf>
    <xf numFmtId="166" fontId="42" fillId="0" borderId="5" xfId="0" applyNumberFormat="1" applyFont="1" applyBorder="1" applyAlignment="1">
      <alignment horizontal="center" vertical="center"/>
    </xf>
    <xf numFmtId="166" fontId="42" fillId="0" borderId="6" xfId="0" applyNumberFormat="1" applyFont="1" applyBorder="1" applyAlignment="1">
      <alignment horizontal="center" vertical="center"/>
    </xf>
    <xf numFmtId="0" fontId="38" fillId="4" borderId="8" xfId="0" applyFont="1" applyFill="1" applyBorder="1" applyAlignment="1">
      <alignment vertical="top"/>
    </xf>
    <xf numFmtId="0" fontId="38" fillId="4" borderId="8" xfId="0" quotePrefix="1" applyFont="1" applyFill="1" applyBorder="1" applyAlignment="1">
      <alignment vertical="top"/>
    </xf>
    <xf numFmtId="166" fontId="35" fillId="2" borderId="2" xfId="0" applyNumberFormat="1" applyFont="1" applyFill="1" applyBorder="1" applyAlignment="1">
      <alignment horizontal="center" vertical="center"/>
    </xf>
    <xf numFmtId="166" fontId="35" fillId="2" borderId="3" xfId="0" applyNumberFormat="1" applyFont="1" applyFill="1" applyBorder="1" applyAlignment="1">
      <alignment horizontal="center" vertical="center"/>
    </xf>
    <xf numFmtId="166" fontId="35" fillId="2" borderId="9" xfId="0" applyNumberFormat="1" applyFont="1" applyFill="1" applyBorder="1" applyAlignment="1">
      <alignment horizontal="center" vertical="center"/>
    </xf>
    <xf numFmtId="166" fontId="35" fillId="2" borderId="0" xfId="0" applyNumberFormat="1" applyFont="1" applyFill="1" applyAlignment="1">
      <alignment horizontal="center" vertical="center"/>
    </xf>
    <xf numFmtId="0" fontId="41" fillId="2" borderId="12" xfId="0" applyFont="1" applyFill="1" applyBorder="1" applyAlignment="1">
      <alignment vertical="center"/>
    </xf>
    <xf numFmtId="166" fontId="41" fillId="2" borderId="13" xfId="0" applyNumberFormat="1" applyFont="1" applyFill="1" applyBorder="1" applyAlignment="1">
      <alignment horizontal="center"/>
    </xf>
    <xf numFmtId="3" fontId="41" fillId="2" borderId="14" xfId="0" applyNumberFormat="1" applyFont="1" applyFill="1" applyBorder="1" applyAlignment="1">
      <alignment horizontal="center" vertical="center"/>
    </xf>
    <xf numFmtId="3" fontId="41" fillId="2" borderId="15" xfId="0" applyNumberFormat="1" applyFont="1" applyFill="1" applyBorder="1" applyAlignment="1">
      <alignment horizontal="center" vertical="center"/>
    </xf>
    <xf numFmtId="0" fontId="56" fillId="0" borderId="0" xfId="0" applyFont="1" applyAlignment="1">
      <alignment horizontal="left" vertical="center"/>
    </xf>
    <xf numFmtId="0" fontId="56" fillId="0" borderId="0" xfId="0" applyFont="1"/>
    <xf numFmtId="0" fontId="70" fillId="0" borderId="0" xfId="0" applyFont="1"/>
    <xf numFmtId="0" fontId="38" fillId="3" borderId="1" xfId="0" applyFont="1" applyFill="1" applyBorder="1" applyAlignment="1">
      <alignment vertical="top" wrapText="1"/>
    </xf>
    <xf numFmtId="0" fontId="41" fillId="0" borderId="4" xfId="0" applyFont="1" applyBorder="1" applyAlignment="1">
      <alignment wrapText="1"/>
    </xf>
    <xf numFmtId="0" fontId="35" fillId="0" borderId="8" xfId="0" applyFont="1" applyBorder="1"/>
    <xf numFmtId="10" fontId="35" fillId="2" borderId="0" xfId="0" applyNumberFormat="1" applyFont="1" applyFill="1" applyAlignment="1">
      <alignment horizontal="center"/>
    </xf>
    <xf numFmtId="0" fontId="35" fillId="0" borderId="0" xfId="0" applyFont="1" applyAlignment="1">
      <alignment horizontal="left" vertical="center" wrapText="1"/>
    </xf>
    <xf numFmtId="0" fontId="55" fillId="3" borderId="0" xfId="0" applyFont="1" applyFill="1" applyAlignment="1">
      <alignment vertical="center"/>
    </xf>
    <xf numFmtId="164" fontId="38" fillId="3" borderId="8" xfId="0" quotePrefix="1" applyNumberFormat="1" applyFont="1" applyFill="1" applyBorder="1" applyAlignment="1">
      <alignment vertical="center"/>
    </xf>
    <xf numFmtId="0" fontId="55" fillId="0" borderId="13" xfId="0" applyFont="1" applyBorder="1" applyAlignment="1">
      <alignment vertical="center"/>
    </xf>
    <xf numFmtId="0" fontId="55" fillId="0" borderId="13" xfId="0" applyFont="1" applyBorder="1"/>
    <xf numFmtId="0" fontId="40" fillId="0" borderId="13" xfId="0" applyFont="1" applyBorder="1" applyAlignment="1">
      <alignment vertical="center"/>
    </xf>
    <xf numFmtId="0" fontId="40" fillId="0" borderId="13" xfId="0" applyFont="1" applyBorder="1"/>
    <xf numFmtId="0" fontId="40" fillId="0" borderId="0" xfId="0" applyFont="1" applyAlignment="1">
      <alignment vertical="center"/>
    </xf>
    <xf numFmtId="3" fontId="40" fillId="0" borderId="0" xfId="0" applyNumberFormat="1" applyFont="1" applyAlignment="1">
      <alignment vertical="center"/>
    </xf>
    <xf numFmtId="0" fontId="71" fillId="0" borderId="0" xfId="0" applyFont="1"/>
    <xf numFmtId="3" fontId="35" fillId="0" borderId="2" xfId="0" applyNumberFormat="1" applyFont="1" applyBorder="1"/>
    <xf numFmtId="3" fontId="35" fillId="0" borderId="3" xfId="0" applyNumberFormat="1" applyFont="1" applyBorder="1"/>
    <xf numFmtId="3" fontId="40" fillId="0" borderId="11" xfId="0" applyNumberFormat="1" applyFont="1" applyBorder="1"/>
    <xf numFmtId="3" fontId="40" fillId="0" borderId="10" xfId="0" applyNumberFormat="1" applyFont="1" applyBorder="1"/>
    <xf numFmtId="3" fontId="41" fillId="0" borderId="14" xfId="0" applyNumberFormat="1" applyFont="1" applyBorder="1"/>
    <xf numFmtId="3" fontId="41" fillId="0" borderId="13" xfId="0" applyNumberFormat="1" applyFont="1" applyBorder="1"/>
    <xf numFmtId="0" fontId="38" fillId="3" borderId="9" xfId="0" applyFont="1" applyFill="1" applyBorder="1" applyAlignment="1">
      <alignment vertical="top"/>
    </xf>
    <xf numFmtId="164" fontId="38" fillId="3" borderId="0" xfId="0" quotePrefix="1" applyNumberFormat="1" applyFont="1" applyFill="1"/>
    <xf numFmtId="3" fontId="35" fillId="0" borderId="6" xfId="0" applyNumberFormat="1" applyFont="1" applyBorder="1"/>
    <xf numFmtId="3" fontId="35" fillId="0" borderId="7" xfId="0" applyNumberFormat="1" applyFont="1" applyBorder="1"/>
    <xf numFmtId="3" fontId="40" fillId="0" borderId="2" xfId="0" applyNumberFormat="1" applyFont="1" applyBorder="1"/>
    <xf numFmtId="3" fontId="40" fillId="0" borderId="3" xfId="0" applyNumberFormat="1" applyFont="1" applyBorder="1"/>
    <xf numFmtId="3" fontId="40" fillId="0" borderId="9" xfId="0" applyNumberFormat="1" applyFont="1" applyBorder="1"/>
    <xf numFmtId="3" fontId="40" fillId="0" borderId="0" xfId="0" applyNumberFormat="1" applyFont="1"/>
    <xf numFmtId="3" fontId="42" fillId="0" borderId="14" xfId="0" applyNumberFormat="1" applyFont="1" applyBorder="1" applyAlignment="1">
      <alignment vertical="center"/>
    </xf>
    <xf numFmtId="0" fontId="55" fillId="3" borderId="3" xfId="0" applyFont="1" applyFill="1" applyBorder="1"/>
    <xf numFmtId="10" fontId="43" fillId="0" borderId="0" xfId="0" applyNumberFormat="1" applyFont="1"/>
    <xf numFmtId="0" fontId="72" fillId="5" borderId="0" xfId="27" applyNumberFormat="1" applyFont="1" applyFill="1"/>
    <xf numFmtId="167" fontId="72" fillId="5" borderId="0" xfId="13" applyNumberFormat="1" applyFont="1" applyFill="1" applyAlignment="1">
      <alignment vertical="center"/>
    </xf>
    <xf numFmtId="0" fontId="72" fillId="5" borderId="0" xfId="27" applyNumberFormat="1" applyFont="1" applyFill="1" applyAlignment="1">
      <alignment vertical="center"/>
    </xf>
    <xf numFmtId="0" fontId="72" fillId="5" borderId="0" xfId="0" applyFont="1" applyFill="1" applyAlignment="1">
      <alignment vertical="center"/>
    </xf>
    <xf numFmtId="0" fontId="35" fillId="0" borderId="5" xfId="0" applyFont="1" applyBorder="1"/>
    <xf numFmtId="10" fontId="43" fillId="0" borderId="6" xfId="0" applyNumberFormat="1" applyFont="1" applyBorder="1"/>
    <xf numFmtId="0" fontId="35" fillId="2" borderId="5" xfId="0" applyFont="1" applyFill="1" applyBorder="1" applyAlignment="1">
      <alignment horizontal="center"/>
    </xf>
    <xf numFmtId="0" fontId="35" fillId="2" borderId="6" xfId="0" applyFont="1" applyFill="1" applyBorder="1" applyAlignment="1">
      <alignment horizontal="center"/>
    </xf>
    <xf numFmtId="0" fontId="72" fillId="5" borderId="6" xfId="27" applyNumberFormat="1" applyFont="1" applyFill="1" applyBorder="1"/>
    <xf numFmtId="167" fontId="72" fillId="5" borderId="6" xfId="13" applyNumberFormat="1" applyFont="1" applyFill="1" applyBorder="1" applyAlignment="1">
      <alignment vertical="center"/>
    </xf>
    <xf numFmtId="0" fontId="72" fillId="5" borderId="6" xfId="27" applyNumberFormat="1" applyFont="1" applyFill="1" applyBorder="1" applyAlignment="1">
      <alignment vertical="center"/>
    </xf>
    <xf numFmtId="0" fontId="55" fillId="5" borderId="6" xfId="0" applyFont="1" applyFill="1" applyBorder="1"/>
    <xf numFmtId="0" fontId="38" fillId="0" borderId="0" xfId="0" applyFont="1" applyAlignment="1">
      <alignment vertical="center"/>
    </xf>
    <xf numFmtId="3" fontId="55" fillId="0" borderId="0" xfId="0" applyNumberFormat="1" applyFont="1"/>
    <xf numFmtId="0" fontId="73" fillId="0" borderId="0" xfId="0" applyFont="1" applyAlignment="1">
      <alignment horizontal="center"/>
    </xf>
    <xf numFmtId="0" fontId="55" fillId="0" borderId="0" xfId="0" applyFont="1" applyAlignment="1">
      <alignment vertical="center"/>
    </xf>
    <xf numFmtId="0" fontId="43" fillId="3" borderId="3" xfId="0" applyFont="1" applyFill="1" applyBorder="1"/>
    <xf numFmtId="0" fontId="73" fillId="3" borderId="9" xfId="0" applyFont="1" applyFill="1" applyBorder="1" applyAlignment="1">
      <alignment horizontal="center"/>
    </xf>
    <xf numFmtId="0" fontId="73" fillId="3" borderId="0" xfId="0" applyFont="1" applyFill="1" applyAlignment="1">
      <alignment horizontal="center"/>
    </xf>
    <xf numFmtId="0" fontId="38" fillId="3" borderId="9"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 xfId="0" quotePrefix="1" applyFont="1" applyFill="1" applyBorder="1" applyAlignment="1">
      <alignment horizontal="center"/>
    </xf>
    <xf numFmtId="0" fontId="42" fillId="2" borderId="8" xfId="0" applyFont="1" applyFill="1" applyBorder="1" applyAlignment="1">
      <alignment vertical="center"/>
    </xf>
    <xf numFmtId="3" fontId="42" fillId="2" borderId="2" xfId="0" applyNumberFormat="1" applyFont="1" applyFill="1" applyBorder="1" applyAlignment="1">
      <alignment horizontal="center" vertical="center"/>
    </xf>
    <xf numFmtId="3" fontId="42" fillId="2" borderId="3" xfId="0" applyNumberFormat="1" applyFont="1" applyFill="1" applyBorder="1" applyAlignment="1">
      <alignment horizontal="center" vertical="center"/>
    </xf>
    <xf numFmtId="3" fontId="42" fillId="2" borderId="11" xfId="0" applyNumberFormat="1" applyFont="1" applyFill="1" applyBorder="1" applyAlignment="1">
      <alignment horizontal="center" vertical="center"/>
    </xf>
    <xf numFmtId="166" fontId="42" fillId="2" borderId="3" xfId="0" applyNumberFormat="1" applyFont="1" applyFill="1" applyBorder="1" applyAlignment="1">
      <alignment horizontal="center" vertical="center"/>
    </xf>
    <xf numFmtId="166" fontId="42" fillId="2" borderId="9" xfId="0" applyNumberFormat="1" applyFont="1" applyFill="1" applyBorder="1" applyAlignment="1">
      <alignment horizontal="center" vertical="center"/>
    </xf>
    <xf numFmtId="166" fontId="42" fillId="2" borderId="0" xfId="0" applyNumberFormat="1" applyFont="1" applyFill="1" applyAlignment="1">
      <alignment horizontal="center" vertical="center"/>
    </xf>
    <xf numFmtId="0" fontId="42" fillId="2" borderId="8" xfId="0" applyFont="1" applyFill="1" applyBorder="1" applyAlignment="1">
      <alignment horizontal="left" vertical="center" indent="1"/>
    </xf>
    <xf numFmtId="3" fontId="42" fillId="2" borderId="9" xfId="0" applyNumberFormat="1" applyFont="1" applyFill="1" applyBorder="1" applyAlignment="1">
      <alignment horizontal="center" vertical="center"/>
    </xf>
    <xf numFmtId="3" fontId="42" fillId="2" borderId="0" xfId="0" applyNumberFormat="1" applyFont="1" applyFill="1" applyAlignment="1">
      <alignment horizontal="center" vertical="center"/>
    </xf>
    <xf numFmtId="3" fontId="42" fillId="2" borderId="10" xfId="0" applyNumberFormat="1" applyFont="1" applyFill="1" applyBorder="1" applyAlignment="1">
      <alignment horizontal="center" vertical="center"/>
    </xf>
    <xf numFmtId="0" fontId="40" fillId="2" borderId="8" xfId="0" applyFont="1" applyFill="1" applyBorder="1" applyAlignment="1">
      <alignment horizontal="left" vertical="center" indent="1"/>
    </xf>
    <xf numFmtId="3" fontId="40" fillId="2" borderId="9" xfId="0" applyNumberFormat="1" applyFont="1" applyFill="1" applyBorder="1" applyAlignment="1">
      <alignment horizontal="center" vertical="center"/>
    </xf>
    <xf numFmtId="3" fontId="40" fillId="2" borderId="0" xfId="0" applyNumberFormat="1" applyFont="1" applyFill="1" applyAlignment="1">
      <alignment horizontal="center" vertical="center"/>
    </xf>
    <xf numFmtId="3" fontId="40" fillId="2" borderId="10" xfId="0" applyNumberFormat="1" applyFont="1" applyFill="1" applyBorder="1" applyAlignment="1">
      <alignment horizontal="center" vertical="center"/>
    </xf>
    <xf numFmtId="166" fontId="40" fillId="0" borderId="0" xfId="0" applyNumberFormat="1" applyFont="1" applyAlignment="1">
      <alignment horizontal="center" vertical="center"/>
    </xf>
    <xf numFmtId="166" fontId="42" fillId="0" borderId="0" xfId="0" applyNumberFormat="1" applyFont="1" applyAlignment="1">
      <alignment horizontal="center" vertical="center"/>
    </xf>
    <xf numFmtId="166" fontId="42" fillId="0" borderId="9" xfId="0" applyNumberFormat="1" applyFont="1" applyBorder="1" applyAlignment="1">
      <alignment horizontal="center" vertical="center"/>
    </xf>
    <xf numFmtId="0" fontId="40" fillId="0" borderId="8" xfId="0" applyFont="1" applyBorder="1" applyAlignment="1">
      <alignment horizontal="left" vertical="center" indent="1"/>
    </xf>
    <xf numFmtId="0" fontId="42" fillId="2" borderId="9" xfId="0" applyFont="1" applyFill="1" applyBorder="1" applyAlignment="1">
      <alignment horizontal="center" vertical="center"/>
    </xf>
    <xf numFmtId="0" fontId="42" fillId="2" borderId="0" xfId="0" applyFont="1" applyFill="1" applyAlignment="1">
      <alignment horizontal="center" vertical="center"/>
    </xf>
    <xf numFmtId="0" fontId="42" fillId="2" borderId="10" xfId="0" applyFont="1" applyFill="1" applyBorder="1" applyAlignment="1">
      <alignment horizontal="center" vertical="center"/>
    </xf>
    <xf numFmtId="0" fontId="42" fillId="2" borderId="4" xfId="0" applyFont="1" applyFill="1" applyBorder="1" applyAlignment="1">
      <alignment vertical="center"/>
    </xf>
    <xf numFmtId="3" fontId="42" fillId="2" borderId="5" xfId="0" applyNumberFormat="1" applyFont="1" applyFill="1" applyBorder="1" applyAlignment="1">
      <alignment horizontal="center" vertical="center"/>
    </xf>
    <xf numFmtId="3" fontId="42" fillId="2" borderId="6" xfId="0" applyNumberFormat="1" applyFont="1" applyFill="1" applyBorder="1" applyAlignment="1">
      <alignment horizontal="center" vertical="center"/>
    </xf>
    <xf numFmtId="3" fontId="42" fillId="2" borderId="7" xfId="0" applyNumberFormat="1" applyFont="1" applyFill="1" applyBorder="1" applyAlignment="1">
      <alignment horizontal="center" vertical="center"/>
    </xf>
    <xf numFmtId="0" fontId="42" fillId="2" borderId="12" xfId="0" applyFont="1" applyFill="1" applyBorder="1" applyAlignment="1">
      <alignment vertical="center"/>
    </xf>
    <xf numFmtId="3" fontId="42" fillId="2" borderId="14" xfId="0" applyNumberFormat="1" applyFont="1" applyFill="1" applyBorder="1" applyAlignment="1">
      <alignment horizontal="center" vertical="center"/>
    </xf>
    <xf numFmtId="3" fontId="42" fillId="2" borderId="13" xfId="0" applyNumberFormat="1" applyFont="1" applyFill="1" applyBorder="1" applyAlignment="1">
      <alignment horizontal="center" vertical="center"/>
    </xf>
    <xf numFmtId="3" fontId="42" fillId="2" borderId="15" xfId="0" applyNumberFormat="1" applyFont="1" applyFill="1" applyBorder="1" applyAlignment="1">
      <alignment horizontal="center" vertical="center"/>
    </xf>
    <xf numFmtId="166" fontId="42" fillId="0" borderId="14" xfId="0" applyNumberFormat="1" applyFont="1" applyBorder="1" applyAlignment="1">
      <alignment horizontal="center" vertical="center"/>
    </xf>
    <xf numFmtId="166" fontId="42" fillId="0" borderId="15" xfId="0" applyNumberFormat="1" applyFont="1" applyBorder="1" applyAlignment="1">
      <alignment horizontal="center" vertical="center"/>
    </xf>
    <xf numFmtId="166" fontId="42" fillId="0" borderId="13" xfId="0" applyNumberFormat="1" applyFont="1" applyBorder="1" applyAlignment="1">
      <alignment horizontal="center" vertical="center"/>
    </xf>
    <xf numFmtId="0" fontId="40" fillId="2" borderId="0" xfId="0" applyFont="1" applyFill="1" applyAlignment="1">
      <alignment vertical="center"/>
    </xf>
    <xf numFmtId="10" fontId="40" fillId="7" borderId="0" xfId="0" applyNumberFormat="1" applyFont="1" applyFill="1" applyAlignment="1">
      <alignment horizontal="center" vertical="center"/>
    </xf>
    <xf numFmtId="0" fontId="73" fillId="4" borderId="9" xfId="0" applyFont="1" applyFill="1" applyBorder="1" applyAlignment="1">
      <alignment vertical="center"/>
    </xf>
    <xf numFmtId="0" fontId="73" fillId="4" borderId="0" xfId="0" applyFont="1" applyFill="1" applyAlignment="1">
      <alignment vertical="center"/>
    </xf>
    <xf numFmtId="0" fontId="74" fillId="4" borderId="0" xfId="0" applyFont="1" applyFill="1" applyAlignment="1">
      <alignment horizontal="center" vertical="top"/>
    </xf>
    <xf numFmtId="0" fontId="38" fillId="4" borderId="9"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10" xfId="0" applyFont="1" applyFill="1" applyBorder="1" applyAlignment="1">
      <alignment horizontal="center" vertical="center" wrapText="1"/>
    </xf>
    <xf numFmtId="0" fontId="73" fillId="4" borderId="9" xfId="0" applyFont="1" applyFill="1" applyBorder="1" applyAlignment="1">
      <alignment horizontal="center" vertical="center"/>
    </xf>
    <xf numFmtId="0" fontId="73" fillId="4" borderId="0" xfId="0" applyFont="1" applyFill="1" applyAlignment="1">
      <alignment horizontal="center" vertical="center"/>
    </xf>
    <xf numFmtId="0" fontId="73"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6" xfId="0" applyFont="1" applyFill="1" applyBorder="1" applyAlignment="1">
      <alignment horizontal="center" vertical="center"/>
    </xf>
    <xf numFmtId="0" fontId="42" fillId="2" borderId="9" xfId="0" applyFont="1" applyFill="1" applyBorder="1" applyAlignment="1">
      <alignment vertical="center"/>
    </xf>
    <xf numFmtId="166" fontId="42" fillId="2" borderId="2" xfId="0" applyNumberFormat="1" applyFont="1" applyFill="1" applyBorder="1" applyAlignment="1">
      <alignment horizontal="center" vertical="center"/>
    </xf>
    <xf numFmtId="0" fontId="42" fillId="2" borderId="9" xfId="0" applyFont="1" applyFill="1" applyBorder="1" applyAlignment="1">
      <alignment horizontal="left" vertical="center" indent="1"/>
    </xf>
    <xf numFmtId="3" fontId="42" fillId="0" borderId="9" xfId="0" applyNumberFormat="1" applyFont="1" applyBorder="1" applyAlignment="1">
      <alignment horizontal="center" vertical="center"/>
    </xf>
    <xf numFmtId="3" fontId="42" fillId="0" borderId="0" xfId="0" applyNumberFormat="1" applyFont="1" applyAlignment="1">
      <alignment horizontal="center" vertical="center"/>
    </xf>
    <xf numFmtId="3" fontId="42" fillId="0" borderId="10" xfId="0" applyNumberFormat="1" applyFont="1" applyBorder="1" applyAlignment="1">
      <alignment horizontal="center" vertical="center"/>
    </xf>
    <xf numFmtId="0" fontId="40" fillId="0" borderId="9" xfId="0" applyFont="1" applyBorder="1" applyAlignment="1">
      <alignment horizontal="left" vertical="center" indent="1"/>
    </xf>
    <xf numFmtId="3" fontId="40" fillId="0" borderId="9" xfId="0" applyNumberFormat="1" applyFont="1" applyBorder="1" applyAlignment="1">
      <alignment horizontal="center" vertical="center"/>
    </xf>
    <xf numFmtId="3" fontId="40" fillId="0" borderId="0" xfId="0" applyNumberFormat="1" applyFont="1" applyAlignment="1">
      <alignment horizontal="center" vertical="center"/>
    </xf>
    <xf numFmtId="3" fontId="40" fillId="0" borderId="10" xfId="0" applyNumberFormat="1" applyFont="1" applyBorder="1" applyAlignment="1">
      <alignment horizontal="center" vertical="center"/>
    </xf>
    <xf numFmtId="0" fontId="42" fillId="0" borderId="9" xfId="0" applyFont="1" applyBorder="1" applyAlignment="1">
      <alignment horizontal="left" vertical="center" indent="1"/>
    </xf>
    <xf numFmtId="0" fontId="42" fillId="0" borderId="9" xfId="0" applyFont="1" applyBorder="1" applyAlignment="1">
      <alignment vertical="center"/>
    </xf>
    <xf numFmtId="0" fontId="42" fillId="0" borderId="0" xfId="0" applyFont="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0" borderId="12" xfId="0" applyFont="1" applyBorder="1" applyAlignment="1">
      <alignment vertical="center"/>
    </xf>
    <xf numFmtId="3" fontId="42" fillId="0" borderId="13" xfId="0" applyNumberFormat="1" applyFont="1" applyBorder="1" applyAlignment="1">
      <alignment horizontal="center" vertical="center"/>
    </xf>
    <xf numFmtId="3" fontId="43" fillId="0" borderId="0" xfId="0" applyNumberFormat="1" applyFont="1"/>
    <xf numFmtId="3" fontId="16" fillId="2" borderId="9" xfId="0" applyNumberFormat="1" applyFont="1" applyFill="1" applyBorder="1"/>
    <xf numFmtId="3" fontId="16" fillId="2" borderId="0" xfId="0" applyNumberFormat="1" applyFont="1" applyFill="1"/>
    <xf numFmtId="3" fontId="16" fillId="2" borderId="10" xfId="0" applyNumberFormat="1" applyFont="1" applyFill="1" applyBorder="1"/>
    <xf numFmtId="166" fontId="40" fillId="0" borderId="9" xfId="29" applyNumberFormat="1" applyFont="1" applyBorder="1" applyAlignment="1">
      <alignment horizontal="center" wrapText="1"/>
    </xf>
    <xf numFmtId="166" fontId="40" fillId="0" borderId="9" xfId="29" applyNumberFormat="1" applyFont="1" applyBorder="1" applyAlignment="1">
      <alignment horizontal="center" vertical="center" wrapText="1"/>
    </xf>
    <xf numFmtId="166" fontId="75" fillId="11" borderId="0" xfId="29" applyNumberFormat="1" applyFont="1" applyFill="1" applyBorder="1" applyAlignment="1">
      <alignment horizontal="centerContinuous" vertical="center"/>
    </xf>
    <xf numFmtId="166" fontId="75" fillId="11" borderId="10" xfId="29" applyNumberFormat="1" applyFont="1" applyFill="1" applyBorder="1" applyAlignment="1">
      <alignment horizontal="centerContinuous" vertical="center"/>
    </xf>
    <xf numFmtId="166" fontId="8" fillId="11" borderId="9" xfId="29" applyNumberFormat="1" applyFont="1" applyFill="1" applyBorder="1" applyAlignment="1">
      <alignment horizontal="centerContinuous" vertical="center"/>
    </xf>
    <xf numFmtId="166" fontId="76" fillId="0" borderId="0" xfId="29" applyNumberFormat="1" applyFont="1" applyFill="1" applyBorder="1" applyAlignment="1">
      <alignment horizontal="centerContinuous" vertical="center"/>
    </xf>
    <xf numFmtId="166" fontId="76" fillId="0" borderId="10" xfId="29" applyNumberFormat="1" applyFont="1" applyFill="1" applyBorder="1" applyAlignment="1">
      <alignment horizontal="centerContinuous" vertical="center"/>
    </xf>
    <xf numFmtId="166" fontId="76" fillId="0" borderId="9" xfId="29" applyNumberFormat="1" applyFont="1" applyFill="1" applyBorder="1" applyAlignment="1">
      <alignment horizontal="centerContinuous" vertical="center"/>
    </xf>
    <xf numFmtId="166" fontId="75" fillId="0" borderId="0" xfId="29" applyNumberFormat="1" applyFont="1" applyFill="1" applyBorder="1" applyAlignment="1">
      <alignment horizontal="centerContinuous" vertical="center"/>
    </xf>
    <xf numFmtId="166" fontId="8" fillId="11" borderId="10" xfId="29" applyNumberFormat="1" applyFont="1" applyFill="1" applyBorder="1" applyAlignment="1">
      <alignment horizontal="centerContinuous" vertical="center"/>
    </xf>
    <xf numFmtId="166" fontId="8" fillId="0" borderId="9" xfId="29" applyNumberFormat="1" applyFont="1" applyFill="1" applyBorder="1" applyAlignment="1">
      <alignment horizontal="centerContinuous" vertical="center"/>
    </xf>
    <xf numFmtId="166" fontId="8" fillId="0" borderId="10" xfId="29" applyNumberFormat="1" applyFont="1" applyFill="1" applyBorder="1" applyAlignment="1">
      <alignment horizontal="centerContinuous" vertical="center"/>
    </xf>
    <xf numFmtId="166" fontId="8" fillId="12" borderId="0" xfId="29" applyNumberFormat="1" applyFont="1" applyFill="1" applyBorder="1" applyAlignment="1">
      <alignment horizontal="centerContinuous" vertical="center"/>
    </xf>
    <xf numFmtId="166" fontId="8" fillId="12" borderId="10" xfId="29" applyNumberFormat="1" applyFont="1" applyFill="1" applyBorder="1" applyAlignment="1">
      <alignment horizontal="centerContinuous" vertical="center"/>
    </xf>
    <xf numFmtId="166" fontId="8" fillId="12" borderId="9" xfId="29" applyNumberFormat="1" applyFont="1" applyFill="1" applyBorder="1" applyAlignment="1">
      <alignment horizontal="centerContinuous" vertical="center"/>
    </xf>
    <xf numFmtId="166" fontId="2" fillId="0" borderId="0" xfId="29" applyNumberFormat="1" applyFont="1" applyFill="1" applyBorder="1" applyAlignment="1">
      <alignment horizontal="centerContinuous" vertical="center"/>
    </xf>
    <xf numFmtId="166" fontId="76" fillId="11" borderId="10" xfId="29" applyNumberFormat="1" applyFont="1" applyFill="1" applyBorder="1" applyAlignment="1">
      <alignment horizontal="centerContinuous" vertical="center"/>
    </xf>
    <xf numFmtId="166" fontId="76" fillId="11" borderId="9" xfId="29" applyNumberFormat="1" applyFont="1" applyFill="1" applyBorder="1" applyAlignment="1">
      <alignment horizontal="centerContinuous" vertical="center"/>
    </xf>
    <xf numFmtId="166" fontId="76" fillId="0" borderId="5" xfId="29" applyNumberFormat="1" applyFont="1" applyFill="1" applyBorder="1" applyAlignment="1">
      <alignment horizontal="centerContinuous" vertical="center"/>
    </xf>
    <xf numFmtId="166" fontId="76" fillId="0" borderId="7" xfId="29" applyNumberFormat="1" applyFont="1" applyFill="1" applyBorder="1" applyAlignment="1">
      <alignment horizontal="centerContinuous" vertical="center"/>
    </xf>
    <xf numFmtId="166" fontId="8" fillId="11" borderId="0" xfId="29" applyNumberFormat="1" applyFont="1" applyFill="1" applyBorder="1" applyAlignment="1">
      <alignment horizontal="center" vertical="center"/>
    </xf>
    <xf numFmtId="166" fontId="75" fillId="0" borderId="0" xfId="29" applyNumberFormat="1" applyFont="1" applyFill="1" applyBorder="1" applyAlignment="1">
      <alignment horizontal="center" vertical="center"/>
    </xf>
    <xf numFmtId="166" fontId="75" fillId="11" borderId="9" xfId="29" applyNumberFormat="1" applyFont="1" applyFill="1" applyBorder="1" applyAlignment="1">
      <alignment horizontal="center" vertical="center"/>
    </xf>
    <xf numFmtId="166" fontId="75" fillId="11" borderId="10" xfId="29" applyNumberFormat="1" applyFont="1" applyFill="1" applyBorder="1" applyAlignment="1">
      <alignment horizontal="center" vertical="center"/>
    </xf>
    <xf numFmtId="166" fontId="8" fillId="0" borderId="9" xfId="29" applyNumberFormat="1" applyFont="1" applyFill="1" applyBorder="1" applyAlignment="1">
      <alignment horizontal="center" vertical="center"/>
    </xf>
    <xf numFmtId="166" fontId="76" fillId="0" borderId="9" xfId="29" applyNumberFormat="1" applyFont="1" applyFill="1" applyBorder="1" applyAlignment="1">
      <alignment horizontal="center" vertical="center"/>
    </xf>
    <xf numFmtId="166" fontId="76" fillId="0" borderId="10" xfId="29" applyNumberFormat="1" applyFont="1" applyFill="1" applyBorder="1" applyAlignment="1">
      <alignment horizontal="center" vertical="center"/>
    </xf>
    <xf numFmtId="166" fontId="8" fillId="12" borderId="9" xfId="29" applyNumberFormat="1" applyFont="1" applyFill="1" applyBorder="1" applyAlignment="1">
      <alignment horizontal="center" vertical="center"/>
    </xf>
    <xf numFmtId="166" fontId="8" fillId="0" borderId="10" xfId="29" applyNumberFormat="1" applyFont="1" applyFill="1" applyBorder="1" applyAlignment="1">
      <alignment horizontal="center" vertical="center"/>
    </xf>
    <xf numFmtId="166" fontId="8" fillId="11" borderId="10" xfId="29" applyNumberFormat="1" applyFont="1" applyFill="1" applyBorder="1" applyAlignment="1">
      <alignment horizontal="center" vertical="center"/>
    </xf>
    <xf numFmtId="166" fontId="75" fillId="0" borderId="10" xfId="29" applyNumberFormat="1" applyFont="1" applyFill="1" applyBorder="1" applyAlignment="1">
      <alignment horizontal="center" vertical="center"/>
    </xf>
    <xf numFmtId="166" fontId="8" fillId="12" borderId="10" xfId="29" applyNumberFormat="1" applyFont="1" applyFill="1" applyBorder="1" applyAlignment="1">
      <alignment horizontal="center" vertical="center"/>
    </xf>
    <xf numFmtId="166" fontId="2" fillId="0" borderId="0" xfId="29" applyNumberFormat="1" applyFont="1" applyFill="1" applyBorder="1" applyAlignment="1">
      <alignment horizontal="center" vertical="center"/>
    </xf>
    <xf numFmtId="166" fontId="76" fillId="11" borderId="10" xfId="29" applyNumberFormat="1" applyFont="1" applyFill="1" applyBorder="1" applyAlignment="1">
      <alignment horizontal="center" vertical="center"/>
    </xf>
    <xf numFmtId="166" fontId="77" fillId="12" borderId="10" xfId="29" applyNumberFormat="1" applyFont="1" applyFill="1" applyBorder="1" applyAlignment="1">
      <alignment horizontal="center" vertical="center"/>
    </xf>
    <xf numFmtId="166" fontId="2" fillId="0" borderId="9" xfId="29" applyNumberFormat="1" applyFont="1" applyFill="1" applyBorder="1" applyAlignment="1">
      <alignment horizontal="center" vertical="center"/>
    </xf>
    <xf numFmtId="0" fontId="42" fillId="0" borderId="8" xfId="0" applyFont="1" applyBorder="1" applyAlignment="1">
      <alignment vertical="center"/>
    </xf>
    <xf numFmtId="0" fontId="42" fillId="0" borderId="4" xfId="0" applyFont="1" applyBorder="1" applyAlignment="1">
      <alignment vertical="center"/>
    </xf>
    <xf numFmtId="0" fontId="78" fillId="0" borderId="0" xfId="0" applyFont="1" applyAlignment="1">
      <alignment horizontal="center"/>
    </xf>
    <xf numFmtId="10" fontId="35" fillId="2" borderId="2" xfId="29" applyNumberFormat="1" applyFont="1" applyFill="1" applyBorder="1" applyAlignment="1">
      <alignment horizontal="center"/>
    </xf>
    <xf numFmtId="10" fontId="35" fillId="0" borderId="0" xfId="0" applyNumberFormat="1" applyFont="1" applyAlignment="1">
      <alignment horizontal="left" vertical="center" wrapText="1"/>
    </xf>
    <xf numFmtId="0" fontId="75" fillId="0" borderId="9" xfId="0" applyFont="1" applyBorder="1" applyAlignment="1">
      <alignment vertical="center"/>
    </xf>
    <xf numFmtId="0" fontId="0" fillId="0" borderId="0" xfId="0" quotePrefix="1"/>
    <xf numFmtId="2" fontId="35" fillId="0" borderId="5" xfId="0" applyNumberFormat="1" applyFont="1" applyBorder="1" applyAlignment="1">
      <alignment horizontal="center" vertical="center"/>
    </xf>
    <xf numFmtId="2" fontId="35" fillId="0" borderId="6" xfId="0" applyNumberFormat="1" applyFont="1" applyBorder="1" applyAlignment="1">
      <alignment horizontal="center" vertical="center"/>
    </xf>
    <xf numFmtId="2" fontId="35" fillId="0" borderId="7" xfId="0" applyNumberFormat="1" applyFont="1" applyBorder="1" applyAlignment="1">
      <alignment horizontal="center" vertical="center"/>
    </xf>
    <xf numFmtId="2" fontId="34" fillId="0" borderId="5" xfId="0" applyNumberFormat="1" applyFont="1" applyBorder="1" applyAlignment="1">
      <alignment horizontal="center" vertical="center"/>
    </xf>
    <xf numFmtId="2" fontId="34" fillId="0" borderId="6" xfId="0" applyNumberFormat="1" applyFont="1" applyBorder="1" applyAlignment="1">
      <alignment horizontal="center" vertical="center"/>
    </xf>
    <xf numFmtId="2" fontId="34" fillId="0" borderId="7" xfId="0" applyNumberFormat="1" applyFont="1" applyBorder="1" applyAlignment="1">
      <alignment horizontal="center" vertical="center"/>
    </xf>
    <xf numFmtId="166" fontId="34" fillId="0" borderId="6" xfId="0" applyNumberFormat="1" applyFont="1" applyBorder="1" applyAlignment="1">
      <alignment horizontal="center" vertical="center"/>
    </xf>
    <xf numFmtId="166" fontId="34" fillId="0" borderId="2" xfId="0" applyNumberFormat="1" applyFont="1" applyBorder="1" applyAlignment="1">
      <alignment horizontal="center" vertical="center"/>
    </xf>
    <xf numFmtId="166" fontId="34" fillId="0" borderId="3" xfId="0" applyNumberFormat="1" applyFont="1" applyBorder="1" applyAlignment="1">
      <alignment horizontal="center" vertical="center"/>
    </xf>
    <xf numFmtId="166" fontId="34" fillId="0" borderId="9" xfId="0" applyNumberFormat="1" applyFont="1" applyBorder="1" applyAlignment="1">
      <alignment horizontal="center" vertical="center"/>
    </xf>
    <xf numFmtId="166" fontId="34" fillId="0" borderId="0" xfId="0" applyNumberFormat="1" applyFont="1" applyAlignment="1">
      <alignment horizontal="center" vertical="center"/>
    </xf>
    <xf numFmtId="166" fontId="44" fillId="0" borderId="5" xfId="0" applyNumberFormat="1" applyFont="1" applyBorder="1" applyAlignment="1">
      <alignment horizontal="center" vertical="center"/>
    </xf>
    <xf numFmtId="166" fontId="44" fillId="0" borderId="6" xfId="0" applyNumberFormat="1" applyFont="1" applyBorder="1" applyAlignment="1">
      <alignment horizontal="center" vertical="center"/>
    </xf>
    <xf numFmtId="166" fontId="34" fillId="2" borderId="14" xfId="0" applyNumberFormat="1" applyFont="1" applyFill="1" applyBorder="1" applyAlignment="1">
      <alignment horizontal="center" vertical="center"/>
    </xf>
    <xf numFmtId="166" fontId="34" fillId="2" borderId="13" xfId="0" applyNumberFormat="1" applyFont="1" applyFill="1" applyBorder="1" applyAlignment="1">
      <alignment horizontal="center" vertical="center"/>
    </xf>
    <xf numFmtId="166" fontId="34" fillId="0" borderId="5" xfId="0" applyNumberFormat="1" applyFont="1" applyBorder="1" applyAlignment="1">
      <alignment horizontal="center" vertical="center"/>
    </xf>
    <xf numFmtId="166" fontId="44" fillId="0" borderId="13" xfId="0" applyNumberFormat="1" applyFont="1" applyBorder="1" applyAlignment="1">
      <alignment horizontal="center" vertical="center"/>
    </xf>
    <xf numFmtId="9" fontId="53" fillId="0" borderId="5" xfId="0" applyNumberFormat="1" applyFont="1" applyBorder="1" applyAlignment="1">
      <alignment horizontal="center"/>
    </xf>
    <xf numFmtId="9" fontId="53" fillId="0" borderId="13" xfId="0" applyNumberFormat="1" applyFont="1" applyBorder="1" applyAlignment="1">
      <alignment horizontal="center"/>
    </xf>
    <xf numFmtId="174" fontId="34" fillId="0" borderId="0" xfId="0" applyNumberFormat="1" applyFont="1" applyAlignment="1">
      <alignment horizontal="center" vertical="center" wrapText="1" readingOrder="1"/>
    </xf>
    <xf numFmtId="1" fontId="34" fillId="0" borderId="6" xfId="0" applyNumberFormat="1" applyFont="1" applyBorder="1" applyAlignment="1">
      <alignment horizontal="center" vertical="center" wrapText="1" readingOrder="1"/>
    </xf>
    <xf numFmtId="174" fontId="34" fillId="0" borderId="17" xfId="0" applyNumberFormat="1" applyFont="1" applyBorder="1" applyAlignment="1">
      <alignment horizontal="center" vertical="center" wrapText="1" readingOrder="1"/>
    </xf>
    <xf numFmtId="0" fontId="35" fillId="2" borderId="9" xfId="0" applyFont="1" applyFill="1" applyBorder="1" applyAlignment="1">
      <alignment horizontal="left" wrapText="1" indent="3"/>
    </xf>
    <xf numFmtId="166" fontId="35" fillId="0" borderId="8" xfId="0" applyNumberFormat="1" applyFont="1" applyBorder="1" applyAlignment="1">
      <alignment horizontal="center"/>
    </xf>
    <xf numFmtId="166" fontId="41" fillId="0" borderId="8" xfId="0" applyNumberFormat="1" applyFont="1" applyBorder="1" applyAlignment="1">
      <alignment horizontal="center"/>
    </xf>
    <xf numFmtId="166" fontId="41" fillId="0" borderId="4" xfId="0" applyNumberFormat="1" applyFont="1" applyBorder="1" applyAlignment="1">
      <alignment horizontal="center"/>
    </xf>
    <xf numFmtId="17" fontId="13" fillId="3" borderId="5" xfId="0" quotePrefix="1" applyNumberFormat="1" applyFont="1" applyFill="1" applyBorder="1" applyAlignment="1">
      <alignment horizontal="center" vertical="center"/>
    </xf>
    <xf numFmtId="17" fontId="13" fillId="3" borderId="6" xfId="0" quotePrefix="1" applyNumberFormat="1" applyFont="1" applyFill="1" applyBorder="1" applyAlignment="1">
      <alignment horizontal="center" vertical="center"/>
    </xf>
    <xf numFmtId="17" fontId="13" fillId="3" borderId="7" xfId="0" quotePrefix="1" applyNumberFormat="1" applyFont="1" applyFill="1" applyBorder="1" applyAlignment="1">
      <alignment horizontal="center" vertical="center"/>
    </xf>
    <xf numFmtId="3" fontId="16" fillId="0" borderId="9" xfId="0" applyNumberFormat="1" applyFont="1" applyBorder="1" applyAlignment="1">
      <alignment horizontal="center" vertical="center"/>
    </xf>
    <xf numFmtId="3" fontId="16" fillId="0" borderId="0" xfId="0" applyNumberFormat="1" applyFont="1" applyAlignment="1">
      <alignment horizontal="center" vertical="center"/>
    </xf>
    <xf numFmtId="166" fontId="34" fillId="2" borderId="8" xfId="0" applyNumberFormat="1" applyFont="1" applyFill="1" applyBorder="1" applyAlignment="1">
      <alignment horizontal="center"/>
    </xf>
    <xf numFmtId="166" fontId="44" fillId="2" borderId="8" xfId="0" applyNumberFormat="1" applyFont="1" applyFill="1" applyBorder="1" applyAlignment="1">
      <alignment horizontal="center"/>
    </xf>
    <xf numFmtId="166" fontId="44" fillId="0" borderId="8" xfId="0" applyNumberFormat="1" applyFont="1" applyBorder="1" applyAlignment="1">
      <alignment horizontal="center"/>
    </xf>
    <xf numFmtId="166" fontId="34" fillId="0" borderId="8" xfId="0" applyNumberFormat="1" applyFont="1" applyBorder="1" applyAlignment="1">
      <alignment horizontal="center"/>
    </xf>
    <xf numFmtId="166" fontId="44" fillId="0" borderId="4" xfId="0" applyNumberFormat="1" applyFont="1" applyBorder="1" applyAlignment="1">
      <alignment horizontal="center"/>
    </xf>
    <xf numFmtId="3" fontId="35" fillId="0" borderId="5" xfId="0" applyNumberFormat="1" applyFont="1" applyBorder="1" applyAlignment="1">
      <alignment horizontal="center" vertical="center"/>
    </xf>
    <xf numFmtId="10" fontId="35" fillId="0" borderId="6" xfId="0" applyNumberFormat="1" applyFont="1" applyBorder="1" applyAlignment="1">
      <alignment horizontal="center" vertical="center"/>
    </xf>
    <xf numFmtId="3" fontId="44" fillId="0" borderId="5" xfId="0" applyNumberFormat="1" applyFont="1" applyBorder="1" applyAlignment="1">
      <alignment horizontal="center" vertical="center"/>
    </xf>
    <xf numFmtId="3" fontId="44" fillId="0" borderId="7" xfId="0" applyNumberFormat="1" applyFont="1" applyBorder="1" applyAlignment="1">
      <alignment horizontal="center" vertical="center"/>
    </xf>
    <xf numFmtId="3" fontId="44" fillId="0" borderId="14" xfId="0" applyNumberFormat="1" applyFont="1" applyBorder="1" applyAlignment="1">
      <alignment horizontal="center" vertical="center"/>
    </xf>
    <xf numFmtId="3" fontId="44" fillId="0" borderId="2" xfId="0" applyNumberFormat="1" applyFont="1" applyBorder="1" applyAlignment="1">
      <alignment horizontal="center" vertical="center"/>
    </xf>
    <xf numFmtId="3" fontId="44" fillId="0" borderId="3" xfId="0" applyNumberFormat="1" applyFont="1" applyBorder="1" applyAlignment="1">
      <alignment horizontal="center" vertical="center"/>
    </xf>
    <xf numFmtId="3" fontId="44" fillId="0" borderId="11" xfId="0" applyNumberFormat="1" applyFont="1" applyBorder="1" applyAlignment="1">
      <alignment horizontal="center" vertical="center"/>
    </xf>
    <xf numFmtId="0" fontId="34" fillId="0" borderId="7" xfId="0" applyFont="1" applyBorder="1" applyAlignment="1">
      <alignment horizontal="center" vertical="center"/>
    </xf>
    <xf numFmtId="3" fontId="41" fillId="0" borderId="11" xfId="0" applyNumberFormat="1" applyFont="1" applyBorder="1" applyAlignment="1">
      <alignment horizontal="center" vertical="center"/>
    </xf>
    <xf numFmtId="3" fontId="35" fillId="2" borderId="9" xfId="0" applyNumberFormat="1" applyFont="1" applyFill="1" applyBorder="1" applyAlignment="1">
      <alignment horizontal="center" vertical="center" wrapText="1"/>
    </xf>
    <xf numFmtId="3" fontId="35" fillId="2" borderId="0" xfId="0" applyNumberFormat="1" applyFont="1" applyFill="1" applyAlignment="1">
      <alignment horizontal="center" vertical="center" wrapText="1"/>
    </xf>
    <xf numFmtId="3" fontId="35" fillId="2" borderId="10" xfId="0" applyNumberFormat="1"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40" fillId="2" borderId="9" xfId="0" applyFont="1" applyFill="1" applyBorder="1" applyAlignment="1">
      <alignment horizontal="center"/>
    </xf>
    <xf numFmtId="0" fontId="40" fillId="2" borderId="0" xfId="0" applyFont="1" applyFill="1" applyAlignment="1">
      <alignment horizontal="center"/>
    </xf>
    <xf numFmtId="3" fontId="42" fillId="2" borderId="9" xfId="0" applyNumberFormat="1" applyFont="1" applyFill="1" applyBorder="1" applyAlignment="1">
      <alignment horizontal="center"/>
    </xf>
    <xf numFmtId="3" fontId="42" fillId="2" borderId="0" xfId="0" applyNumberFormat="1" applyFont="1" applyFill="1" applyAlignment="1">
      <alignment horizontal="center"/>
    </xf>
    <xf numFmtId="3" fontId="41" fillId="2" borderId="10" xfId="0" applyNumberFormat="1" applyFont="1" applyFill="1" applyBorder="1" applyAlignment="1">
      <alignment horizontal="center" vertical="center" wrapText="1"/>
    </xf>
    <xf numFmtId="3" fontId="42" fillId="2" borderId="10" xfId="0" applyNumberFormat="1" applyFont="1" applyFill="1" applyBorder="1" applyAlignment="1">
      <alignment horizontal="center"/>
    </xf>
    <xf numFmtId="0" fontId="40" fillId="2" borderId="10" xfId="0" applyFont="1" applyFill="1" applyBorder="1" applyAlignment="1">
      <alignment horizontal="center"/>
    </xf>
    <xf numFmtId="10" fontId="41" fillId="2" borderId="14" xfId="0" applyNumberFormat="1" applyFont="1" applyFill="1" applyBorder="1" applyAlignment="1">
      <alignment horizontal="center" vertical="center"/>
    </xf>
    <xf numFmtId="10" fontId="41" fillId="2" borderId="13" xfId="0" applyNumberFormat="1" applyFont="1" applyFill="1" applyBorder="1" applyAlignment="1">
      <alignment horizontal="center" vertical="center"/>
    </xf>
    <xf numFmtId="10" fontId="41" fillId="2" borderId="15" xfId="0" applyNumberFormat="1" applyFont="1" applyFill="1" applyBorder="1" applyAlignment="1">
      <alignment horizontal="center" vertical="center"/>
    </xf>
    <xf numFmtId="3" fontId="41" fillId="0" borderId="7" xfId="0" applyNumberFormat="1" applyFont="1" applyBorder="1" applyAlignment="1">
      <alignment horizontal="center"/>
    </xf>
    <xf numFmtId="166" fontId="35" fillId="0" borderId="9" xfId="2" applyNumberFormat="1" applyFont="1" applyFill="1" applyBorder="1" applyAlignment="1" applyProtection="1">
      <alignment horizontal="center"/>
    </xf>
    <xf numFmtId="166" fontId="35" fillId="0" borderId="0" xfId="2" applyNumberFormat="1" applyFont="1" applyFill="1" applyBorder="1" applyAlignment="1" applyProtection="1">
      <alignment horizontal="center"/>
    </xf>
    <xf numFmtId="0" fontId="35" fillId="5" borderId="10" xfId="0" applyFont="1" applyFill="1" applyBorder="1" applyAlignment="1">
      <alignment horizontal="center" vertical="center"/>
    </xf>
    <xf numFmtId="166" fontId="35" fillId="5" borderId="9" xfId="2" applyNumberFormat="1" applyFont="1" applyFill="1" applyBorder="1" applyAlignment="1" applyProtection="1">
      <alignment horizontal="center" vertical="center"/>
    </xf>
    <xf numFmtId="166" fontId="35" fillId="5" borderId="0" xfId="2" applyNumberFormat="1" applyFont="1" applyFill="1" applyBorder="1" applyAlignment="1" applyProtection="1">
      <alignment horizontal="center" vertical="center"/>
    </xf>
    <xf numFmtId="166" fontId="35" fillId="5" borderId="10" xfId="2" applyNumberFormat="1" applyFont="1" applyFill="1" applyBorder="1" applyAlignment="1" applyProtection="1">
      <alignment horizontal="center" vertical="center"/>
    </xf>
    <xf numFmtId="0" fontId="35" fillId="5" borderId="8" xfId="0" applyFont="1" applyFill="1" applyBorder="1" applyAlignment="1">
      <alignment horizontal="center" vertical="center"/>
    </xf>
    <xf numFmtId="166" fontId="35" fillId="5" borderId="9" xfId="2" applyNumberFormat="1" applyFont="1" applyFill="1" applyBorder="1" applyAlignment="1" applyProtection="1">
      <alignment horizontal="center"/>
    </xf>
    <xf numFmtId="166" fontId="35" fillId="5" borderId="0" xfId="2" applyNumberFormat="1" applyFont="1" applyFill="1" applyBorder="1" applyAlignment="1" applyProtection="1">
      <alignment horizontal="center"/>
    </xf>
    <xf numFmtId="166" fontId="35" fillId="5" borderId="9" xfId="2" applyNumberFormat="1" applyFont="1" applyFill="1" applyBorder="1" applyAlignment="1">
      <alignment horizontal="center"/>
    </xf>
    <xf numFmtId="166" fontId="35" fillId="5" borderId="0" xfId="2" applyNumberFormat="1" applyFont="1" applyFill="1" applyBorder="1" applyAlignment="1">
      <alignment horizontal="center"/>
    </xf>
    <xf numFmtId="166" fontId="35" fillId="0" borderId="9" xfId="2" applyNumberFormat="1" applyFont="1" applyFill="1" applyBorder="1" applyAlignment="1">
      <alignment horizontal="center" vertical="center"/>
    </xf>
    <xf numFmtId="166" fontId="35" fillId="0" borderId="10" xfId="2" applyNumberFormat="1" applyFont="1" applyFill="1" applyBorder="1" applyAlignment="1">
      <alignment horizontal="center" vertical="center"/>
    </xf>
    <xf numFmtId="166" fontId="35" fillId="0" borderId="9" xfId="2" applyNumberFormat="1" applyFont="1" applyFill="1" applyBorder="1" applyAlignment="1">
      <alignment horizontal="center"/>
    </xf>
    <xf numFmtId="2" fontId="35" fillId="0" borderId="5" xfId="2" applyNumberFormat="1" applyFont="1" applyFill="1" applyBorder="1" applyAlignment="1">
      <alignment horizontal="center" vertical="center"/>
    </xf>
    <xf numFmtId="2" fontId="35" fillId="0" borderId="6" xfId="2" applyNumberFormat="1" applyFont="1" applyFill="1" applyBorder="1" applyAlignment="1">
      <alignment horizontal="center" vertical="center"/>
    </xf>
    <xf numFmtId="2" fontId="35" fillId="5" borderId="7" xfId="2" applyNumberFormat="1" applyFont="1" applyFill="1" applyBorder="1" applyAlignment="1">
      <alignment horizontal="center" vertical="center"/>
    </xf>
    <xf numFmtId="166" fontId="35" fillId="0" borderId="4" xfId="2" applyNumberFormat="1" applyFont="1" applyFill="1" applyBorder="1" applyAlignment="1">
      <alignment horizontal="center" vertical="center"/>
    </xf>
    <xf numFmtId="166" fontId="41" fillId="2" borderId="8" xfId="0" applyNumberFormat="1" applyFont="1" applyFill="1" applyBorder="1" applyAlignment="1">
      <alignment horizontal="center"/>
    </xf>
    <xf numFmtId="166" fontId="35" fillId="2" borderId="8" xfId="0" applyNumberFormat="1" applyFont="1" applyFill="1" applyBorder="1" applyAlignment="1">
      <alignment horizontal="center"/>
    </xf>
    <xf numFmtId="166" fontId="41" fillId="0" borderId="9" xfId="0" applyNumberFormat="1" applyFont="1" applyBorder="1" applyAlignment="1">
      <alignment horizontal="center"/>
    </xf>
    <xf numFmtId="166" fontId="41" fillId="0" borderId="5" xfId="0" applyNumberFormat="1" applyFont="1" applyBorder="1" applyAlignment="1">
      <alignment horizontal="center"/>
    </xf>
    <xf numFmtId="166" fontId="41" fillId="0" borderId="7" xfId="0" applyNumberFormat="1" applyFont="1" applyBorder="1" applyAlignment="1">
      <alignment horizontal="center"/>
    </xf>
    <xf numFmtId="166" fontId="43" fillId="0" borderId="9" xfId="0" applyNumberFormat="1" applyFont="1" applyBorder="1"/>
    <xf numFmtId="166" fontId="43" fillId="0" borderId="10" xfId="0" applyNumberFormat="1" applyFont="1" applyBorder="1"/>
    <xf numFmtId="10" fontId="43" fillId="0" borderId="9" xfId="0" applyNumberFormat="1" applyFont="1" applyBorder="1"/>
    <xf numFmtId="10" fontId="43" fillId="0" borderId="10" xfId="0" applyNumberFormat="1" applyFont="1" applyBorder="1"/>
    <xf numFmtId="10" fontId="43" fillId="0" borderId="5" xfId="0" applyNumberFormat="1" applyFont="1" applyBorder="1"/>
    <xf numFmtId="10" fontId="43" fillId="0" borderId="7" xfId="0" applyNumberFormat="1" applyFont="1" applyBorder="1"/>
    <xf numFmtId="166" fontId="35" fillId="2" borderId="10" xfId="0" applyNumberFormat="1" applyFont="1" applyFill="1" applyBorder="1" applyAlignment="1">
      <alignment horizontal="center" vertical="center"/>
    </xf>
    <xf numFmtId="166" fontId="41" fillId="2" borderId="0" xfId="0" applyNumberFormat="1" applyFont="1" applyFill="1" applyAlignment="1">
      <alignment horizontal="center" vertical="center"/>
    </xf>
    <xf numFmtId="166" fontId="41" fillId="2" borderId="10" xfId="0" applyNumberFormat="1" applyFont="1" applyFill="1" applyBorder="1" applyAlignment="1">
      <alignment horizontal="center" vertical="center"/>
    </xf>
    <xf numFmtId="166" fontId="41" fillId="2" borderId="6" xfId="0" applyNumberFormat="1" applyFont="1" applyFill="1" applyBorder="1" applyAlignment="1">
      <alignment horizontal="center" vertical="center"/>
    </xf>
    <xf numFmtId="166" fontId="41" fillId="2" borderId="7" xfId="0" applyNumberFormat="1" applyFont="1" applyFill="1" applyBorder="1" applyAlignment="1">
      <alignment horizontal="center" vertical="center"/>
    </xf>
    <xf numFmtId="1" fontId="35" fillId="2" borderId="9" xfId="0" applyNumberFormat="1" applyFont="1" applyFill="1" applyBorder="1" applyAlignment="1">
      <alignment horizontal="center" vertical="center"/>
    </xf>
    <xf numFmtId="1" fontId="35" fillId="2" borderId="0" xfId="0" applyNumberFormat="1" applyFont="1" applyFill="1" applyAlignment="1">
      <alignment horizontal="center" vertical="center"/>
    </xf>
    <xf numFmtId="1" fontId="35" fillId="2" borderId="10" xfId="0" applyNumberFormat="1" applyFont="1" applyFill="1" applyBorder="1" applyAlignment="1">
      <alignment horizontal="center" vertical="center"/>
    </xf>
    <xf numFmtId="166" fontId="35" fillId="0" borderId="11" xfId="0" applyNumberFormat="1" applyFont="1" applyBorder="1" applyAlignment="1">
      <alignment horizontal="center" vertical="center"/>
    </xf>
    <xf numFmtId="166" fontId="35" fillId="0" borderId="10" xfId="0" applyNumberFormat="1" applyFont="1" applyBorder="1" applyAlignment="1">
      <alignment horizontal="center" vertical="center"/>
    </xf>
    <xf numFmtId="166" fontId="35" fillId="2" borderId="11" xfId="0" applyNumberFormat="1" applyFont="1" applyFill="1" applyBorder="1" applyAlignment="1">
      <alignment horizontal="center" vertical="center"/>
    </xf>
    <xf numFmtId="166" fontId="35" fillId="2" borderId="1" xfId="0" applyNumberFormat="1" applyFont="1" applyFill="1" applyBorder="1" applyAlignment="1">
      <alignment horizontal="center" vertical="center"/>
    </xf>
    <xf numFmtId="166" fontId="35" fillId="2" borderId="8" xfId="0" applyNumberFormat="1" applyFont="1" applyFill="1" applyBorder="1" applyAlignment="1">
      <alignment horizontal="center" vertical="center"/>
    </xf>
    <xf numFmtId="166" fontId="41" fillId="2" borderId="8" xfId="0" applyNumberFormat="1" applyFont="1" applyFill="1" applyBorder="1" applyAlignment="1">
      <alignment horizontal="center" vertical="center"/>
    </xf>
    <xf numFmtId="166" fontId="35" fillId="0" borderId="8" xfId="0" applyNumberFormat="1" applyFont="1" applyBorder="1" applyAlignment="1">
      <alignment horizontal="center" vertical="center"/>
    </xf>
    <xf numFmtId="166" fontId="41" fillId="0" borderId="4" xfId="0" applyNumberFormat="1" applyFont="1" applyBorder="1" applyAlignment="1">
      <alignment horizontal="center" vertical="center"/>
    </xf>
    <xf numFmtId="166" fontId="34" fillId="2" borderId="9" xfId="0" applyNumberFormat="1" applyFont="1" applyFill="1" applyBorder="1" applyAlignment="1">
      <alignment horizontal="center" vertical="center"/>
    </xf>
    <xf numFmtId="166" fontId="34" fillId="2" borderId="10" xfId="0" applyNumberFormat="1" applyFont="1" applyFill="1" applyBorder="1" applyAlignment="1">
      <alignment horizontal="center" vertical="center"/>
    </xf>
    <xf numFmtId="166" fontId="44" fillId="2" borderId="9" xfId="0" applyNumberFormat="1" applyFont="1" applyFill="1" applyBorder="1" applyAlignment="1">
      <alignment horizontal="center" vertical="center"/>
    </xf>
    <xf numFmtId="166" fontId="44" fillId="2" borderId="10" xfId="0" applyNumberFormat="1" applyFont="1" applyFill="1" applyBorder="1" applyAlignment="1">
      <alignment horizontal="center" vertical="center"/>
    </xf>
    <xf numFmtId="166" fontId="44" fillId="2" borderId="5" xfId="0" applyNumberFormat="1" applyFont="1" applyFill="1" applyBorder="1" applyAlignment="1">
      <alignment horizontal="center" vertical="center"/>
    </xf>
    <xf numFmtId="166" fontId="44" fillId="2" borderId="7" xfId="0" applyNumberFormat="1" applyFont="1" applyFill="1" applyBorder="1" applyAlignment="1">
      <alignment horizontal="center" vertical="center"/>
    </xf>
    <xf numFmtId="166" fontId="34" fillId="2" borderId="2" xfId="0" applyNumberFormat="1" applyFont="1" applyFill="1" applyBorder="1" applyAlignment="1">
      <alignment horizontal="center" vertical="center"/>
    </xf>
    <xf numFmtId="166" fontId="34" fillId="2" borderId="11" xfId="0" applyNumberFormat="1" applyFont="1" applyFill="1" applyBorder="1" applyAlignment="1">
      <alignment horizontal="center" vertical="center"/>
    </xf>
    <xf numFmtId="166" fontId="34" fillId="0" borderId="3" xfId="0" applyNumberFormat="1" applyFont="1" applyBorder="1" applyAlignment="1">
      <alignment vertical="center"/>
    </xf>
    <xf numFmtId="166" fontId="34" fillId="0" borderId="0" xfId="0" applyNumberFormat="1" applyFont="1" applyAlignment="1">
      <alignment vertical="center"/>
    </xf>
    <xf numFmtId="166" fontId="34" fillId="0" borderId="6" xfId="0" applyNumberFormat="1" applyFont="1" applyBorder="1" applyAlignment="1">
      <alignment vertical="center"/>
    </xf>
    <xf numFmtId="166" fontId="34" fillId="2" borderId="1" xfId="0" applyNumberFormat="1" applyFont="1" applyFill="1" applyBorder="1" applyAlignment="1">
      <alignment horizontal="center" vertical="center"/>
    </xf>
    <xf numFmtId="166" fontId="40" fillId="0" borderId="8" xfId="0" applyNumberFormat="1" applyFont="1" applyBorder="1" applyAlignment="1">
      <alignment horizontal="center"/>
    </xf>
    <xf numFmtId="166" fontId="42" fillId="0" borderId="16" xfId="0" applyNumberFormat="1" applyFont="1" applyBorder="1" applyAlignment="1">
      <alignment horizontal="center"/>
    </xf>
    <xf numFmtId="166" fontId="42" fillId="0" borderId="22" xfId="0" applyNumberFormat="1" applyFont="1" applyBorder="1" applyAlignment="1">
      <alignment horizontal="center"/>
    </xf>
    <xf numFmtId="166" fontId="34" fillId="2" borderId="3" xfId="0" applyNumberFormat="1" applyFont="1" applyFill="1" applyBorder="1" applyAlignment="1">
      <alignment horizontal="center" vertical="center"/>
    </xf>
    <xf numFmtId="166" fontId="34" fillId="2" borderId="0" xfId="0" applyNumberFormat="1" applyFont="1" applyFill="1" applyAlignment="1">
      <alignment horizontal="center" vertical="center"/>
    </xf>
    <xf numFmtId="166" fontId="34" fillId="2" borderId="6" xfId="0" applyNumberFormat="1" applyFont="1" applyFill="1" applyBorder="1" applyAlignment="1">
      <alignment horizontal="center" vertical="center"/>
    </xf>
    <xf numFmtId="166" fontId="34" fillId="2" borderId="7" xfId="0" applyNumberFormat="1" applyFont="1" applyFill="1" applyBorder="1" applyAlignment="1">
      <alignment horizontal="center" vertical="center"/>
    </xf>
    <xf numFmtId="166" fontId="34" fillId="2" borderId="10" xfId="0" applyNumberFormat="1" applyFont="1" applyFill="1" applyBorder="1" applyAlignment="1">
      <alignment vertical="center"/>
    </xf>
    <xf numFmtId="166" fontId="34" fillId="0" borderId="10" xfId="13" applyNumberFormat="1" applyFont="1" applyBorder="1" applyAlignment="1">
      <alignment horizontal="right" vertical="center"/>
    </xf>
    <xf numFmtId="166" fontId="34" fillId="2" borderId="7" xfId="0" applyNumberFormat="1" applyFont="1" applyFill="1" applyBorder="1" applyAlignment="1">
      <alignment vertical="center"/>
    </xf>
    <xf numFmtId="166" fontId="34" fillId="0" borderId="4" xfId="0" applyNumberFormat="1" applyFont="1" applyBorder="1" applyAlignment="1">
      <alignment horizontal="center"/>
    </xf>
    <xf numFmtId="10" fontId="36" fillId="0" borderId="9" xfId="0" applyNumberFormat="1" applyFont="1" applyBorder="1" applyAlignment="1">
      <alignment horizontal="center"/>
    </xf>
    <xf numFmtId="10" fontId="36" fillId="0" borderId="10" xfId="0" applyNumberFormat="1" applyFont="1" applyBorder="1" applyAlignment="1">
      <alignment horizontal="center"/>
    </xf>
    <xf numFmtId="10" fontId="36" fillId="0" borderId="5" xfId="0" applyNumberFormat="1" applyFont="1" applyBorder="1" applyAlignment="1">
      <alignment horizontal="center"/>
    </xf>
    <xf numFmtId="10" fontId="36" fillId="0" borderId="7" xfId="0" applyNumberFormat="1" applyFont="1" applyBorder="1" applyAlignment="1">
      <alignment horizontal="center"/>
    </xf>
    <xf numFmtId="10" fontId="35" fillId="0" borderId="5" xfId="29" applyNumberFormat="1" applyFont="1" applyBorder="1" applyAlignment="1">
      <alignment horizontal="center" vertical="center"/>
    </xf>
    <xf numFmtId="2" fontId="34" fillId="0" borderId="17" xfId="0" applyNumberFormat="1" applyFont="1" applyBorder="1" applyAlignment="1">
      <alignment horizontal="center" vertical="center" wrapText="1" readingOrder="1"/>
    </xf>
    <xf numFmtId="166" fontId="40" fillId="2" borderId="2" xfId="0" applyNumberFormat="1" applyFont="1" applyFill="1" applyBorder="1" applyAlignment="1">
      <alignment horizontal="center" wrapText="1"/>
    </xf>
    <xf numFmtId="166" fontId="40" fillId="2" borderId="3" xfId="0" applyNumberFormat="1" applyFont="1" applyFill="1" applyBorder="1" applyAlignment="1">
      <alignment horizontal="center"/>
    </xf>
    <xf numFmtId="166" fontId="40" fillId="2" borderId="11" xfId="0" applyNumberFormat="1" applyFont="1" applyFill="1" applyBorder="1" applyAlignment="1">
      <alignment horizontal="center"/>
    </xf>
    <xf numFmtId="166" fontId="40" fillId="2" borderId="2" xfId="0" applyNumberFormat="1" applyFont="1" applyFill="1" applyBorder="1" applyAlignment="1">
      <alignment horizontal="center"/>
    </xf>
    <xf numFmtId="166" fontId="40" fillId="0" borderId="5" xfId="0" applyNumberFormat="1" applyFont="1" applyBorder="1" applyAlignment="1">
      <alignment horizontal="center" wrapText="1"/>
    </xf>
    <xf numFmtId="166" fontId="40" fillId="0" borderId="6" xfId="0" applyNumberFormat="1" applyFont="1" applyBorder="1" applyAlignment="1">
      <alignment horizontal="center"/>
    </xf>
    <xf numFmtId="166" fontId="40" fillId="0" borderId="7" xfId="0" applyNumberFormat="1" applyFont="1" applyBorder="1" applyAlignment="1">
      <alignment horizontal="center"/>
    </xf>
    <xf numFmtId="166" fontId="40" fillId="0" borderId="5" xfId="0" applyNumberFormat="1" applyFont="1" applyBorder="1" applyAlignment="1">
      <alignment horizontal="center"/>
    </xf>
    <xf numFmtId="0" fontId="35" fillId="0" borderId="4" xfId="0" applyFont="1" applyBorder="1"/>
    <xf numFmtId="10" fontId="35" fillId="2" borderId="5" xfId="29" applyNumberFormat="1" applyFont="1" applyFill="1" applyBorder="1" applyAlignment="1">
      <alignment horizontal="center"/>
    </xf>
    <xf numFmtId="10" fontId="35" fillId="2" borderId="6" xfId="0" applyNumberFormat="1" applyFont="1" applyFill="1" applyBorder="1" applyAlignment="1">
      <alignment horizontal="center"/>
    </xf>
    <xf numFmtId="10" fontId="35" fillId="2" borderId="7" xfId="0" applyNumberFormat="1" applyFont="1" applyFill="1" applyBorder="1" applyAlignment="1">
      <alignment horizontal="center"/>
    </xf>
    <xf numFmtId="10" fontId="35" fillId="0" borderId="5" xfId="29" applyNumberFormat="1" applyFont="1" applyBorder="1" applyAlignment="1">
      <alignment horizontal="center"/>
    </xf>
    <xf numFmtId="166" fontId="33" fillId="0" borderId="0" xfId="32" applyNumberFormat="1" applyFont="1" applyFill="1" applyBorder="1" applyAlignment="1">
      <alignment vertical="center"/>
    </xf>
    <xf numFmtId="0" fontId="0" fillId="3" borderId="3" xfId="0" applyFill="1" applyBorder="1"/>
    <xf numFmtId="164" fontId="13" fillId="3" borderId="8" xfId="0" quotePrefix="1" applyNumberFormat="1" applyFont="1" applyFill="1" applyBorder="1" applyAlignment="1">
      <alignment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83" fillId="0" borderId="14" xfId="33" applyFont="1" applyBorder="1" applyAlignment="1">
      <alignment vertical="center"/>
    </xf>
    <xf numFmtId="3" fontId="83" fillId="0" borderId="14" xfId="0" applyNumberFormat="1" applyFont="1" applyBorder="1" applyAlignment="1">
      <alignment vertical="center"/>
    </xf>
    <xf numFmtId="3" fontId="83" fillId="0" borderId="13" xfId="0" applyNumberFormat="1" applyFont="1" applyBorder="1" applyAlignment="1">
      <alignment vertical="center"/>
    </xf>
    <xf numFmtId="3" fontId="83" fillId="0" borderId="15" xfId="0" applyNumberFormat="1" applyFont="1" applyBorder="1" applyAlignment="1">
      <alignment vertical="center"/>
    </xf>
    <xf numFmtId="166" fontId="83" fillId="0" borderId="13" xfId="32" applyNumberFormat="1" applyFont="1" applyFill="1" applyBorder="1" applyAlignment="1">
      <alignment horizontal="center" vertical="center"/>
    </xf>
    <xf numFmtId="0" fontId="82" fillId="0" borderId="13" xfId="0" applyFont="1" applyBorder="1"/>
    <xf numFmtId="168" fontId="82" fillId="0" borderId="13" xfId="0" applyNumberFormat="1" applyFont="1" applyBorder="1"/>
    <xf numFmtId="1" fontId="82" fillId="0" borderId="13" xfId="33" applyNumberFormat="1" applyFont="1" applyBorder="1"/>
    <xf numFmtId="0" fontId="82" fillId="0" borderId="13" xfId="33" applyFont="1" applyBorder="1"/>
    <xf numFmtId="0" fontId="75" fillId="0" borderId="14" xfId="33" applyFont="1" applyBorder="1" applyAlignment="1">
      <alignment vertical="center"/>
    </xf>
    <xf numFmtId="3" fontId="75" fillId="0" borderId="14" xfId="0" applyNumberFormat="1" applyFont="1" applyBorder="1" applyAlignment="1">
      <alignment vertical="center"/>
    </xf>
    <xf numFmtId="3" fontId="75" fillId="0" borderId="13" xfId="0" applyNumberFormat="1" applyFont="1" applyBorder="1" applyAlignment="1">
      <alignment vertical="center"/>
    </xf>
    <xf numFmtId="3" fontId="75" fillId="0" borderId="15" xfId="0" applyNumberFormat="1" applyFont="1" applyBorder="1" applyAlignment="1">
      <alignment vertical="center"/>
    </xf>
    <xf numFmtId="166" fontId="75" fillId="0" borderId="13" xfId="32" applyNumberFormat="1" applyFont="1" applyFill="1" applyBorder="1" applyAlignment="1">
      <alignment horizontal="center" vertical="center"/>
    </xf>
    <xf numFmtId="0" fontId="75" fillId="0" borderId="12" xfId="33" applyFont="1" applyBorder="1" applyAlignment="1">
      <alignment vertical="center"/>
    </xf>
    <xf numFmtId="168" fontId="75" fillId="0" borderId="14" xfId="28" applyNumberFormat="1" applyFont="1" applyFill="1" applyBorder="1" applyAlignment="1">
      <alignment vertical="center"/>
    </xf>
    <xf numFmtId="168" fontId="75" fillId="0" borderId="13" xfId="28" applyNumberFormat="1" applyFont="1" applyFill="1" applyBorder="1" applyAlignment="1">
      <alignment vertical="center"/>
    </xf>
    <xf numFmtId="166" fontId="75" fillId="0" borderId="45" xfId="32" applyNumberFormat="1" applyFont="1" applyFill="1" applyBorder="1" applyAlignment="1">
      <alignment horizontal="center" vertical="center"/>
    </xf>
    <xf numFmtId="0" fontId="75" fillId="0" borderId="9" xfId="33" applyFont="1" applyBorder="1"/>
    <xf numFmtId="168" fontId="75" fillId="0" borderId="9" xfId="28" applyNumberFormat="1" applyFont="1" applyFill="1" applyBorder="1" applyAlignment="1">
      <alignment vertical="center"/>
    </xf>
    <xf numFmtId="168" fontId="75" fillId="0" borderId="0" xfId="28" applyNumberFormat="1" applyFont="1" applyFill="1" applyBorder="1" applyAlignment="1">
      <alignment vertical="center"/>
    </xf>
    <xf numFmtId="168" fontId="75" fillId="0" borderId="10" xfId="28" applyNumberFormat="1" applyFont="1" applyFill="1" applyBorder="1" applyAlignment="1">
      <alignment vertical="center"/>
    </xf>
    <xf numFmtId="166" fontId="75" fillId="0" borderId="9" xfId="32" applyNumberFormat="1" applyFont="1" applyFill="1" applyBorder="1" applyAlignment="1">
      <alignment horizontal="center" vertical="center"/>
    </xf>
    <xf numFmtId="166" fontId="75" fillId="0" borderId="0" xfId="32" applyNumberFormat="1" applyFont="1" applyFill="1" applyBorder="1" applyAlignment="1">
      <alignment horizontal="center" vertical="center"/>
    </xf>
    <xf numFmtId="0" fontId="75" fillId="2" borderId="5" xfId="33" applyFont="1" applyFill="1" applyBorder="1"/>
    <xf numFmtId="168" fontId="75" fillId="0" borderId="5" xfId="28" applyNumberFormat="1" applyFont="1" applyFill="1" applyBorder="1" applyAlignment="1">
      <alignment vertical="center"/>
    </xf>
    <xf numFmtId="168" fontId="75" fillId="0" borderId="6" xfId="28" applyNumberFormat="1" applyFont="1" applyFill="1" applyBorder="1" applyAlignment="1">
      <alignment vertical="center"/>
    </xf>
    <xf numFmtId="168" fontId="75" fillId="0" borderId="7" xfId="28" applyNumberFormat="1" applyFont="1" applyFill="1" applyBorder="1" applyAlignment="1">
      <alignment vertical="center"/>
    </xf>
    <xf numFmtId="166" fontId="75" fillId="0" borderId="5" xfId="32" applyNumberFormat="1" applyFont="1" applyFill="1" applyBorder="1" applyAlignment="1">
      <alignment horizontal="center" vertical="center"/>
    </xf>
    <xf numFmtId="166" fontId="75" fillId="0" borderId="6" xfId="32" applyNumberFormat="1" applyFont="1" applyFill="1" applyBorder="1" applyAlignment="1">
      <alignment horizontal="center" vertical="center"/>
    </xf>
    <xf numFmtId="0" fontId="83" fillId="2" borderId="8" xfId="33" applyFont="1" applyFill="1" applyBorder="1" applyAlignment="1">
      <alignment vertical="center"/>
    </xf>
    <xf numFmtId="10" fontId="83" fillId="0" borderId="9" xfId="32" applyNumberFormat="1" applyFont="1" applyFill="1" applyBorder="1" applyAlignment="1">
      <alignment vertical="center"/>
    </xf>
    <xf numFmtId="10" fontId="83" fillId="0" borderId="0" xfId="32" applyNumberFormat="1" applyFont="1" applyFill="1" applyBorder="1" applyAlignment="1">
      <alignment vertical="center"/>
    </xf>
    <xf numFmtId="10" fontId="83" fillId="0" borderId="10" xfId="32" applyNumberFormat="1" applyFont="1" applyFill="1" applyBorder="1" applyAlignment="1">
      <alignment vertical="center"/>
    </xf>
    <xf numFmtId="166" fontId="75" fillId="0" borderId="9" xfId="32" applyNumberFormat="1" applyFont="1" applyFill="1" applyBorder="1" applyAlignment="1">
      <alignment horizontal="center"/>
    </xf>
    <xf numFmtId="166" fontId="75" fillId="0" borderId="0" xfId="32" applyNumberFormat="1" applyFont="1" applyFill="1" applyBorder="1" applyAlignment="1">
      <alignment horizontal="center"/>
    </xf>
    <xf numFmtId="0" fontId="83" fillId="0" borderId="8" xfId="33" applyFont="1" applyBorder="1" applyAlignment="1">
      <alignment vertical="center"/>
    </xf>
    <xf numFmtId="166" fontId="83" fillId="0" borderId="9" xfId="32" applyNumberFormat="1" applyFont="1" applyFill="1" applyBorder="1" applyAlignment="1">
      <alignment vertical="center"/>
    </xf>
    <xf numFmtId="166" fontId="83" fillId="0" borderId="0" xfId="32" applyNumberFormat="1" applyFont="1" applyFill="1" applyBorder="1" applyAlignment="1">
      <alignment vertical="center"/>
    </xf>
    <xf numFmtId="166" fontId="83" fillId="0" borderId="10" xfId="32" applyNumberFormat="1" applyFont="1" applyFill="1" applyBorder="1" applyAlignment="1">
      <alignment vertical="center"/>
    </xf>
    <xf numFmtId="0" fontId="75" fillId="2" borderId="4" xfId="33" applyFont="1" applyFill="1" applyBorder="1" applyAlignment="1">
      <alignment vertical="center"/>
    </xf>
    <xf numFmtId="166" fontId="75" fillId="0" borderId="5" xfId="32" applyNumberFormat="1" applyFont="1" applyFill="1" applyBorder="1" applyAlignment="1">
      <alignment vertical="center"/>
    </xf>
    <xf numFmtId="166" fontId="75" fillId="0" borderId="6" xfId="32" applyNumberFormat="1" applyFont="1" applyFill="1" applyBorder="1" applyAlignment="1">
      <alignment vertical="center"/>
    </xf>
    <xf numFmtId="166" fontId="75" fillId="0" borderId="7" xfId="32" applyNumberFormat="1" applyFont="1" applyFill="1" applyBorder="1" applyAlignment="1">
      <alignment vertical="center"/>
    </xf>
    <xf numFmtId="166" fontId="75" fillId="0" borderId="5" xfId="32" applyNumberFormat="1" applyFont="1" applyFill="1" applyBorder="1" applyAlignment="1">
      <alignment horizontal="center"/>
    </xf>
    <xf numFmtId="166" fontId="75" fillId="0" borderId="6" xfId="32" applyNumberFormat="1" applyFont="1" applyFill="1" applyBorder="1" applyAlignment="1">
      <alignment horizontal="center"/>
    </xf>
    <xf numFmtId="166" fontId="82" fillId="0" borderId="0" xfId="2" applyNumberFormat="1" applyFont="1"/>
    <xf numFmtId="0" fontId="82" fillId="0" borderId="0" xfId="0" applyFont="1"/>
    <xf numFmtId="0" fontId="83" fillId="0" borderId="9" xfId="33" applyFont="1" applyBorder="1" applyAlignment="1">
      <alignment vertical="center"/>
    </xf>
    <xf numFmtId="3" fontId="83" fillId="0" borderId="0" xfId="0" applyNumberFormat="1" applyFont="1" applyAlignment="1">
      <alignment vertical="center"/>
    </xf>
    <xf numFmtId="3" fontId="83" fillId="0" borderId="10" xfId="0" applyNumberFormat="1" applyFont="1" applyBorder="1" applyAlignment="1">
      <alignment vertical="center"/>
    </xf>
    <xf numFmtId="166" fontId="83" fillId="0" borderId="6" xfId="32" applyNumberFormat="1" applyFont="1" applyFill="1" applyBorder="1" applyAlignment="1">
      <alignment horizontal="center" vertical="center"/>
    </xf>
    <xf numFmtId="166" fontId="33" fillId="0" borderId="0" xfId="32" applyNumberFormat="1" applyFont="1" applyFill="1" applyBorder="1" applyAlignment="1">
      <alignment horizontal="center"/>
    </xf>
    <xf numFmtId="0" fontId="83" fillId="0" borderId="1" xfId="31" applyFont="1" applyBorder="1" applyAlignment="1">
      <alignment vertical="center"/>
    </xf>
    <xf numFmtId="0" fontId="75" fillId="0" borderId="12" xfId="31" applyFont="1" applyBorder="1" applyAlignment="1">
      <alignment vertical="center"/>
    </xf>
    <xf numFmtId="0" fontId="75" fillId="2" borderId="8" xfId="31" applyFont="1" applyFill="1" applyBorder="1"/>
    <xf numFmtId="0" fontId="8" fillId="0" borderId="8" xfId="31" applyBorder="1" applyAlignment="1">
      <alignment vertical="center"/>
    </xf>
    <xf numFmtId="0" fontId="83" fillId="2" borderId="8" xfId="31" applyFont="1" applyFill="1" applyBorder="1" applyAlignment="1">
      <alignment vertical="center"/>
    </xf>
    <xf numFmtId="0" fontId="75" fillId="2" borderId="8" xfId="31" applyFont="1" applyFill="1" applyBorder="1" applyAlignment="1">
      <alignment vertical="center"/>
    </xf>
    <xf numFmtId="0" fontId="75" fillId="2" borderId="4" xfId="31" applyFont="1" applyFill="1" applyBorder="1" applyAlignment="1">
      <alignment vertical="center"/>
    </xf>
    <xf numFmtId="3" fontId="83" fillId="0" borderId="2" xfId="0" applyNumberFormat="1" applyFont="1" applyBorder="1" applyAlignment="1">
      <alignment vertical="center"/>
    </xf>
    <xf numFmtId="3" fontId="83" fillId="0" borderId="3" xfId="0" applyNumberFormat="1" applyFont="1" applyBorder="1" applyAlignment="1">
      <alignment vertical="center"/>
    </xf>
    <xf numFmtId="3" fontId="83" fillId="0" borderId="11" xfId="0" applyNumberFormat="1" applyFont="1" applyBorder="1" applyAlignment="1">
      <alignment vertical="center"/>
    </xf>
    <xf numFmtId="166" fontId="83" fillId="0" borderId="3" xfId="32" applyNumberFormat="1" applyFont="1" applyFill="1" applyBorder="1" applyAlignment="1">
      <alignment horizontal="center" vertical="center"/>
    </xf>
    <xf numFmtId="166" fontId="75" fillId="0" borderId="3" xfId="32" applyNumberFormat="1" applyFont="1" applyFill="1" applyBorder="1" applyAlignment="1">
      <alignment horizontal="center" vertical="center"/>
    </xf>
    <xf numFmtId="166" fontId="75" fillId="0" borderId="46" xfId="32" applyNumberFormat="1" applyFont="1" applyFill="1" applyBorder="1" applyAlignment="1">
      <alignment horizontal="center" vertical="center"/>
    </xf>
    <xf numFmtId="168" fontId="75" fillId="0" borderId="2" xfId="28" applyNumberFormat="1" applyFont="1" applyFill="1" applyBorder="1" applyAlignment="1">
      <alignment vertical="center"/>
    </xf>
    <xf numFmtId="168" fontId="75" fillId="0" borderId="3" xfId="28" applyNumberFormat="1" applyFont="1" applyFill="1" applyBorder="1" applyAlignment="1">
      <alignment vertical="center"/>
    </xf>
    <xf numFmtId="168" fontId="75" fillId="0" borderId="11" xfId="28" applyNumberFormat="1" applyFont="1" applyFill="1" applyBorder="1" applyAlignment="1">
      <alignment vertical="center"/>
    </xf>
    <xf numFmtId="166" fontId="75" fillId="0" borderId="2" xfId="32" applyNumberFormat="1" applyFont="1" applyFill="1" applyBorder="1" applyAlignment="1">
      <alignment horizontal="center" vertical="center"/>
    </xf>
    <xf numFmtId="10" fontId="83" fillId="0" borderId="2" xfId="32" applyNumberFormat="1" applyFont="1" applyFill="1" applyBorder="1" applyAlignment="1">
      <alignment vertical="center"/>
    </xf>
    <xf numFmtId="10" fontId="83" fillId="0" borderId="3" xfId="32" applyNumberFormat="1" applyFont="1" applyFill="1" applyBorder="1" applyAlignment="1">
      <alignment vertical="center"/>
    </xf>
    <xf numFmtId="10" fontId="83" fillId="0" borderId="11" xfId="32" applyNumberFormat="1" applyFont="1" applyFill="1" applyBorder="1" applyAlignment="1">
      <alignment vertical="center"/>
    </xf>
    <xf numFmtId="166" fontId="75" fillId="0" borderId="2" xfId="32" applyNumberFormat="1" applyFont="1" applyFill="1" applyBorder="1" applyAlignment="1">
      <alignment horizontal="center"/>
    </xf>
    <xf numFmtId="166" fontId="75" fillId="0" borderId="9" xfId="32" applyNumberFormat="1" applyFont="1" applyFill="1" applyBorder="1" applyAlignment="1">
      <alignment vertical="center"/>
    </xf>
    <xf numFmtId="166" fontId="75" fillId="0" borderId="0" xfId="32" applyNumberFormat="1" applyFont="1" applyFill="1" applyBorder="1" applyAlignment="1">
      <alignment vertical="center"/>
    </xf>
    <xf numFmtId="166" fontId="75" fillId="0" borderId="10" xfId="32" applyNumberFormat="1" applyFont="1" applyFill="1" applyBorder="1" applyAlignment="1">
      <alignment vertical="center"/>
    </xf>
    <xf numFmtId="0" fontId="83" fillId="0" borderId="8" xfId="31" applyFont="1" applyBorder="1" applyAlignment="1">
      <alignment vertical="center"/>
    </xf>
    <xf numFmtId="3" fontId="83" fillId="0" borderId="9" xfId="0" applyNumberFormat="1" applyFont="1" applyBorder="1" applyAlignment="1">
      <alignment horizontal="center" vertical="center"/>
    </xf>
    <xf numFmtId="3" fontId="75" fillId="0" borderId="14" xfId="0" applyNumberFormat="1" applyFont="1" applyBorder="1" applyAlignment="1">
      <alignment horizontal="center" vertical="center"/>
    </xf>
    <xf numFmtId="0" fontId="88" fillId="0" borderId="1" xfId="0" applyFont="1" applyBorder="1"/>
    <xf numFmtId="168" fontId="88" fillId="0" borderId="3" xfId="17" applyNumberFormat="1" applyFont="1" applyBorder="1" applyAlignment="1">
      <alignment horizontal="right"/>
    </xf>
    <xf numFmtId="166" fontId="88" fillId="6" borderId="2" xfId="18" applyNumberFormat="1" applyFont="1" applyFill="1" applyBorder="1" applyAlignment="1">
      <alignment horizontal="center"/>
    </xf>
    <xf numFmtId="166" fontId="88" fillId="6" borderId="11" xfId="18" applyNumberFormat="1" applyFont="1" applyFill="1" applyBorder="1" applyAlignment="1">
      <alignment horizontal="center"/>
    </xf>
    <xf numFmtId="0" fontId="89" fillId="0" borderId="8" xfId="0" applyFont="1" applyBorder="1" applyAlignment="1">
      <alignment horizontal="left" indent="1"/>
    </xf>
    <xf numFmtId="168" fontId="89" fillId="0" borderId="0" xfId="17" applyNumberFormat="1" applyFont="1" applyAlignment="1">
      <alignment horizontal="right"/>
    </xf>
    <xf numFmtId="166" fontId="89" fillId="0" borderId="9" xfId="18" applyNumberFormat="1" applyFont="1" applyBorder="1" applyAlignment="1">
      <alignment horizontal="center"/>
    </xf>
    <xf numFmtId="166" fontId="89" fillId="0" borderId="10" xfId="18" applyNumberFormat="1" applyFont="1" applyBorder="1" applyAlignment="1">
      <alignment horizontal="center"/>
    </xf>
    <xf numFmtId="168" fontId="89" fillId="0" borderId="0" xfId="17" applyNumberFormat="1" applyFont="1"/>
    <xf numFmtId="168" fontId="89" fillId="0" borderId="10" xfId="17" applyNumberFormat="1" applyFont="1" applyBorder="1"/>
    <xf numFmtId="0" fontId="88" fillId="0" borderId="8" xfId="0" applyFont="1" applyBorder="1"/>
    <xf numFmtId="168" fontId="88" fillId="0" borderId="0" xfId="17" applyNumberFormat="1" applyFont="1" applyAlignment="1">
      <alignment horizontal="right"/>
    </xf>
    <xf numFmtId="166" fontId="88" fillId="0" borderId="9" xfId="18" applyNumberFormat="1" applyFont="1" applyBorder="1" applyAlignment="1">
      <alignment horizontal="center"/>
    </xf>
    <xf numFmtId="166" fontId="88" fillId="0" borderId="10" xfId="18" applyNumberFormat="1" applyFont="1" applyBorder="1" applyAlignment="1">
      <alignment horizontal="center"/>
    </xf>
    <xf numFmtId="0" fontId="89" fillId="0" borderId="4" xfId="0" applyFont="1" applyBorder="1" applyAlignment="1">
      <alignment horizontal="left" vertical="center" indent="1"/>
    </xf>
    <xf numFmtId="168" fontId="89" fillId="0" borderId="6" xfId="17" applyNumberFormat="1" applyFont="1" applyBorder="1" applyAlignment="1">
      <alignment horizontal="right"/>
    </xf>
    <xf numFmtId="0" fontId="88" fillId="0" borderId="12" xfId="0" applyFont="1" applyBorder="1" applyAlignment="1">
      <alignment horizontal="left" vertical="center"/>
    </xf>
    <xf numFmtId="168" fontId="88" fillId="0" borderId="13" xfId="17" applyNumberFormat="1" applyFont="1" applyBorder="1" applyAlignment="1">
      <alignment horizontal="right"/>
    </xf>
    <xf numFmtId="166" fontId="88" fillId="0" borderId="14" xfId="18" applyNumberFormat="1" applyFont="1" applyBorder="1" applyAlignment="1">
      <alignment horizontal="center"/>
    </xf>
    <xf numFmtId="166" fontId="88" fillId="0" borderId="15" xfId="18" applyNumberFormat="1" applyFont="1" applyBorder="1" applyAlignment="1">
      <alignment horizontal="center"/>
    </xf>
    <xf numFmtId="0" fontId="88" fillId="0" borderId="12" xfId="0" applyFont="1" applyBorder="1" applyAlignment="1">
      <alignment horizontal="left" vertical="center" wrapText="1"/>
    </xf>
    <xf numFmtId="168" fontId="88" fillId="0" borderId="13" xfId="17" applyNumberFormat="1" applyFont="1" applyBorder="1" applyAlignment="1">
      <alignment horizontal="center" vertical="center"/>
    </xf>
    <xf numFmtId="168" fontId="88" fillId="0" borderId="15" xfId="17" applyNumberFormat="1" applyFont="1" applyBorder="1" applyAlignment="1">
      <alignment horizontal="center" vertical="center"/>
    </xf>
    <xf numFmtId="166" fontId="88" fillId="0" borderId="5" xfId="18" applyNumberFormat="1" applyFont="1" applyBorder="1" applyAlignment="1">
      <alignment horizontal="center" vertical="center"/>
    </xf>
    <xf numFmtId="166" fontId="88" fillId="0" borderId="7" xfId="18" applyNumberFormat="1" applyFont="1" applyBorder="1" applyAlignment="1">
      <alignment horizontal="center" vertical="center"/>
    </xf>
    <xf numFmtId="0" fontId="89" fillId="0" borderId="1" xfId="0" applyFont="1" applyBorder="1"/>
    <xf numFmtId="168" fontId="89" fillId="0" borderId="13" xfId="17" applyNumberFormat="1" applyFont="1" applyBorder="1" applyAlignment="1">
      <alignment horizontal="right"/>
    </xf>
    <xf numFmtId="166" fontId="89" fillId="0" borderId="2" xfId="18" applyNumberFormat="1" applyFont="1" applyBorder="1" applyAlignment="1">
      <alignment horizontal="center"/>
    </xf>
    <xf numFmtId="166" fontId="89" fillId="0" borderId="11" xfId="18" applyNumberFormat="1" applyFont="1" applyBorder="1" applyAlignment="1">
      <alignment horizontal="center"/>
    </xf>
    <xf numFmtId="10" fontId="88" fillId="0" borderId="3" xfId="18" applyNumberFormat="1" applyFont="1" applyBorder="1" applyAlignment="1">
      <alignment horizontal="right"/>
    </xf>
    <xf numFmtId="166" fontId="88" fillId="0" borderId="2" xfId="18" quotePrefix="1" applyNumberFormat="1" applyFont="1" applyBorder="1" applyAlignment="1">
      <alignment horizontal="center"/>
    </xf>
    <xf numFmtId="166" fontId="88" fillId="0" borderId="11" xfId="18" quotePrefix="1" applyNumberFormat="1" applyFont="1" applyBorder="1" applyAlignment="1">
      <alignment horizontal="center"/>
    </xf>
    <xf numFmtId="10" fontId="88" fillId="0" borderId="0" xfId="18" applyNumberFormat="1" applyFont="1" applyAlignment="1">
      <alignment horizontal="right"/>
    </xf>
    <xf numFmtId="166" fontId="88" fillId="0" borderId="9" xfId="18" quotePrefix="1" applyNumberFormat="1" applyFont="1" applyBorder="1" applyAlignment="1">
      <alignment horizontal="center"/>
    </xf>
    <xf numFmtId="166" fontId="88" fillId="0" borderId="10" xfId="18" quotePrefix="1" applyNumberFormat="1" applyFont="1" applyBorder="1" applyAlignment="1">
      <alignment horizontal="center"/>
    </xf>
    <xf numFmtId="0" fontId="88" fillId="0" borderId="4" xfId="0" applyFont="1" applyBorder="1" applyAlignment="1">
      <alignment vertical="center"/>
    </xf>
    <xf numFmtId="10" fontId="88" fillId="0" borderId="6" xfId="18" applyNumberFormat="1" applyFont="1" applyBorder="1" applyAlignment="1">
      <alignment horizontal="right"/>
    </xf>
    <xf numFmtId="166" fontId="88" fillId="0" borderId="5" xfId="18" applyNumberFormat="1" applyFont="1" applyBorder="1" applyAlignment="1">
      <alignment horizontal="center"/>
    </xf>
    <xf numFmtId="166" fontId="88" fillId="0" borderId="7" xfId="18" applyNumberFormat="1" applyFont="1" applyBorder="1" applyAlignment="1">
      <alignment horizontal="center"/>
    </xf>
    <xf numFmtId="2" fontId="36" fillId="0" borderId="5" xfId="0" applyNumberFormat="1" applyFont="1" applyBorder="1" applyAlignment="1">
      <alignment horizontal="center"/>
    </xf>
    <xf numFmtId="2" fontId="36" fillId="0" borderId="7" xfId="0" applyNumberFormat="1" applyFont="1" applyBorder="1" applyAlignment="1">
      <alignment horizontal="center"/>
    </xf>
    <xf numFmtId="166" fontId="36" fillId="0" borderId="0" xfId="0" quotePrefix="1" applyNumberFormat="1" applyFont="1" applyAlignment="1">
      <alignment horizontal="center"/>
    </xf>
    <xf numFmtId="3" fontId="41" fillId="0" borderId="14" xfId="0" applyNumberFormat="1" applyFont="1" applyBorder="1" applyAlignment="1">
      <alignment horizontal="right" vertical="center" wrapText="1"/>
    </xf>
    <xf numFmtId="1" fontId="40" fillId="0" borderId="9" xfId="0" applyNumberFormat="1" applyFont="1" applyBorder="1" applyAlignment="1">
      <alignment horizontal="center" vertical="center"/>
    </xf>
    <xf numFmtId="1" fontId="40" fillId="0" borderId="0" xfId="0" applyNumberFormat="1" applyFont="1" applyAlignment="1">
      <alignment horizontal="center" vertical="center"/>
    </xf>
    <xf numFmtId="1" fontId="40" fillId="0" borderId="10" xfId="0" applyNumberFormat="1" applyFont="1" applyBorder="1" applyAlignment="1">
      <alignment horizontal="center" vertical="center"/>
    </xf>
    <xf numFmtId="1" fontId="42" fillId="0" borderId="9" xfId="0" applyNumberFormat="1" applyFont="1" applyBorder="1" applyAlignment="1">
      <alignment horizontal="center" vertical="center"/>
    </xf>
    <xf numFmtId="1" fontId="42" fillId="0" borderId="0" xfId="0" applyNumberFormat="1" applyFont="1" applyAlignment="1">
      <alignment horizontal="center" vertical="center"/>
    </xf>
    <xf numFmtId="1" fontId="42" fillId="0" borderId="10" xfId="0" applyNumberFormat="1" applyFont="1" applyBorder="1" applyAlignment="1">
      <alignment horizontal="center" vertical="center"/>
    </xf>
    <xf numFmtId="1" fontId="42" fillId="0" borderId="5" xfId="0" applyNumberFormat="1" applyFont="1" applyBorder="1" applyAlignment="1">
      <alignment horizontal="center" vertical="center"/>
    </xf>
    <xf numFmtId="1" fontId="42" fillId="0" borderId="6" xfId="0" applyNumberFormat="1" applyFont="1" applyBorder="1" applyAlignment="1">
      <alignment horizontal="center" vertical="center"/>
    </xf>
    <xf numFmtId="1" fontId="42" fillId="0" borderId="7" xfId="0" applyNumberFormat="1" applyFont="1" applyBorder="1" applyAlignment="1">
      <alignment horizontal="center" vertical="center"/>
    </xf>
    <xf numFmtId="0" fontId="90" fillId="3" borderId="1" xfId="31" applyFont="1" applyFill="1" applyBorder="1" applyAlignment="1">
      <alignment vertical="top"/>
    </xf>
    <xf numFmtId="0" fontId="91" fillId="3" borderId="1" xfId="31" applyFont="1" applyFill="1" applyBorder="1" applyAlignment="1">
      <alignment vertical="top"/>
    </xf>
    <xf numFmtId="0" fontId="48" fillId="3" borderId="3" xfId="0" applyFont="1" applyFill="1" applyBorder="1"/>
    <xf numFmtId="0" fontId="43" fillId="0" borderId="3" xfId="0" applyFont="1" applyBorder="1"/>
    <xf numFmtId="0" fontId="40" fillId="0" borderId="3" xfId="0" applyFont="1" applyBorder="1" applyAlignment="1">
      <alignment vertical="center"/>
    </xf>
    <xf numFmtId="0" fontId="35" fillId="2" borderId="3" xfId="0" applyFont="1" applyFill="1" applyBorder="1" applyAlignment="1">
      <alignment horizontal="center" vertical="center"/>
    </xf>
    <xf numFmtId="166" fontId="75" fillId="0" borderId="47" xfId="32" applyNumberFormat="1" applyFont="1" applyFill="1" applyBorder="1" applyAlignment="1">
      <alignment horizontal="center" vertical="center"/>
    </xf>
    <xf numFmtId="166" fontId="75" fillId="0" borderId="3" xfId="32" applyNumberFormat="1" applyFont="1" applyFill="1" applyBorder="1" applyAlignment="1">
      <alignment horizontal="center"/>
    </xf>
    <xf numFmtId="166" fontId="89" fillId="6" borderId="9" xfId="18" applyNumberFormat="1" applyFont="1" applyFill="1" applyBorder="1" applyAlignment="1">
      <alignment horizontal="center"/>
    </xf>
    <xf numFmtId="166" fontId="88" fillId="6" borderId="9" xfId="18" applyNumberFormat="1" applyFont="1" applyFill="1" applyBorder="1" applyAlignment="1">
      <alignment horizontal="center"/>
    </xf>
    <xf numFmtId="166" fontId="88" fillId="6" borderId="14" xfId="18" applyNumberFormat="1" applyFont="1" applyFill="1" applyBorder="1" applyAlignment="1">
      <alignment horizontal="center"/>
    </xf>
    <xf numFmtId="10" fontId="88" fillId="0" borderId="5" xfId="18" applyNumberFormat="1" applyFont="1" applyBorder="1" applyAlignment="1">
      <alignment horizontal="center"/>
    </xf>
    <xf numFmtId="0" fontId="42" fillId="0" borderId="6" xfId="0" applyFont="1" applyBorder="1" applyAlignment="1">
      <alignment horizontal="center" vertical="center"/>
    </xf>
    <xf numFmtId="0" fontId="38" fillId="3" borderId="5" xfId="0" quotePrefix="1" applyNumberFormat="1" applyFont="1" applyFill="1" applyBorder="1" applyAlignment="1">
      <alignment horizontal="center"/>
    </xf>
    <xf numFmtId="0" fontId="38" fillId="3" borderId="7" xfId="0" quotePrefix="1" applyNumberFormat="1" applyFont="1" applyFill="1" applyBorder="1" applyAlignment="1">
      <alignment horizontal="center"/>
    </xf>
    <xf numFmtId="0" fontId="38" fillId="3" borderId="5" xfId="0" applyNumberFormat="1" applyFont="1" applyFill="1" applyBorder="1" applyAlignment="1">
      <alignment horizontal="center"/>
    </xf>
    <xf numFmtId="0" fontId="38" fillId="3" borderId="7" xfId="0" applyNumberFormat="1" applyFont="1" applyFill="1" applyBorder="1" applyAlignment="1">
      <alignment horizontal="center"/>
    </xf>
    <xf numFmtId="0" fontId="38" fillId="3" borderId="6" xfId="0" applyNumberFormat="1" applyFont="1" applyFill="1" applyBorder="1" applyAlignment="1">
      <alignment horizontal="center"/>
    </xf>
    <xf numFmtId="166" fontId="76" fillId="5" borderId="2" xfId="29" applyNumberFormat="1" applyFont="1" applyFill="1" applyBorder="1" applyAlignment="1">
      <alignment horizontal="center" vertical="center"/>
    </xf>
    <xf numFmtId="166" fontId="76" fillId="5" borderId="11" xfId="29" applyNumberFormat="1" applyFont="1" applyFill="1" applyBorder="1" applyAlignment="1">
      <alignment horizontal="center" vertical="center"/>
    </xf>
    <xf numFmtId="166" fontId="76" fillId="5" borderId="9" xfId="29" applyNumberFormat="1" applyFont="1" applyFill="1" applyBorder="1" applyAlignment="1">
      <alignment horizontal="center" vertical="center"/>
    </xf>
    <xf numFmtId="166" fontId="76" fillId="5" borderId="10" xfId="29" applyNumberFormat="1" applyFont="1" applyFill="1" applyBorder="1" applyAlignment="1">
      <alignment horizontal="center" vertical="center"/>
    </xf>
    <xf numFmtId="166" fontId="76" fillId="5" borderId="0" xfId="29" applyNumberFormat="1" applyFont="1" applyFill="1" applyBorder="1" applyAlignment="1">
      <alignment horizontal="center" vertical="center"/>
    </xf>
    <xf numFmtId="166" fontId="75" fillId="12" borderId="9" xfId="29" applyNumberFormat="1" applyFont="1" applyFill="1" applyBorder="1" applyAlignment="1">
      <alignment horizontal="centerContinuous" vertical="center"/>
    </xf>
    <xf numFmtId="166" fontId="75" fillId="0" borderId="9" xfId="29" applyNumberFormat="1" applyFont="1" applyFill="1" applyBorder="1" applyAlignment="1">
      <alignment horizontal="centerContinuous" vertical="center"/>
    </xf>
    <xf numFmtId="166" fontId="75" fillId="12" borderId="0" xfId="29" applyNumberFormat="1" applyFont="1" applyFill="1" applyBorder="1" applyAlignment="1">
      <alignment horizontal="centerContinuous" vertical="center"/>
    </xf>
    <xf numFmtId="166" fontId="75" fillId="11" borderId="0" xfId="29" applyNumberFormat="1" applyFont="1" applyFill="1" applyAlignment="1">
      <alignment horizontal="centerContinuous" vertical="center"/>
    </xf>
    <xf numFmtId="166" fontId="8" fillId="0" borderId="0" xfId="29" applyNumberFormat="1" applyFont="1" applyFill="1" applyAlignment="1">
      <alignment horizontal="centerContinuous" vertical="center"/>
    </xf>
    <xf numFmtId="166" fontId="2" fillId="11" borderId="0" xfId="29" applyNumberFormat="1" applyFont="1" applyFill="1" applyAlignment="1">
      <alignment horizontal="centerContinuous" vertical="center"/>
    </xf>
    <xf numFmtId="166" fontId="76" fillId="5" borderId="3" xfId="29" applyNumberFormat="1" applyFont="1" applyFill="1" applyBorder="1" applyAlignment="1">
      <alignment horizontal="center" vertical="center"/>
    </xf>
    <xf numFmtId="166" fontId="75" fillId="11" borderId="0" xfId="29" applyNumberFormat="1" applyFont="1" applyFill="1" applyBorder="1" applyAlignment="1">
      <alignment horizontal="center" vertical="center"/>
    </xf>
    <xf numFmtId="166" fontId="75" fillId="0" borderId="9" xfId="29" applyNumberFormat="1" applyFont="1" applyFill="1" applyBorder="1" applyAlignment="1">
      <alignment horizontal="center" vertical="center"/>
    </xf>
    <xf numFmtId="166" fontId="8" fillId="0" borderId="0" xfId="29" applyNumberFormat="1" applyFont="1" applyFill="1" applyBorder="1" applyAlignment="1">
      <alignment horizontal="center" vertical="center"/>
    </xf>
    <xf numFmtId="166" fontId="76" fillId="11" borderId="9" xfId="29" applyNumberFormat="1" applyFont="1" applyFill="1" applyBorder="1" applyAlignment="1">
      <alignment horizontal="center" vertical="center"/>
    </xf>
    <xf numFmtId="166" fontId="76" fillId="0" borderId="5" xfId="29" applyNumberFormat="1" applyFont="1" applyFill="1" applyBorder="1" applyAlignment="1">
      <alignment horizontal="center" vertical="center"/>
    </xf>
    <xf numFmtId="166" fontId="76" fillId="0" borderId="7" xfId="29" applyNumberFormat="1" applyFont="1" applyFill="1" applyBorder="1" applyAlignment="1">
      <alignment horizontal="center" vertical="center"/>
    </xf>
    <xf numFmtId="166" fontId="76" fillId="0" borderId="2" xfId="29" applyNumberFormat="1" applyFont="1" applyFill="1" applyBorder="1" applyAlignment="1">
      <alignment horizontal="center" vertical="center"/>
    </xf>
    <xf numFmtId="166" fontId="76" fillId="0" borderId="11" xfId="29" applyNumberFormat="1" applyFont="1" applyFill="1" applyBorder="1" applyAlignment="1">
      <alignment horizontal="center" vertical="center"/>
    </xf>
    <xf numFmtId="166" fontId="77" fillId="11" borderId="10" xfId="29" applyNumberFormat="1" applyFont="1" applyFill="1" applyBorder="1" applyAlignment="1">
      <alignment horizontal="center" vertical="center"/>
    </xf>
    <xf numFmtId="0" fontId="43" fillId="0" borderId="0" xfId="0" applyFont="1" applyBorder="1"/>
    <xf numFmtId="0" fontId="42" fillId="0" borderId="5" xfId="0" applyFont="1" applyBorder="1" applyAlignment="1">
      <alignment vertical="center" wrapText="1"/>
    </xf>
    <xf numFmtId="0" fontId="42" fillId="0" borderId="6" xfId="0" applyFont="1" applyBorder="1" applyAlignment="1">
      <alignment vertical="center"/>
    </xf>
    <xf numFmtId="0" fontId="42" fillId="0" borderId="7" xfId="0" applyFont="1" applyBorder="1" applyAlignment="1">
      <alignment vertical="center"/>
    </xf>
    <xf numFmtId="0" fontId="35" fillId="2" borderId="0" xfId="0" applyFont="1" applyFill="1" applyBorder="1" applyAlignment="1">
      <alignment horizontal="center"/>
    </xf>
    <xf numFmtId="10" fontId="88" fillId="0" borderId="6" xfId="18" applyNumberFormat="1" applyFont="1" applyBorder="1" applyAlignment="1">
      <alignment horizontal="center"/>
    </xf>
    <xf numFmtId="0" fontId="83" fillId="2" borderId="9" xfId="33" applyFont="1" applyFill="1" applyBorder="1"/>
    <xf numFmtId="0" fontId="0" fillId="0" borderId="0" xfId="0" applyBorder="1"/>
    <xf numFmtId="166" fontId="83" fillId="0" borderId="9" xfId="29" applyNumberFormat="1" applyFont="1" applyFill="1" applyBorder="1" applyAlignment="1">
      <alignment horizontal="center" vertical="center"/>
    </xf>
    <xf numFmtId="10" fontId="75" fillId="0" borderId="5" xfId="32" applyNumberFormat="1" applyFont="1" applyFill="1" applyBorder="1" applyAlignment="1">
      <alignment horizontal="center" vertical="center"/>
    </xf>
    <xf numFmtId="10" fontId="89" fillId="0" borderId="6" xfId="18" applyNumberFormat="1" applyFont="1" applyBorder="1" applyAlignment="1">
      <alignment horizontal="center" vertical="center"/>
    </xf>
    <xf numFmtId="166" fontId="89" fillId="0" borderId="5" xfId="18" applyNumberFormat="1" applyFont="1" applyBorder="1" applyAlignment="1">
      <alignment horizontal="center"/>
    </xf>
    <xf numFmtId="166" fontId="89" fillId="0" borderId="6" xfId="18" applyNumberFormat="1" applyFont="1" applyBorder="1" applyAlignment="1">
      <alignment horizontal="center"/>
    </xf>
    <xf numFmtId="0" fontId="41" fillId="2" borderId="2" xfId="0" applyNumberFormat="1" applyFont="1" applyFill="1" applyBorder="1" applyAlignment="1">
      <alignment horizontal="center"/>
    </xf>
    <xf numFmtId="0" fontId="42" fillId="0" borderId="5" xfId="0" applyNumberFormat="1" applyFont="1" applyBorder="1" applyAlignment="1">
      <alignment horizontal="center"/>
    </xf>
    <xf numFmtId="0" fontId="59" fillId="4" borderId="0" xfId="0" applyFont="1" applyFill="1" applyAlignment="1">
      <alignment horizontal="center"/>
    </xf>
    <xf numFmtId="175" fontId="95" fillId="3" borderId="9" xfId="37" quotePrefix="1" applyNumberFormat="1" applyFont="1" applyFill="1" applyBorder="1" applyAlignment="1">
      <alignment horizontal="center" vertical="center"/>
    </xf>
    <xf numFmtId="175" fontId="95" fillId="3" borderId="0" xfId="37" quotePrefix="1" applyNumberFormat="1" applyFont="1" applyFill="1" applyAlignment="1">
      <alignment horizontal="center" vertical="center"/>
    </xf>
    <xf numFmtId="175" fontId="95" fillId="3" borderId="10" xfId="37" quotePrefix="1" applyNumberFormat="1" applyFont="1" applyFill="1" applyBorder="1" applyAlignment="1">
      <alignment horizontal="center" vertical="center"/>
    </xf>
    <xf numFmtId="1" fontId="96" fillId="3" borderId="6" xfId="37" quotePrefix="1" applyNumberFormat="1" applyFont="1" applyFill="1" applyBorder="1" applyAlignment="1">
      <alignment horizontal="center"/>
    </xf>
    <xf numFmtId="1" fontId="96" fillId="3" borderId="7" xfId="37" quotePrefix="1" applyNumberFormat="1" applyFont="1" applyFill="1" applyBorder="1" applyAlignment="1">
      <alignment horizontal="center"/>
    </xf>
    <xf numFmtId="0" fontId="97" fillId="6" borderId="1" xfId="36" applyFont="1" applyFill="1" applyBorder="1"/>
    <xf numFmtId="0" fontId="33" fillId="6" borderId="2" xfId="36" applyFont="1" applyFill="1" applyBorder="1" applyAlignment="1">
      <alignment horizontal="center"/>
    </xf>
    <xf numFmtId="0" fontId="33" fillId="6" borderId="3" xfId="36" applyFont="1" applyFill="1" applyBorder="1" applyAlignment="1">
      <alignment horizontal="center"/>
    </xf>
    <xf numFmtId="0" fontId="33" fillId="0" borderId="11" xfId="36" applyFont="1" applyBorder="1" applyAlignment="1">
      <alignment horizontal="center"/>
    </xf>
    <xf numFmtId="0" fontId="33" fillId="0" borderId="3" xfId="37" applyFont="1" applyBorder="1" applyAlignment="1">
      <alignment horizontal="center"/>
    </xf>
    <xf numFmtId="0" fontId="33" fillId="0" borderId="11" xfId="37" applyFont="1" applyBorder="1" applyAlignment="1">
      <alignment horizontal="center"/>
    </xf>
    <xf numFmtId="0" fontId="33" fillId="5" borderId="8" xfId="37" applyFont="1" applyFill="1" applyBorder="1"/>
    <xf numFmtId="176" fontId="33" fillId="0" borderId="9" xfId="36" applyNumberFormat="1" applyFont="1" applyBorder="1" applyAlignment="1">
      <alignment horizontal="center"/>
    </xf>
    <xf numFmtId="176" fontId="33" fillId="0" borderId="0" xfId="36" applyNumberFormat="1" applyFont="1" applyAlignment="1">
      <alignment horizontal="center"/>
    </xf>
    <xf numFmtId="176" fontId="33" fillId="0" borderId="10" xfId="36" applyNumberFormat="1" applyFont="1" applyBorder="1" applyAlignment="1">
      <alignment horizontal="center"/>
    </xf>
    <xf numFmtId="166" fontId="33" fillId="0" borderId="9" xfId="30" applyNumberFormat="1" applyFont="1" applyFill="1" applyBorder="1" applyAlignment="1">
      <alignment horizontal="center"/>
    </xf>
    <xf numFmtId="166" fontId="33" fillId="0" borderId="0" xfId="30" applyNumberFormat="1" applyFont="1" applyFill="1" applyBorder="1" applyAlignment="1">
      <alignment horizontal="center"/>
    </xf>
    <xf numFmtId="166" fontId="33" fillId="0" borderId="10" xfId="30" applyNumberFormat="1" applyFont="1" applyFill="1" applyBorder="1" applyAlignment="1">
      <alignment horizontal="center"/>
    </xf>
    <xf numFmtId="166" fontId="33" fillId="0" borderId="0" xfId="30" applyNumberFormat="1" applyFont="1" applyFill="1" applyBorder="1" applyAlignment="1">
      <alignment horizontal="center" vertical="center"/>
    </xf>
    <xf numFmtId="166" fontId="33" fillId="0" borderId="10" xfId="30" applyNumberFormat="1" applyFont="1" applyFill="1" applyBorder="1" applyAlignment="1">
      <alignment horizontal="center" vertical="center"/>
    </xf>
    <xf numFmtId="10" fontId="33" fillId="0" borderId="9" xfId="30" applyNumberFormat="1" applyFont="1" applyFill="1" applyBorder="1" applyAlignment="1">
      <alignment horizontal="center"/>
    </xf>
    <xf numFmtId="10" fontId="33" fillId="0" borderId="0" xfId="30" applyNumberFormat="1" applyFont="1" applyFill="1" applyBorder="1" applyAlignment="1">
      <alignment horizontal="center"/>
    </xf>
    <xf numFmtId="10" fontId="33" fillId="0" borderId="10" xfId="30" applyNumberFormat="1" applyFont="1" applyFill="1" applyBorder="1" applyAlignment="1">
      <alignment horizontal="center"/>
    </xf>
    <xf numFmtId="10" fontId="33" fillId="0" borderId="0" xfId="30" applyNumberFormat="1" applyFont="1" applyFill="1" applyBorder="1" applyAlignment="1">
      <alignment horizontal="center" vertical="center"/>
    </xf>
    <xf numFmtId="10" fontId="33" fillId="0" borderId="10" xfId="30" applyNumberFormat="1" applyFont="1" applyFill="1" applyBorder="1" applyAlignment="1">
      <alignment horizontal="center" vertical="center"/>
    </xf>
    <xf numFmtId="0" fontId="33" fillId="0" borderId="8" xfId="37" applyFont="1" applyBorder="1"/>
    <xf numFmtId="0" fontId="33" fillId="0" borderId="8" xfId="36" quotePrefix="1" applyFont="1" applyBorder="1" applyAlignment="1">
      <alignment horizontal="left"/>
    </xf>
    <xf numFmtId="177" fontId="33" fillId="0" borderId="9" xfId="38" applyNumberFormat="1" applyFont="1" applyFill="1" applyBorder="1" applyAlignment="1">
      <alignment horizontal="center"/>
    </xf>
    <xf numFmtId="177" fontId="33" fillId="0" borderId="0" xfId="38" applyNumberFormat="1" applyFont="1" applyFill="1" applyBorder="1" applyAlignment="1">
      <alignment horizontal="center"/>
    </xf>
    <xf numFmtId="177" fontId="33" fillId="0" borderId="10" xfId="38" applyNumberFormat="1" applyFont="1" applyFill="1" applyBorder="1" applyAlignment="1">
      <alignment horizontal="center"/>
    </xf>
    <xf numFmtId="177" fontId="33" fillId="0" borderId="0" xfId="38" applyNumberFormat="1" applyFont="1" applyFill="1" applyBorder="1" applyAlignment="1">
      <alignment horizontal="center" vertical="center"/>
    </xf>
    <xf numFmtId="177" fontId="33" fillId="0" borderId="10" xfId="38" applyNumberFormat="1" applyFont="1" applyFill="1" applyBorder="1" applyAlignment="1">
      <alignment horizontal="center" vertical="center"/>
    </xf>
    <xf numFmtId="0" fontId="97" fillId="0" borderId="8" xfId="36" applyFont="1" applyBorder="1"/>
    <xf numFmtId="0" fontId="33" fillId="0" borderId="9" xfId="36" applyFont="1" applyBorder="1" applyAlignment="1">
      <alignment horizontal="center"/>
    </xf>
    <xf numFmtId="0" fontId="33" fillId="0" borderId="0" xfId="36" applyFont="1" applyAlignment="1">
      <alignment horizontal="center"/>
    </xf>
    <xf numFmtId="0" fontId="33" fillId="0" borderId="10" xfId="36" applyFont="1" applyBorder="1" applyAlignment="1">
      <alignment horizontal="center"/>
    </xf>
    <xf numFmtId="0" fontId="33" fillId="0" borderId="0" xfId="37" applyFont="1" applyAlignment="1">
      <alignment horizontal="center" vertical="center"/>
    </xf>
    <xf numFmtId="0" fontId="33" fillId="0" borderId="10" xfId="37" applyFont="1" applyBorder="1" applyAlignment="1">
      <alignment horizontal="center" vertical="center"/>
    </xf>
    <xf numFmtId="10" fontId="33" fillId="0" borderId="9" xfId="36" applyNumberFormat="1" applyFont="1" applyBorder="1" applyAlignment="1">
      <alignment horizontal="center"/>
    </xf>
    <xf numFmtId="10" fontId="33" fillId="0" borderId="0" xfId="36" applyNumberFormat="1" applyFont="1" applyAlignment="1">
      <alignment horizontal="center"/>
    </xf>
    <xf numFmtId="10" fontId="33" fillId="0" borderId="10" xfId="36" applyNumberFormat="1" applyFont="1" applyBorder="1" applyAlignment="1">
      <alignment horizontal="center"/>
    </xf>
    <xf numFmtId="166" fontId="33" fillId="0" borderId="9" xfId="36" applyNumberFormat="1" applyFont="1" applyBorder="1" applyAlignment="1">
      <alignment horizontal="center"/>
    </xf>
    <xf numFmtId="166" fontId="33" fillId="0" borderId="0" xfId="36" applyNumberFormat="1" applyFont="1" applyAlignment="1">
      <alignment horizontal="center"/>
    </xf>
    <xf numFmtId="166" fontId="33" fillId="0" borderId="10" xfId="36" applyNumberFormat="1" applyFont="1" applyBorder="1" applyAlignment="1">
      <alignment horizontal="center"/>
    </xf>
    <xf numFmtId="10" fontId="33" fillId="0" borderId="0" xfId="37" applyNumberFormat="1" applyFont="1" applyAlignment="1">
      <alignment horizontal="center" vertical="center"/>
    </xf>
    <xf numFmtId="10" fontId="33" fillId="0" borderId="10" xfId="37" applyNumberFormat="1" applyFont="1" applyBorder="1" applyAlignment="1">
      <alignment horizontal="center" vertical="center"/>
    </xf>
    <xf numFmtId="0" fontId="33" fillId="0" borderId="8" xfId="36" applyFont="1" applyBorder="1"/>
    <xf numFmtId="0" fontId="97" fillId="0" borderId="8" xfId="36" quotePrefix="1" applyFont="1" applyBorder="1" applyAlignment="1">
      <alignment horizontal="left"/>
    </xf>
    <xf numFmtId="178" fontId="33" fillId="0" borderId="8" xfId="36" quotePrefix="1" applyNumberFormat="1" applyFont="1" applyBorder="1" applyAlignment="1">
      <alignment horizontal="left"/>
    </xf>
    <xf numFmtId="178" fontId="33" fillId="6" borderId="8" xfId="36" quotePrefix="1" applyNumberFormat="1" applyFont="1" applyFill="1" applyBorder="1" applyAlignment="1">
      <alignment horizontal="left"/>
    </xf>
    <xf numFmtId="0" fontId="33" fillId="6" borderId="8" xfId="36" applyFont="1" applyFill="1" applyBorder="1"/>
    <xf numFmtId="10" fontId="33" fillId="0" borderId="9" xfId="39" applyNumberFormat="1" applyFont="1" applyFill="1" applyBorder="1" applyAlignment="1">
      <alignment horizontal="center"/>
    </xf>
    <xf numFmtId="10" fontId="33" fillId="0" borderId="0" xfId="39" applyNumberFormat="1" applyFont="1" applyFill="1" applyBorder="1" applyAlignment="1">
      <alignment horizontal="center"/>
    </xf>
    <xf numFmtId="10" fontId="33" fillId="0" borderId="10" xfId="39" applyNumberFormat="1" applyFont="1" applyFill="1" applyBorder="1" applyAlignment="1">
      <alignment horizontal="center"/>
    </xf>
    <xf numFmtId="166" fontId="33" fillId="0" borderId="0" xfId="39" applyNumberFormat="1" applyFont="1" applyFill="1" applyBorder="1" applyAlignment="1">
      <alignment horizontal="center" vertical="center"/>
    </xf>
    <xf numFmtId="166" fontId="33" fillId="0" borderId="10" xfId="39" applyNumberFormat="1" applyFont="1" applyFill="1" applyBorder="1" applyAlignment="1">
      <alignment horizontal="center" vertical="center"/>
    </xf>
    <xf numFmtId="178" fontId="97" fillId="0" borderId="8" xfId="36" quotePrefix="1" applyNumberFormat="1" applyFont="1" applyBorder="1" applyAlignment="1">
      <alignment horizontal="left"/>
    </xf>
    <xf numFmtId="178" fontId="33" fillId="0" borderId="4" xfId="36" quotePrefix="1" applyNumberFormat="1" applyFont="1" applyBorder="1" applyAlignment="1">
      <alignment horizontal="left"/>
    </xf>
    <xf numFmtId="179" fontId="33" fillId="5" borderId="5" xfId="36" applyNumberFormat="1" applyFont="1" applyFill="1" applyBorder="1" applyAlignment="1">
      <alignment horizontal="center"/>
    </xf>
    <xf numFmtId="179" fontId="33" fillId="5" borderId="6" xfId="36" applyNumberFormat="1" applyFont="1" applyFill="1" applyBorder="1" applyAlignment="1">
      <alignment horizontal="center"/>
    </xf>
    <xf numFmtId="179" fontId="33" fillId="0" borderId="7" xfId="36" applyNumberFormat="1" applyFont="1" applyBorder="1" applyAlignment="1">
      <alignment horizontal="center"/>
    </xf>
    <xf numFmtId="168" fontId="33" fillId="0" borderId="6" xfId="38" applyNumberFormat="1" applyFont="1" applyFill="1" applyBorder="1" applyAlignment="1">
      <alignment horizontal="center" vertical="center"/>
    </xf>
    <xf numFmtId="168" fontId="33" fillId="0" borderId="7" xfId="38" applyNumberFormat="1" applyFont="1" applyFill="1" applyBorder="1" applyAlignment="1">
      <alignment horizontal="center" vertical="center"/>
    </xf>
    <xf numFmtId="0" fontId="33" fillId="0" borderId="0" xfId="36" applyFont="1"/>
    <xf numFmtId="0" fontId="33" fillId="0" borderId="0" xfId="37" applyFont="1" applyAlignment="1">
      <alignment horizontal="center"/>
    </xf>
    <xf numFmtId="0" fontId="33" fillId="6" borderId="0" xfId="37" applyFont="1" applyFill="1" applyAlignment="1">
      <alignment horizontal="center"/>
    </xf>
    <xf numFmtId="0" fontId="33" fillId="0" borderId="0" xfId="36" applyFont="1" applyAlignment="1">
      <alignment horizontal="center" wrapText="1"/>
    </xf>
    <xf numFmtId="0" fontId="39" fillId="4" borderId="4" xfId="0" applyNumberFormat="1" applyFont="1" applyFill="1" applyBorder="1" applyAlignment="1">
      <alignment horizontal="center" vertical="center"/>
    </xf>
    <xf numFmtId="0" fontId="33" fillId="3" borderId="0" xfId="36" applyFont="1" applyFill="1" applyAlignment="1">
      <alignment horizontal="centerContinuous"/>
    </xf>
    <xf numFmtId="0" fontId="33" fillId="3" borderId="0" xfId="36" applyFont="1" applyFill="1"/>
    <xf numFmtId="0" fontId="59" fillId="0" borderId="0" xfId="0" applyFont="1" applyFill="1" applyAlignment="1"/>
    <xf numFmtId="0" fontId="48" fillId="0" borderId="0" xfId="0" applyFont="1" applyFill="1"/>
    <xf numFmtId="0" fontId="59" fillId="0" borderId="0" xfId="0" applyFont="1" applyFill="1" applyAlignment="1">
      <alignment horizontal="center"/>
    </xf>
    <xf numFmtId="0" fontId="98" fillId="0" borderId="0" xfId="0" applyFont="1"/>
    <xf numFmtId="167" fontId="99" fillId="0" borderId="0" xfId="0" applyNumberFormat="1" applyFont="1"/>
    <xf numFmtId="0" fontId="99" fillId="0" borderId="0" xfId="0" applyFont="1"/>
    <xf numFmtId="9" fontId="34" fillId="2" borderId="2" xfId="0" applyNumberFormat="1" applyFont="1" applyFill="1" applyBorder="1" applyAlignment="1">
      <alignment horizontal="center" vertical="center"/>
    </xf>
    <xf numFmtId="9" fontId="34" fillId="2" borderId="11" xfId="0" applyNumberFormat="1" applyFont="1" applyFill="1" applyBorder="1" applyAlignment="1">
      <alignment horizontal="center" vertical="center"/>
    </xf>
    <xf numFmtId="9" fontId="34" fillId="2" borderId="9" xfId="0" applyNumberFormat="1" applyFont="1" applyFill="1" applyBorder="1" applyAlignment="1">
      <alignment horizontal="center" vertical="center"/>
    </xf>
    <xf numFmtId="9" fontId="34" fillId="2" borderId="10" xfId="0" applyNumberFormat="1" applyFont="1" applyFill="1" applyBorder="1" applyAlignment="1">
      <alignment horizontal="center" vertical="center"/>
    </xf>
    <xf numFmtId="9" fontId="44" fillId="2" borderId="9" xfId="0" applyNumberFormat="1" applyFont="1" applyFill="1" applyBorder="1" applyAlignment="1">
      <alignment horizontal="center" vertical="center"/>
    </xf>
    <xf numFmtId="9" fontId="44" fillId="2" borderId="10" xfId="0" applyNumberFormat="1" applyFont="1" applyFill="1" applyBorder="1" applyAlignment="1">
      <alignment horizontal="center" vertical="center"/>
    </xf>
    <xf numFmtId="0" fontId="47" fillId="4" borderId="2" xfId="0" applyFont="1" applyFill="1" applyBorder="1" applyAlignment="1">
      <alignment horizontal="center" vertical="center" wrapText="1"/>
    </xf>
    <xf numFmtId="0" fontId="33" fillId="6" borderId="0" xfId="24" applyFont="1" applyFill="1" applyAlignment="1">
      <alignment horizontal="left"/>
    </xf>
    <xf numFmtId="0" fontId="33" fillId="6" borderId="0" xfId="24" applyFont="1" applyFill="1" applyAlignment="1">
      <alignment horizontal="left" vertical="center"/>
    </xf>
    <xf numFmtId="3" fontId="35" fillId="0" borderId="0" xfId="0" applyNumberFormat="1" applyFont="1" applyBorder="1" applyAlignment="1">
      <alignment horizontal="center" vertical="center"/>
    </xf>
    <xf numFmtId="166" fontId="35" fillId="0" borderId="0" xfId="0" applyNumberFormat="1" applyFont="1" applyBorder="1" applyAlignment="1">
      <alignment horizontal="center" vertical="center"/>
    </xf>
    <xf numFmtId="168" fontId="88" fillId="0" borderId="13" xfId="17" applyNumberFormat="1" applyFont="1" applyFill="1" applyBorder="1" applyAlignment="1">
      <alignment horizontal="right"/>
    </xf>
    <xf numFmtId="166" fontId="88" fillId="0" borderId="14" xfId="18" applyNumberFormat="1" applyFont="1" applyFill="1" applyBorder="1" applyAlignment="1">
      <alignment horizontal="center"/>
    </xf>
    <xf numFmtId="168" fontId="88" fillId="0" borderId="14" xfId="17" applyNumberFormat="1" applyFont="1" applyFill="1" applyBorder="1" applyAlignment="1">
      <alignment horizontal="center" vertical="center"/>
    </xf>
    <xf numFmtId="168" fontId="88" fillId="0" borderId="15" xfId="17" applyNumberFormat="1" applyFont="1" applyFill="1" applyBorder="1" applyAlignment="1">
      <alignment horizontal="center" vertical="center"/>
    </xf>
    <xf numFmtId="166" fontId="88" fillId="0" borderId="14" xfId="18" applyNumberFormat="1" applyFont="1" applyFill="1" applyBorder="1" applyAlignment="1">
      <alignment horizontal="center" vertical="center"/>
    </xf>
    <xf numFmtId="168" fontId="89" fillId="0" borderId="14" xfId="17" applyNumberFormat="1" applyFont="1" applyFill="1" applyBorder="1"/>
    <xf numFmtId="168" fontId="89" fillId="0" borderId="15" xfId="17" applyNumberFormat="1" applyFont="1" applyFill="1" applyBorder="1"/>
    <xf numFmtId="166" fontId="89" fillId="0" borderId="14" xfId="18" applyNumberFormat="1" applyFont="1" applyFill="1" applyBorder="1" applyAlignment="1">
      <alignment horizontal="center"/>
    </xf>
    <xf numFmtId="10" fontId="88" fillId="0" borderId="3" xfId="18" applyNumberFormat="1" applyFont="1" applyFill="1" applyBorder="1" applyAlignment="1">
      <alignment horizontal="right"/>
    </xf>
    <xf numFmtId="10" fontId="88" fillId="0" borderId="2" xfId="18" applyNumberFormat="1" applyFont="1" applyFill="1" applyBorder="1" applyAlignment="1">
      <alignment horizontal="center"/>
    </xf>
    <xf numFmtId="10" fontId="88" fillId="0" borderId="0" xfId="18" applyNumberFormat="1" applyFont="1" applyFill="1" applyAlignment="1">
      <alignment horizontal="right"/>
    </xf>
    <xf numFmtId="10" fontId="88" fillId="0" borderId="9" xfId="18" applyNumberFormat="1" applyFont="1" applyFill="1" applyBorder="1" applyAlignment="1">
      <alignment horizontal="center"/>
    </xf>
    <xf numFmtId="166" fontId="83" fillId="0" borderId="9" xfId="32" applyNumberFormat="1" applyFont="1" applyFill="1" applyBorder="1" applyAlignment="1">
      <alignment horizontal="center" vertical="center"/>
    </xf>
    <xf numFmtId="166" fontId="83" fillId="0" borderId="10" xfId="28" applyNumberFormat="1" applyFont="1" applyFill="1" applyBorder="1" applyAlignment="1">
      <alignment vertical="center"/>
    </xf>
    <xf numFmtId="10" fontId="83" fillId="0" borderId="0" xfId="29" applyNumberFormat="1" applyFont="1" applyFill="1" applyBorder="1" applyAlignment="1">
      <alignment vertical="center"/>
    </xf>
    <xf numFmtId="10" fontId="83" fillId="0" borderId="10" xfId="29" applyNumberFormat="1" applyFont="1" applyFill="1" applyBorder="1" applyAlignment="1">
      <alignment vertical="center"/>
    </xf>
    <xf numFmtId="166" fontId="89" fillId="0" borderId="6" xfId="18" applyNumberFormat="1" applyFont="1" applyBorder="1" applyAlignment="1">
      <alignment horizontal="right"/>
    </xf>
    <xf numFmtId="166" fontId="35" fillId="0" borderId="2" xfId="0" applyNumberFormat="1" applyFont="1" applyBorder="1" applyAlignment="1">
      <alignment horizontal="center"/>
    </xf>
    <xf numFmtId="166" fontId="41" fillId="0" borderId="14" xfId="0" applyNumberFormat="1" applyFont="1" applyBorder="1" applyAlignment="1">
      <alignment horizontal="center"/>
    </xf>
    <xf numFmtId="166" fontId="35" fillId="2" borderId="5" xfId="0" applyNumberFormat="1" applyFont="1" applyFill="1" applyBorder="1" applyAlignment="1">
      <alignment horizontal="center" vertical="center"/>
    </xf>
    <xf numFmtId="166" fontId="35" fillId="0" borderId="14" xfId="0" applyNumberFormat="1" applyFont="1" applyBorder="1" applyAlignment="1">
      <alignment horizontal="center" vertical="center"/>
    </xf>
    <xf numFmtId="166" fontId="40" fillId="0" borderId="2" xfId="0" applyNumberFormat="1" applyFont="1" applyBorder="1" applyAlignment="1">
      <alignment horizontal="center"/>
    </xf>
    <xf numFmtId="0" fontId="42" fillId="0" borderId="5" xfId="0" quotePrefix="1" applyFont="1" applyBorder="1" applyAlignment="1">
      <alignment vertical="center"/>
    </xf>
    <xf numFmtId="9" fontId="51" fillId="0" borderId="9" xfId="0" applyNumberFormat="1" applyFont="1" applyBorder="1" applyAlignment="1">
      <alignment horizontal="center"/>
    </xf>
    <xf numFmtId="9" fontId="51" fillId="0" borderId="0" xfId="0" applyNumberFormat="1" applyFont="1" applyAlignment="1">
      <alignment horizontal="center"/>
    </xf>
    <xf numFmtId="9" fontId="51" fillId="0" borderId="5" xfId="0" applyNumberFormat="1" applyFont="1" applyBorder="1" applyAlignment="1">
      <alignment horizontal="center"/>
    </xf>
    <xf numFmtId="166" fontId="34" fillId="2" borderId="2" xfId="0" applyNumberFormat="1" applyFont="1" applyFill="1" applyBorder="1" applyAlignment="1">
      <alignment horizontal="center"/>
    </xf>
    <xf numFmtId="166" fontId="34" fillId="0" borderId="17" xfId="29" applyNumberFormat="1" applyFont="1" applyBorder="1" applyAlignment="1">
      <alignment horizontal="center" vertical="center" wrapText="1" readingOrder="1"/>
    </xf>
    <xf numFmtId="166" fontId="35" fillId="2" borderId="10" xfId="29" applyNumberFormat="1" applyFont="1" applyFill="1" applyBorder="1" applyAlignment="1">
      <alignment horizontal="center"/>
    </xf>
    <xf numFmtId="166" fontId="35" fillId="2" borderId="9" xfId="0" applyNumberFormat="1" applyFont="1" applyFill="1" applyBorder="1" applyAlignment="1">
      <alignment horizontal="center"/>
    </xf>
    <xf numFmtId="166" fontId="41" fillId="2" borderId="9" xfId="0" applyNumberFormat="1" applyFont="1" applyFill="1" applyBorder="1" applyAlignment="1">
      <alignment horizontal="center"/>
    </xf>
    <xf numFmtId="166" fontId="41" fillId="2" borderId="9" xfId="0" applyNumberFormat="1" applyFont="1" applyFill="1" applyBorder="1" applyAlignment="1">
      <alignment horizontal="center" vertical="center"/>
    </xf>
    <xf numFmtId="166" fontId="41" fillId="2" borderId="5" xfId="0" applyNumberFormat="1" applyFont="1" applyFill="1" applyBorder="1" applyAlignment="1">
      <alignment horizontal="center"/>
    </xf>
    <xf numFmtId="166" fontId="41" fillId="2" borderId="7" xfId="0" applyNumberFormat="1" applyFont="1" applyFill="1" applyBorder="1" applyAlignment="1">
      <alignment horizontal="center"/>
    </xf>
    <xf numFmtId="0" fontId="16" fillId="0" borderId="0" xfId="0" applyFont="1" applyAlignment="1">
      <alignment horizontal="left" vertical="top" wrapText="1"/>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xf numFmtId="0" fontId="39" fillId="4" borderId="9" xfId="0" applyFont="1" applyFill="1" applyBorder="1" applyAlignment="1">
      <alignment horizontal="center" vertical="center"/>
    </xf>
    <xf numFmtId="0" fontId="16" fillId="0" borderId="0" xfId="0" applyFont="1" applyAlignment="1">
      <alignment horizontal="left" vertical="center" wrapText="1"/>
    </xf>
    <xf numFmtId="0" fontId="19" fillId="0" borderId="0" xfId="0" applyFont="1" applyAlignment="1">
      <alignment horizontal="left" wrapText="1"/>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73" fillId="4" borderId="9" xfId="0" applyFont="1" applyFill="1" applyBorder="1" applyAlignment="1">
      <alignment horizontal="center" vertical="center"/>
    </xf>
    <xf numFmtId="0" fontId="73" fillId="4" borderId="0" xfId="0" applyFont="1" applyFill="1" applyAlignment="1">
      <alignment horizontal="center" vertical="center"/>
    </xf>
    <xf numFmtId="0" fontId="73"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0" xfId="0" applyFont="1" applyFill="1" applyAlignment="1">
      <alignment horizontal="center" vertical="center"/>
    </xf>
    <xf numFmtId="0" fontId="38" fillId="4" borderId="11" xfId="0" applyFont="1" applyFill="1" applyBorder="1" applyAlignment="1">
      <alignment horizontal="left" vertical="top" wrapText="1"/>
    </xf>
    <xf numFmtId="0" fontId="38" fillId="4" borderId="10" xfId="0" applyFont="1" applyFill="1" applyBorder="1" applyAlignment="1">
      <alignment horizontal="left" vertical="top" wrapText="1"/>
    </xf>
    <xf numFmtId="0" fontId="38" fillId="4" borderId="10"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74" fillId="4" borderId="0" xfId="0" applyFont="1" applyFill="1" applyAlignment="1">
      <alignment horizontal="center" vertical="top"/>
    </xf>
    <xf numFmtId="0" fontId="74" fillId="4" borderId="10" xfId="0" applyFont="1" applyFill="1" applyBorder="1" applyAlignment="1">
      <alignment horizontal="center" vertical="top"/>
    </xf>
    <xf numFmtId="0" fontId="38" fillId="3" borderId="2"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1" xfId="0" applyFont="1" applyFill="1" applyBorder="1" applyAlignment="1">
      <alignment horizontal="left" vertical="top" wrapText="1"/>
    </xf>
    <xf numFmtId="0" fontId="38" fillId="3" borderId="8" xfId="0" applyFont="1" applyFill="1" applyBorder="1" applyAlignment="1">
      <alignment horizontal="left" vertical="top" wrapText="1"/>
    </xf>
    <xf numFmtId="0" fontId="73" fillId="3" borderId="9" xfId="0" applyFont="1" applyFill="1" applyBorder="1" applyAlignment="1">
      <alignment horizontal="center"/>
    </xf>
    <xf numFmtId="0" fontId="73" fillId="3" borderId="0" xfId="0" applyFont="1" applyFill="1" applyAlignment="1">
      <alignment horizontal="center"/>
    </xf>
    <xf numFmtId="0" fontId="38" fillId="3" borderId="2" xfId="0" applyFont="1" applyFill="1" applyBorder="1" applyAlignment="1">
      <alignment horizontal="center"/>
    </xf>
    <xf numFmtId="0" fontId="38" fillId="3" borderId="3" xfId="0" applyFont="1" applyFill="1" applyBorder="1" applyAlignment="1">
      <alignment horizontal="center"/>
    </xf>
    <xf numFmtId="0" fontId="38" fillId="3" borderId="11" xfId="0" applyFont="1" applyFill="1" applyBorder="1" applyAlignment="1">
      <alignment horizontal="center"/>
    </xf>
    <xf numFmtId="0" fontId="38" fillId="4" borderId="2" xfId="0" applyFont="1" applyFill="1" applyBorder="1" applyAlignment="1">
      <alignment horizontal="center" vertical="top"/>
    </xf>
    <xf numFmtId="0" fontId="38" fillId="4" borderId="3" xfId="0" applyFont="1" applyFill="1" applyBorder="1" applyAlignment="1">
      <alignment horizontal="center" vertical="top"/>
    </xf>
    <xf numFmtId="0" fontId="38" fillId="4" borderId="11" xfId="0" applyFont="1" applyFill="1" applyBorder="1" applyAlignment="1">
      <alignment horizontal="center" vertical="top"/>
    </xf>
    <xf numFmtId="0" fontId="31" fillId="4" borderId="9"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0" xfId="0" applyFont="1" applyFill="1" applyAlignment="1">
      <alignment horizontal="center" vertical="center"/>
    </xf>
    <xf numFmtId="0" fontId="13" fillId="3" borderId="10" xfId="0" applyFont="1" applyFill="1" applyBorder="1" applyAlignment="1">
      <alignment horizontal="center" vertical="center"/>
    </xf>
    <xf numFmtId="0" fontId="35" fillId="2" borderId="0" xfId="0" applyFont="1" applyFill="1" applyAlignment="1">
      <alignment horizontal="left" vertical="center" wrapText="1"/>
    </xf>
    <xf numFmtId="0" fontId="38" fillId="3" borderId="1" xfId="0" applyFont="1" applyFill="1" applyBorder="1" applyAlignment="1">
      <alignment horizontal="left" vertical="center" wrapText="1"/>
    </xf>
    <xf numFmtId="0" fontId="38" fillId="3" borderId="8" xfId="0" applyFont="1" applyFill="1" applyBorder="1" applyAlignment="1">
      <alignment horizontal="left" vertical="center" wrapText="1"/>
    </xf>
    <xf numFmtId="0" fontId="35" fillId="0" borderId="0" xfId="0" applyFont="1" applyAlignment="1">
      <alignment horizontal="left" vertical="center" wrapText="1"/>
    </xf>
    <xf numFmtId="0" fontId="56" fillId="0" borderId="0" xfId="0" applyFont="1" applyAlignment="1"/>
    <xf numFmtId="0" fontId="56" fillId="2" borderId="0" xfId="0" applyFont="1" applyFill="1" applyAlignment="1">
      <alignment horizontal="left" vertical="center"/>
    </xf>
    <xf numFmtId="0" fontId="56" fillId="0" borderId="0" xfId="0" applyFont="1" applyAlignment="1">
      <alignment horizontal="left" vertical="center"/>
    </xf>
    <xf numFmtId="0" fontId="38" fillId="3" borderId="0" xfId="0" applyFont="1" applyFill="1" applyAlignment="1">
      <alignment horizontal="center"/>
    </xf>
    <xf numFmtId="0" fontId="40" fillId="2" borderId="0" xfId="0" applyFont="1" applyFill="1" applyAlignment="1">
      <alignment horizontal="left" wrapText="1"/>
    </xf>
    <xf numFmtId="0" fontId="38" fillId="4" borderId="3"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40" fillId="0" borderId="0" xfId="0" applyFont="1" applyAlignment="1">
      <alignment horizontal="left" vertical="center" wrapText="1"/>
    </xf>
    <xf numFmtId="0" fontId="35" fillId="0" borderId="0" xfId="0" applyFont="1" applyAlignment="1">
      <alignment vertical="center"/>
    </xf>
    <xf numFmtId="0" fontId="40" fillId="0" borderId="0" xfId="0" applyFont="1" applyAlignment="1"/>
    <xf numFmtId="0" fontId="35" fillId="0" borderId="0" xfId="0" applyFont="1" applyAlignment="1"/>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1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0" xfId="0" applyFont="1" applyFill="1" applyAlignment="1">
      <alignment horizontal="center" vertical="center"/>
    </xf>
    <xf numFmtId="0" fontId="59" fillId="3" borderId="10" xfId="0" applyFont="1" applyFill="1" applyBorder="1" applyAlignment="1">
      <alignment horizontal="center" vertical="center"/>
    </xf>
    <xf numFmtId="0" fontId="34" fillId="0" borderId="0" xfId="0" applyFont="1" applyAlignment="1">
      <alignment horizontal="left" vertical="center" wrapText="1"/>
    </xf>
    <xf numFmtId="0" fontId="47" fillId="4" borderId="2" xfId="0" applyFont="1" applyFill="1" applyBorder="1" applyAlignment="1">
      <alignment horizontal="center" vertical="top" wrapText="1"/>
    </xf>
    <xf numFmtId="0" fontId="47" fillId="4" borderId="11" xfId="0" applyFont="1" applyFill="1" applyBorder="1" applyAlignment="1">
      <alignment horizontal="center" vertical="top" wrapText="1"/>
    </xf>
    <xf numFmtId="0" fontId="59" fillId="4" borderId="2" xfId="0" applyFont="1" applyFill="1" applyBorder="1" applyAlignment="1">
      <alignment horizontal="center" vertical="top"/>
    </xf>
    <xf numFmtId="0" fontId="59" fillId="4" borderId="3" xfId="0" applyFont="1" applyFill="1" applyBorder="1" applyAlignment="1">
      <alignment horizontal="center" vertical="top"/>
    </xf>
    <xf numFmtId="0" fontId="59" fillId="4" borderId="11" xfId="0" applyFont="1" applyFill="1" applyBorder="1" applyAlignment="1">
      <alignment horizontal="center" vertical="top"/>
    </xf>
    <xf numFmtId="0" fontId="59" fillId="4" borderId="9" xfId="0" applyFont="1" applyFill="1" applyBorder="1" applyAlignment="1">
      <alignment horizontal="center" vertical="top"/>
    </xf>
    <xf numFmtId="0" fontId="59" fillId="4" borderId="0" xfId="0" applyFont="1" applyFill="1" applyAlignment="1">
      <alignment horizontal="center" vertical="top"/>
    </xf>
    <xf numFmtId="0" fontId="59" fillId="4" borderId="10" xfId="0" applyFont="1" applyFill="1" applyBorder="1" applyAlignment="1">
      <alignment horizontal="center" vertical="top"/>
    </xf>
    <xf numFmtId="0" fontId="59" fillId="3" borderId="6" xfId="0" applyFont="1" applyFill="1" applyBorder="1" applyAlignment="1">
      <alignment horizontal="center" vertical="center"/>
    </xf>
    <xf numFmtId="0" fontId="59" fillId="3" borderId="5" xfId="0" applyFont="1" applyFill="1" applyBorder="1" applyAlignment="1">
      <alignment horizontal="center" vertical="center"/>
    </xf>
    <xf numFmtId="0" fontId="39" fillId="4" borderId="0" xfId="0" applyFont="1" applyFill="1" applyAlignment="1">
      <alignment horizontal="center" vertical="center" wrapText="1"/>
    </xf>
    <xf numFmtId="0" fontId="39" fillId="4" borderId="6"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8" fillId="3" borderId="2" xfId="0" applyFont="1" applyFill="1" applyBorder="1" applyAlignment="1">
      <alignment horizontal="center" wrapText="1"/>
    </xf>
    <xf numFmtId="0" fontId="38" fillId="3" borderId="11" xfId="0" applyFont="1" applyFill="1" applyBorder="1" applyAlignment="1">
      <alignment horizontal="center" wrapText="1"/>
    </xf>
    <xf numFmtId="0" fontId="46" fillId="3" borderId="0" xfId="1" applyFont="1" applyFill="1" applyBorder="1" applyAlignment="1">
      <alignment horizontal="left"/>
    </xf>
    <xf numFmtId="0" fontId="35" fillId="2" borderId="9" xfId="0" applyFont="1" applyFill="1" applyBorder="1" applyAlignment="1">
      <alignment wrapText="1"/>
    </xf>
    <xf numFmtId="0" fontId="35" fillId="2" borderId="0" xfId="0" applyFont="1" applyFill="1" applyAlignment="1">
      <alignment wrapText="1"/>
    </xf>
    <xf numFmtId="0" fontId="38" fillId="4" borderId="5" xfId="0" applyFont="1" applyFill="1" applyBorder="1" applyAlignment="1">
      <alignment horizontal="left" wrapText="1"/>
    </xf>
    <xf numFmtId="0" fontId="38" fillId="4" borderId="6" xfId="0" applyFont="1" applyFill="1" applyBorder="1" applyAlignment="1">
      <alignment horizontal="left" wrapText="1"/>
    </xf>
    <xf numFmtId="0" fontId="38" fillId="4" borderId="7" xfId="0" applyFont="1" applyFill="1" applyBorder="1" applyAlignment="1">
      <alignment horizontal="left" wrapText="1"/>
    </xf>
    <xf numFmtId="0" fontId="35" fillId="0" borderId="0" xfId="0" applyFont="1" applyAlignment="1">
      <alignment horizontal="left" vertical="top" wrapText="1"/>
    </xf>
    <xf numFmtId="0" fontId="41" fillId="2" borderId="2" xfId="0" applyFont="1" applyFill="1" applyBorder="1" applyAlignment="1">
      <alignment horizontal="left" wrapText="1"/>
    </xf>
    <xf numFmtId="0" fontId="41" fillId="2" borderId="3" xfId="0" applyFont="1" applyFill="1" applyBorder="1" applyAlignment="1">
      <alignment horizontal="left" wrapText="1"/>
    </xf>
    <xf numFmtId="0" fontId="41" fillId="2" borderId="11" xfId="0" applyFont="1" applyFill="1" applyBorder="1" applyAlignment="1">
      <alignment horizontal="left" wrapText="1"/>
    </xf>
    <xf numFmtId="0" fontId="41" fillId="2" borderId="9" xfId="0" applyFont="1" applyFill="1" applyBorder="1" applyAlignment="1">
      <alignment wrapText="1"/>
    </xf>
    <xf numFmtId="0" fontId="41" fillId="2" borderId="0" xfId="0" applyFont="1" applyFill="1" applyAlignment="1">
      <alignment wrapText="1"/>
    </xf>
    <xf numFmtId="0" fontId="41" fillId="2" borderId="9" xfId="0" applyFont="1" applyFill="1" applyBorder="1" applyAlignment="1">
      <alignment horizontal="center" wrapText="1"/>
    </xf>
    <xf numFmtId="0" fontId="41" fillId="2" borderId="0" xfId="0" applyFont="1" applyFill="1" applyAlignment="1">
      <alignment horizontal="center" wrapText="1"/>
    </xf>
    <xf numFmtId="0" fontId="41" fillId="2" borderId="10" xfId="0" applyFont="1" applyFill="1" applyBorder="1" applyAlignment="1">
      <alignment horizontal="center" wrapText="1"/>
    </xf>
    <xf numFmtId="0" fontId="35" fillId="2" borderId="0" xfId="0" applyFont="1" applyFill="1" applyAlignment="1">
      <alignment horizontal="left" wrapText="1"/>
    </xf>
    <xf numFmtId="0" fontId="35" fillId="2" borderId="10" xfId="0" applyFont="1" applyFill="1" applyBorder="1" applyAlignment="1">
      <alignment horizontal="left" wrapText="1"/>
    </xf>
    <xf numFmtId="0" fontId="35" fillId="2" borderId="10" xfId="0" applyFont="1" applyFill="1" applyBorder="1" applyAlignment="1">
      <alignment wrapText="1"/>
    </xf>
    <xf numFmtId="0" fontId="41" fillId="2" borderId="9" xfId="0" applyFont="1" applyFill="1" applyBorder="1" applyAlignment="1">
      <alignment horizontal="left" wrapText="1"/>
    </xf>
    <xf numFmtId="0" fontId="41" fillId="2" borderId="0" xfId="0" applyFont="1" applyFill="1" applyAlignment="1">
      <alignment horizontal="left" wrapText="1"/>
    </xf>
    <xf numFmtId="0" fontId="41" fillId="2" borderId="10" xfId="0" applyFont="1" applyFill="1" applyBorder="1" applyAlignment="1">
      <alignment horizontal="left" wrapText="1"/>
    </xf>
    <xf numFmtId="0" fontId="35" fillId="0" borderId="0" xfId="0" applyFont="1" applyAlignment="1">
      <alignment horizontal="left" vertical="top"/>
    </xf>
    <xf numFmtId="0" fontId="35" fillId="0" borderId="0" xfId="16" applyFont="1" applyAlignment="1">
      <alignment horizontal="left"/>
    </xf>
    <xf numFmtId="0" fontId="38" fillId="4" borderId="0" xfId="0" applyFont="1" applyFill="1" applyAlignment="1">
      <alignment horizontal="center"/>
    </xf>
    <xf numFmtId="0" fontId="41" fillId="0" borderId="5" xfId="0" applyFont="1" applyBorder="1" applyAlignment="1"/>
    <xf numFmtId="0" fontId="41" fillId="0" borderId="6" xfId="0" applyFont="1" applyBorder="1" applyAlignment="1"/>
    <xf numFmtId="0" fontId="41" fillId="0" borderId="7" xfId="0" applyFont="1" applyBorder="1" applyAlignment="1"/>
    <xf numFmtId="0" fontId="41" fillId="2" borderId="9"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10" xfId="0" applyFont="1" applyFill="1" applyBorder="1" applyAlignment="1">
      <alignment horizontal="left" vertical="top" wrapText="1"/>
    </xf>
    <xf numFmtId="0" fontId="35" fillId="0" borderId="9" xfId="0" applyFont="1" applyBorder="1" applyAlignment="1">
      <alignment horizontal="left" wrapText="1"/>
    </xf>
    <xf numFmtId="0" fontId="35" fillId="0" borderId="0" xfId="0" applyFont="1" applyAlignment="1">
      <alignment horizontal="left" wrapText="1"/>
    </xf>
    <xf numFmtId="0" fontId="35" fillId="2" borderId="9" xfId="0" applyFont="1" applyFill="1" applyBorder="1" applyAlignment="1">
      <alignment horizontal="left" wrapText="1"/>
    </xf>
    <xf numFmtId="0" fontId="35" fillId="2" borderId="5" xfId="0" applyFont="1" applyFill="1" applyBorder="1" applyAlignment="1">
      <alignment wrapText="1"/>
    </xf>
    <xf numFmtId="0" fontId="35" fillId="2" borderId="6" xfId="0" applyFont="1" applyFill="1" applyBorder="1" applyAlignment="1">
      <alignment wrapText="1"/>
    </xf>
    <xf numFmtId="0" fontId="35" fillId="2" borderId="3" xfId="0" applyFont="1" applyFill="1" applyBorder="1" applyAlignment="1"/>
    <xf numFmtId="166" fontId="39" fillId="4" borderId="2" xfId="0" applyNumberFormat="1" applyFont="1" applyFill="1" applyBorder="1" applyAlignment="1">
      <alignment horizontal="center" vertical="center"/>
    </xf>
    <xf numFmtId="166" fontId="39" fillId="4" borderId="11" xfId="0" applyNumberFormat="1" applyFont="1" applyFill="1" applyBorder="1" applyAlignment="1">
      <alignment horizontal="center" vertical="center"/>
    </xf>
    <xf numFmtId="0" fontId="38" fillId="4" borderId="11"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11" xfId="0" applyFont="1" applyFill="1" applyBorder="1" applyAlignment="1">
      <alignment horizontal="center" vertical="center"/>
    </xf>
    <xf numFmtId="0" fontId="33" fillId="0" borderId="0" xfId="36" applyFont="1" applyAlignment="1">
      <alignment horizontal="left" wrapText="1"/>
    </xf>
    <xf numFmtId="0" fontId="33" fillId="0" borderId="0" xfId="36" applyFont="1" applyAlignment="1">
      <alignment horizontal="center" wrapText="1"/>
    </xf>
    <xf numFmtId="0" fontId="33" fillId="0" borderId="0" xfId="36" applyFont="1" applyAlignment="1">
      <alignment horizontal="left" vertical="top" wrapText="1"/>
    </xf>
    <xf numFmtId="0" fontId="49" fillId="3" borderId="0" xfId="1" applyFont="1" applyFill="1" applyBorder="1" applyAlignment="1">
      <alignment horizontal="left"/>
    </xf>
    <xf numFmtId="0" fontId="59" fillId="4" borderId="0" xfId="0" applyFont="1" applyFill="1" applyAlignment="1">
      <alignment horizontal="center"/>
    </xf>
    <xf numFmtId="0" fontId="97" fillId="6" borderId="0" xfId="36" applyFont="1" applyFill="1" applyAlignment="1">
      <alignment horizontal="center"/>
    </xf>
    <xf numFmtId="0" fontId="95" fillId="3" borderId="2" xfId="37" applyFont="1" applyFill="1" applyBorder="1" applyAlignment="1">
      <alignment horizontal="center" vertical="top"/>
    </xf>
    <xf numFmtId="0" fontId="95" fillId="3" borderId="3" xfId="37" applyFont="1" applyFill="1" applyBorder="1" applyAlignment="1">
      <alignment horizontal="center" vertical="top"/>
    </xf>
    <xf numFmtId="0" fontId="95" fillId="3" borderId="11" xfId="37" applyFont="1" applyFill="1" applyBorder="1" applyAlignment="1">
      <alignment horizontal="center" vertical="top"/>
    </xf>
    <xf numFmtId="0" fontId="96" fillId="3" borderId="3" xfId="37" applyFont="1" applyFill="1" applyBorder="1" applyAlignment="1">
      <alignment horizontal="center"/>
    </xf>
    <xf numFmtId="0" fontId="96" fillId="3" borderId="11" xfId="37" applyFont="1" applyFill="1" applyBorder="1" applyAlignment="1">
      <alignment horizontal="center"/>
    </xf>
    <xf numFmtId="0" fontId="34" fillId="0" borderId="0" xfId="0" applyFont="1" applyAlignment="1">
      <alignment horizontal="left" vertical="top" wrapText="1"/>
    </xf>
    <xf numFmtId="0" fontId="44" fillId="0" borderId="5" xfId="0" applyFont="1" applyBorder="1" applyAlignment="1"/>
    <xf numFmtId="0" fontId="44" fillId="0" borderId="6" xfId="0" applyFont="1" applyBorder="1" applyAlignment="1"/>
    <xf numFmtId="0" fontId="44" fillId="0" borderId="7" xfId="0" applyFont="1" applyBorder="1" applyAlignment="1"/>
    <xf numFmtId="0" fontId="34" fillId="0" borderId="0" xfId="0" applyFont="1" applyAlignment="1"/>
    <xf numFmtId="0" fontId="34" fillId="2" borderId="9" xfId="0" applyFont="1" applyFill="1" applyBorder="1" applyAlignment="1"/>
    <xf numFmtId="0" fontId="34" fillId="2" borderId="0" xfId="0" applyFont="1" applyFill="1" applyAlignment="1"/>
    <xf numFmtId="0" fontId="34" fillId="2" borderId="10" xfId="0" applyFont="1" applyFill="1" applyBorder="1" applyAlignment="1"/>
    <xf numFmtId="0" fontId="44" fillId="0" borderId="9" xfId="0" applyFont="1" applyBorder="1" applyAlignment="1">
      <alignment horizontal="left" vertical="center" wrapText="1"/>
    </xf>
    <xf numFmtId="0" fontId="44" fillId="0" borderId="0" xfId="0" applyFont="1" applyAlignment="1">
      <alignment horizontal="left" vertical="center" wrapText="1"/>
    </xf>
    <xf numFmtId="0" fontId="44" fillId="0" borderId="10" xfId="0" applyFont="1" applyBorder="1" applyAlignment="1">
      <alignment horizontal="left" vertical="center" wrapText="1"/>
    </xf>
    <xf numFmtId="0" fontId="44" fillId="2" borderId="9" xfId="0" applyFont="1" applyFill="1" applyBorder="1" applyAlignment="1"/>
    <xf numFmtId="0" fontId="44" fillId="2" borderId="0" xfId="0" applyFont="1" applyFill="1" applyAlignment="1"/>
    <xf numFmtId="0" fontId="44" fillId="2" borderId="10" xfId="0" applyFont="1" applyFill="1" applyBorder="1" applyAlignment="1"/>
    <xf numFmtId="0" fontId="59" fillId="3" borderId="2" xfId="0" applyFont="1" applyFill="1" applyBorder="1" applyAlignment="1">
      <alignment horizontal="center" vertical="top"/>
    </xf>
    <xf numFmtId="0" fontId="59" fillId="3" borderId="11" xfId="0" applyFont="1" applyFill="1" applyBorder="1" applyAlignment="1">
      <alignment horizontal="center" vertical="top"/>
    </xf>
    <xf numFmtId="0" fontId="59" fillId="4" borderId="6" xfId="0" applyFont="1" applyFill="1" applyBorder="1" applyAlignment="1">
      <alignment horizontal="left"/>
    </xf>
    <xf numFmtId="0" fontId="59" fillId="4" borderId="7" xfId="0" applyFont="1" applyFill="1" applyBorder="1" applyAlignment="1">
      <alignment horizontal="left"/>
    </xf>
    <xf numFmtId="0" fontId="44" fillId="2" borderId="2" xfId="0" applyFont="1" applyFill="1" applyBorder="1" applyAlignment="1">
      <alignment horizontal="left"/>
    </xf>
    <xf numFmtId="0" fontId="44" fillId="2" borderId="3" xfId="0" applyFont="1" applyFill="1" applyBorder="1" applyAlignment="1">
      <alignment horizontal="left"/>
    </xf>
    <xf numFmtId="0" fontId="44" fillId="2" borderId="11" xfId="0" applyFont="1" applyFill="1" applyBorder="1" applyAlignment="1">
      <alignment horizontal="left"/>
    </xf>
    <xf numFmtId="0" fontId="34" fillId="2" borderId="0" xfId="0" applyFont="1" applyFill="1" applyAlignment="1">
      <alignment vertical="center"/>
    </xf>
    <xf numFmtId="0" fontId="34" fillId="2" borderId="10" xfId="0" applyFont="1" applyFill="1" applyBorder="1" applyAlignment="1">
      <alignment vertical="center"/>
    </xf>
    <xf numFmtId="0" fontId="44" fillId="0" borderId="0" xfId="0" applyFont="1" applyAlignment="1"/>
    <xf numFmtId="0" fontId="44" fillId="0" borderId="10" xfId="0" applyFont="1" applyBorder="1" applyAlignment="1"/>
    <xf numFmtId="0" fontId="34" fillId="2" borderId="3" xfId="0" applyFont="1" applyFill="1" applyBorder="1" applyAlignment="1"/>
    <xf numFmtId="0" fontId="34" fillId="2" borderId="0" xfId="0" applyFont="1" applyFill="1" applyAlignment="1">
      <alignment horizontal="left"/>
    </xf>
    <xf numFmtId="0" fontId="34" fillId="2" borderId="10" xfId="0" applyFont="1" applyFill="1" applyBorder="1" applyAlignment="1">
      <alignment horizontal="left"/>
    </xf>
    <xf numFmtId="0" fontId="44" fillId="2" borderId="9" xfId="0" applyFont="1" applyFill="1" applyBorder="1" applyAlignment="1">
      <alignment horizontal="left"/>
    </xf>
    <xf numFmtId="0" fontId="44" fillId="2" borderId="0" xfId="0" applyFont="1" applyFill="1" applyAlignment="1">
      <alignment horizontal="left"/>
    </xf>
    <xf numFmtId="0" fontId="44" fillId="2" borderId="10" xfId="0" applyFont="1" applyFill="1" applyBorder="1" applyAlignment="1">
      <alignment horizontal="left"/>
    </xf>
    <xf numFmtId="0" fontId="34" fillId="2" borderId="9" xfId="0" applyFont="1" applyFill="1" applyBorder="1" applyAlignment="1">
      <alignment horizontal="left"/>
    </xf>
    <xf numFmtId="0" fontId="34" fillId="0" borderId="9" xfId="0" applyFont="1" applyBorder="1" applyAlignment="1">
      <alignment horizontal="left"/>
    </xf>
    <xf numFmtId="0" fontId="34" fillId="0" borderId="0" xfId="0" applyFont="1" applyAlignment="1">
      <alignment horizontal="left"/>
    </xf>
    <xf numFmtId="0" fontId="44" fillId="0" borderId="9" xfId="0" applyFont="1" applyBorder="1" applyAlignment="1">
      <alignment horizontal="left"/>
    </xf>
    <xf numFmtId="0" fontId="44" fillId="0" borderId="0" xfId="0" applyFont="1" applyAlignment="1">
      <alignment horizontal="left"/>
    </xf>
    <xf numFmtId="0" fontId="44" fillId="0" borderId="10" xfId="0" applyFont="1" applyBorder="1" applyAlignment="1">
      <alignment horizontal="left"/>
    </xf>
    <xf numFmtId="0" fontId="44" fillId="2" borderId="9" xfId="0" applyFont="1" applyFill="1" applyBorder="1" applyAlignment="1">
      <alignment horizontal="center"/>
    </xf>
    <xf numFmtId="0" fontId="44" fillId="2" borderId="0" xfId="0" applyFont="1" applyFill="1" applyAlignment="1">
      <alignment horizontal="center"/>
    </xf>
    <xf numFmtId="0" fontId="44" fillId="2" borderId="10" xfId="0" applyFont="1" applyFill="1" applyBorder="1" applyAlignment="1">
      <alignment horizontal="center"/>
    </xf>
    <xf numFmtId="0" fontId="44" fillId="0" borderId="9" xfId="0" applyFont="1" applyBorder="1" applyAlignment="1">
      <alignment horizontal="center"/>
    </xf>
    <xf numFmtId="0" fontId="44" fillId="0" borderId="0" xfId="0" applyFont="1" applyAlignment="1">
      <alignment horizontal="center"/>
    </xf>
    <xf numFmtId="0" fontId="44" fillId="0" borderId="10" xfId="0" applyFont="1" applyBorder="1" applyAlignment="1">
      <alignment horizontal="center"/>
    </xf>
    <xf numFmtId="0" fontId="34" fillId="2" borderId="9" xfId="0" applyFont="1" applyFill="1" applyBorder="1" applyAlignment="1">
      <alignment horizontal="left" wrapText="1"/>
    </xf>
    <xf numFmtId="0" fontId="34" fillId="2" borderId="0" xfId="0" applyFont="1" applyFill="1" applyAlignment="1">
      <alignment horizontal="left" wrapText="1"/>
    </xf>
    <xf numFmtId="0" fontId="34" fillId="2" borderId="10" xfId="0" applyFont="1" applyFill="1" applyBorder="1" applyAlignment="1">
      <alignment horizontal="left" wrapText="1"/>
    </xf>
    <xf numFmtId="0" fontId="44" fillId="0" borderId="9" xfId="0" applyFont="1" applyBorder="1" applyAlignment="1">
      <alignment horizontal="left" wrapText="1"/>
    </xf>
    <xf numFmtId="0" fontId="44" fillId="0" borderId="0" xfId="0" applyFont="1" applyAlignment="1">
      <alignment horizontal="left" wrapText="1"/>
    </xf>
    <xf numFmtId="0" fontId="44" fillId="0" borderId="10" xfId="0" applyFont="1" applyBorder="1" applyAlignment="1">
      <alignment horizontal="left" wrapText="1"/>
    </xf>
    <xf numFmtId="0" fontId="59" fillId="3" borderId="3" xfId="0" applyFont="1" applyFill="1" applyBorder="1" applyAlignment="1">
      <alignment horizontal="center" vertical="top"/>
    </xf>
    <xf numFmtId="0" fontId="34" fillId="0" borderId="10" xfId="0" applyFont="1" applyBorder="1" applyAlignment="1"/>
    <xf numFmtId="0" fontId="44" fillId="0" borderId="9" xfId="0" applyFont="1" applyBorder="1" applyAlignment="1"/>
    <xf numFmtId="0" fontId="34" fillId="2" borderId="9" xfId="0" applyFont="1" applyFill="1" applyBorder="1" applyAlignment="1">
      <alignment horizontal="left" indent="1"/>
    </xf>
    <xf numFmtId="0" fontId="34" fillId="2" borderId="0" xfId="0" applyFont="1" applyFill="1" applyAlignment="1">
      <alignment horizontal="left" indent="1"/>
    </xf>
    <xf numFmtId="0" fontId="34" fillId="2" borderId="10" xfId="0" applyFont="1" applyFill="1" applyBorder="1" applyAlignment="1">
      <alignment horizontal="left" indent="1"/>
    </xf>
    <xf numFmtId="0" fontId="59" fillId="3" borderId="0" xfId="0" applyFont="1" applyFill="1" applyAlignment="1">
      <alignment horizontal="center"/>
    </xf>
    <xf numFmtId="0" fontId="44" fillId="2" borderId="9" xfId="0" applyFont="1" applyFill="1" applyBorder="1" applyAlignment="1">
      <alignment horizontal="left" wrapText="1"/>
    </xf>
    <xf numFmtId="0" fontId="44" fillId="2" borderId="0" xfId="0" applyFont="1" applyFill="1" applyAlignment="1">
      <alignment horizontal="left" wrapText="1"/>
    </xf>
    <xf numFmtId="0" fontId="44" fillId="2" borderId="10" xfId="0" applyFont="1" applyFill="1" applyBorder="1" applyAlignment="1">
      <alignment horizontal="left" wrapText="1"/>
    </xf>
    <xf numFmtId="0" fontId="59" fillId="4" borderId="2" xfId="0" applyFont="1" applyFill="1" applyBorder="1" applyAlignment="1">
      <alignment horizontal="center"/>
    </xf>
    <xf numFmtId="0" fontId="59" fillId="4" borderId="11" xfId="0" applyFont="1" applyFill="1" applyBorder="1" applyAlignment="1">
      <alignment horizontal="center"/>
    </xf>
    <xf numFmtId="0" fontId="41" fillId="2" borderId="9" xfId="0" applyFont="1" applyFill="1" applyBorder="1" applyAlignment="1"/>
    <xf numFmtId="0" fontId="41" fillId="2" borderId="0" xfId="0" applyFont="1" applyFill="1" applyAlignment="1"/>
    <xf numFmtId="0" fontId="41" fillId="2" borderId="10" xfId="0" applyFont="1" applyFill="1" applyBorder="1" applyAlignment="1"/>
    <xf numFmtId="0" fontId="35" fillId="2" borderId="9" xfId="0" applyFont="1" applyFill="1" applyBorder="1" applyAlignment="1"/>
    <xf numFmtId="0" fontId="35" fillId="2" borderId="0" xfId="0" applyFont="1" applyFill="1" applyAlignment="1"/>
    <xf numFmtId="0" fontId="35" fillId="2" borderId="10" xfId="0" applyFont="1" applyFill="1" applyBorder="1" applyAlignment="1"/>
    <xf numFmtId="0" fontId="41" fillId="0" borderId="9" xfId="0" applyFont="1" applyBorder="1" applyAlignment="1"/>
    <xf numFmtId="0" fontId="41" fillId="0" borderId="0" xfId="0" applyFont="1" applyAlignment="1"/>
    <xf numFmtId="0" fontId="41" fillId="0" borderId="10" xfId="0" applyFont="1" applyBorder="1" applyAlignment="1"/>
    <xf numFmtId="0" fontId="35" fillId="2" borderId="9" xfId="0" applyFont="1" applyFill="1" applyBorder="1" applyAlignment="1">
      <alignment horizontal="left"/>
    </xf>
    <xf numFmtId="0" fontId="35" fillId="2" borderId="0" xfId="0" applyFont="1" applyFill="1" applyAlignment="1">
      <alignment horizontal="left"/>
    </xf>
    <xf numFmtId="0" fontId="35" fillId="2" borderId="10" xfId="0" applyFont="1" applyFill="1" applyBorder="1" applyAlignment="1">
      <alignment horizontal="left"/>
    </xf>
    <xf numFmtId="0" fontId="38" fillId="3" borderId="2" xfId="0" applyFont="1" applyFill="1" applyBorder="1" applyAlignment="1">
      <alignment horizontal="center" vertical="top"/>
    </xf>
    <xf numFmtId="0" fontId="38" fillId="3" borderId="3" xfId="0" applyFont="1" applyFill="1" applyBorder="1" applyAlignment="1">
      <alignment horizontal="center" vertical="top"/>
    </xf>
    <xf numFmtId="0" fontId="38" fillId="3" borderId="11" xfId="0" applyFont="1" applyFill="1" applyBorder="1" applyAlignment="1">
      <alignment horizontal="center" vertical="top"/>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35" fillId="0" borderId="10" xfId="0" applyFont="1" applyBorder="1" applyAlignment="1"/>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41" fillId="2" borderId="9" xfId="0" applyFont="1" applyFill="1" applyBorder="1" applyAlignment="1">
      <alignment horizontal="left"/>
    </xf>
    <xf numFmtId="0" fontId="41" fillId="2" borderId="0" xfId="0" applyFont="1" applyFill="1" applyAlignment="1">
      <alignment horizontal="left"/>
    </xf>
    <xf numFmtId="0" fontId="41" fillId="2" borderId="10" xfId="0" applyFont="1" applyFill="1" applyBorder="1" applyAlignment="1">
      <alignment horizontal="left"/>
    </xf>
    <xf numFmtId="0" fontId="35" fillId="0" borderId="9" xfId="0" applyFont="1" applyBorder="1" applyAlignment="1">
      <alignment horizontal="left"/>
    </xf>
    <xf numFmtId="0" fontId="35" fillId="0" borderId="0" xfId="0" applyFont="1" applyAlignment="1">
      <alignment horizontal="left"/>
    </xf>
    <xf numFmtId="0" fontId="35" fillId="0" borderId="9" xfId="0" applyFont="1" applyBorder="1" applyAlignment="1"/>
    <xf numFmtId="0" fontId="35" fillId="2" borderId="0" xfId="0" applyFont="1" applyFill="1" applyAlignment="1">
      <alignment vertical="center"/>
    </xf>
    <xf numFmtId="0" fontId="35" fillId="2" borderId="10" xfId="0" applyFont="1" applyFill="1" applyBorder="1" applyAlignment="1">
      <alignment vertical="center"/>
    </xf>
    <xf numFmtId="0" fontId="41" fillId="2" borderId="9" xfId="0" applyFont="1" applyFill="1" applyBorder="1" applyAlignment="1">
      <alignment horizontal="center"/>
    </xf>
    <xf numFmtId="0" fontId="41" fillId="2" borderId="0" xfId="0" applyFont="1" applyFill="1" applyAlignment="1">
      <alignment horizontal="center"/>
    </xf>
    <xf numFmtId="0" fontId="41" fillId="2" borderId="10" xfId="0" applyFont="1" applyFill="1" applyBorder="1" applyAlignment="1">
      <alignment horizontal="center"/>
    </xf>
    <xf numFmtId="0" fontId="35" fillId="2" borderId="5" xfId="0" applyFont="1" applyFill="1" applyBorder="1" applyAlignment="1"/>
    <xf numFmtId="0" fontId="35" fillId="2" borderId="6" xfId="0" applyFont="1" applyFill="1" applyBorder="1" applyAlignment="1"/>
    <xf numFmtId="0" fontId="38" fillId="4" borderId="2" xfId="0" applyFont="1" applyFill="1" applyBorder="1" applyAlignment="1">
      <alignment horizontal="center"/>
    </xf>
    <xf numFmtId="0" fontId="38" fillId="4" borderId="11" xfId="0" applyFont="1" applyFill="1" applyBorder="1" applyAlignment="1">
      <alignment horizontal="center"/>
    </xf>
    <xf numFmtId="0" fontId="38" fillId="4" borderId="6" xfId="0" applyFont="1" applyFill="1" applyBorder="1" applyAlignment="1">
      <alignment horizontal="left"/>
    </xf>
    <xf numFmtId="0" fontId="38" fillId="4" borderId="7" xfId="0" applyFont="1" applyFill="1" applyBorder="1" applyAlignment="1">
      <alignment horizontal="left"/>
    </xf>
    <xf numFmtId="0" fontId="82" fillId="0" borderId="0" xfId="0" applyFont="1" applyAlignment="1">
      <alignment horizontal="left" vertical="center" wrapText="1"/>
    </xf>
    <xf numFmtId="0" fontId="38" fillId="3" borderId="1"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40" fillId="0" borderId="3" xfId="0" applyFont="1" applyBorder="1" applyAlignment="1">
      <alignment horizontal="left" vertical="center" wrapText="1"/>
    </xf>
    <xf numFmtId="0" fontId="45" fillId="0" borderId="0" xfId="0" applyFont="1" applyAlignment="1">
      <alignment horizontal="left"/>
    </xf>
    <xf numFmtId="0" fontId="38" fillId="3" borderId="0" xfId="3" applyFont="1" applyFill="1" applyAlignment="1">
      <alignment horizontal="center"/>
    </xf>
    <xf numFmtId="0" fontId="55" fillId="3" borderId="0" xfId="3" applyFont="1" applyFill="1" applyAlignment="1">
      <alignment horizontal="center"/>
    </xf>
    <xf numFmtId="0" fontId="38" fillId="3" borderId="2" xfId="3" applyFont="1" applyFill="1" applyBorder="1" applyAlignment="1">
      <alignment horizontal="center" vertical="top"/>
    </xf>
    <xf numFmtId="0" fontId="38" fillId="3" borderId="3" xfId="3" applyFont="1" applyFill="1" applyBorder="1" applyAlignment="1">
      <alignment horizontal="center" vertical="top"/>
    </xf>
    <xf numFmtId="0" fontId="38" fillId="3" borderId="11" xfId="3" applyFont="1" applyFill="1" applyBorder="1" applyAlignment="1">
      <alignment horizontal="center" vertical="top"/>
    </xf>
    <xf numFmtId="0" fontId="38" fillId="3" borderId="2" xfId="3" applyFont="1" applyFill="1" applyBorder="1" applyAlignment="1">
      <alignment horizontal="center" vertical="top" wrapText="1"/>
    </xf>
    <xf numFmtId="0" fontId="38" fillId="3" borderId="11" xfId="3" applyFont="1" applyFill="1" applyBorder="1" applyAlignment="1">
      <alignment horizontal="center" vertical="top" wrapText="1"/>
    </xf>
    <xf numFmtId="0" fontId="38" fillId="3" borderId="2" xfId="4" applyFont="1" applyFill="1" applyBorder="1" applyAlignment="1">
      <alignment horizontal="center" vertical="top"/>
    </xf>
    <xf numFmtId="0" fontId="38" fillId="3" borderId="3" xfId="4" applyFont="1" applyFill="1" applyBorder="1" applyAlignment="1">
      <alignment horizontal="center" vertical="top"/>
    </xf>
    <xf numFmtId="0" fontId="38" fillId="3" borderId="11" xfId="4" applyFont="1" applyFill="1" applyBorder="1" applyAlignment="1">
      <alignment horizontal="center" vertical="top"/>
    </xf>
    <xf numFmtId="0" fontId="33" fillId="6" borderId="0" xfId="24" applyFont="1" applyFill="1" applyAlignment="1">
      <alignment horizontal="left"/>
    </xf>
    <xf numFmtId="0" fontId="47" fillId="4" borderId="2" xfId="0" applyFont="1" applyFill="1" applyBorder="1" applyAlignment="1">
      <alignment horizontal="center" vertical="center"/>
    </xf>
    <xf numFmtId="0" fontId="47" fillId="4" borderId="3" xfId="0" applyFont="1" applyFill="1" applyBorder="1" applyAlignment="1">
      <alignment horizontal="center" vertical="center"/>
    </xf>
    <xf numFmtId="0" fontId="47" fillId="4" borderId="11" xfId="0" applyFont="1" applyFill="1" applyBorder="1" applyAlignment="1">
      <alignment horizontal="center" vertical="center"/>
    </xf>
    <xf numFmtId="0" fontId="47" fillId="4" borderId="1" xfId="0" applyFont="1" applyFill="1" applyBorder="1" applyAlignment="1">
      <alignment vertical="center" wrapText="1"/>
    </xf>
    <xf numFmtId="0" fontId="47" fillId="4" borderId="4" xfId="0" applyFont="1" applyFill="1" applyBorder="1" applyAlignment="1">
      <alignment vertical="center" wrapText="1"/>
    </xf>
    <xf numFmtId="0" fontId="51" fillId="0" borderId="3" xfId="0" applyFont="1" applyBorder="1" applyAlignment="1">
      <alignment horizontal="left" wrapText="1"/>
    </xf>
    <xf numFmtId="0" fontId="51" fillId="0" borderId="0" xfId="0" applyFont="1" applyAlignment="1">
      <alignment horizontal="left" wrapText="1"/>
    </xf>
    <xf numFmtId="0" fontId="38" fillId="3" borderId="1" xfId="0" applyFont="1" applyFill="1" applyBorder="1" applyAlignment="1">
      <alignment horizontal="center" vertical="center"/>
    </xf>
    <xf numFmtId="0" fontId="38" fillId="3" borderId="7" xfId="0" quotePrefix="1" applyFont="1" applyFill="1" applyBorder="1" applyAlignment="1">
      <alignment horizontal="center"/>
    </xf>
    <xf numFmtId="0" fontId="39" fillId="4" borderId="8" xfId="0" applyFont="1" applyFill="1" applyBorder="1" applyAlignment="1">
      <alignment horizontal="center" vertical="center"/>
    </xf>
    <xf numFmtId="10" fontId="43" fillId="0" borderId="2" xfId="0" applyNumberFormat="1" applyFont="1" applyBorder="1"/>
    <xf numFmtId="10" fontId="43" fillId="0" borderId="3" xfId="0" applyNumberFormat="1" applyFont="1" applyBorder="1"/>
    <xf numFmtId="10" fontId="88" fillId="0" borderId="1" xfId="18" applyNumberFormat="1" applyFont="1" applyBorder="1" applyAlignment="1">
      <alignment horizontal="center"/>
    </xf>
    <xf numFmtId="10" fontId="88" fillId="0" borderId="4" xfId="18" applyNumberFormat="1" applyFont="1" applyBorder="1" applyAlignment="1">
      <alignment horizontal="center"/>
    </xf>
  </cellXfs>
  <cellStyles count="42">
    <cellStyle name="Comma" xfId="13" xr:uid="{CC065BED-03AA-6E4D-801F-85EA3C15638D}"/>
    <cellStyle name="Comma 2 2 2" xfId="26" xr:uid="{516754B9-F388-4D40-A7A5-F05A8FBFB2D6}"/>
    <cellStyle name="Hipervínculo" xfId="1" builtinId="8"/>
    <cellStyle name="Millares 10" xfId="17" xr:uid="{1FAB3F1A-D445-854A-AE29-6D2841F2EB91}"/>
    <cellStyle name="Millares 10 2 10" xfId="27" xr:uid="{8421006A-68B6-4474-BD54-315F6762E4E1}"/>
    <cellStyle name="Millares 106" xfId="20" xr:uid="{076635FC-202A-434C-BA24-8B89DC9F9EE4}"/>
    <cellStyle name="Millares 15 2 3" xfId="34" xr:uid="{6ADD0B84-BC5F-4E11-939C-6747AA4ACD94}"/>
    <cellStyle name="Millares 19" xfId="6" xr:uid="{9DC96D1E-D003-874F-8EFC-6600009333A1}"/>
    <cellStyle name="Millares 19 37" xfId="28" xr:uid="{7DA7777A-B31E-4C37-B4C0-9AD825A1381C}"/>
    <cellStyle name="Millares 2" xfId="10" xr:uid="{BC459737-EE83-BB4A-8A5E-3EE592042663}"/>
    <cellStyle name="Millares 2 2 12" xfId="5" xr:uid="{DD332994-4AFA-EF45-A808-8132347B5B8C}"/>
    <cellStyle name="Millares 6" xfId="38" xr:uid="{96495C84-6958-41E3-A6BB-A433DD30778A}"/>
    <cellStyle name="Millares 8" xfId="9" xr:uid="{111122A9-92D0-5E46-9337-AD6CA5898934}"/>
    <cellStyle name="Normal" xfId="0" builtinId="0"/>
    <cellStyle name="Normal 10" xfId="8" xr:uid="{986AD9E1-8EF7-3443-B01C-81B4BF2BAC0E}"/>
    <cellStyle name="Normal 10 5 2" xfId="16" xr:uid="{A971D4C0-D550-A04A-B427-3EF34D457558}"/>
    <cellStyle name="Normal 2" xfId="3" xr:uid="{57C85D6F-C03C-1D4D-9BD4-42CED15AA3F2}"/>
    <cellStyle name="Normal 2 2" xfId="4" xr:uid="{AC9A0221-D7A2-3E4A-AB5D-F7A6EB27FB7C}"/>
    <cellStyle name="Normal 2 2 2" xfId="23" xr:uid="{5900D18C-00D7-164A-BAB5-89DD2E2EEBBB}"/>
    <cellStyle name="Normal 3" xfId="37" xr:uid="{7EA3622D-4B9A-436C-B010-1FB09E9559A7}"/>
    <cellStyle name="Normal 417" xfId="31" xr:uid="{3064F4B4-F1C6-467F-9089-CA1161DF0B0F}"/>
    <cellStyle name="Normal 417 2" xfId="33" xr:uid="{AE317FF6-E49C-4D98-A0E6-47176B370F7B}"/>
    <cellStyle name="Normal 434" xfId="14" xr:uid="{203D20A8-AA20-F347-A591-467DDD27929F}"/>
    <cellStyle name="Normal 521" xfId="40" xr:uid="{129818F9-AB5A-4AD0-A703-6E43E528BC4E}"/>
    <cellStyle name="Normal_bapRepFIN (3) 2" xfId="36" xr:uid="{FC416B15-6F33-47E8-814B-B6D89CF1C3BF}"/>
    <cellStyle name="Normal_Hoja1" xfId="24" xr:uid="{F62E0120-D374-D54B-8927-9C5AA6720F2B}"/>
    <cellStyle name="Normal_UN_ResTec 6" xfId="12" xr:uid="{0E35E236-35F9-514F-9756-21D1B8064044}"/>
    <cellStyle name="Normal_UN_ResTec_Cred0908_desglose_PPS+PV" xfId="25" xr:uid="{D40C3D6C-745A-2C4E-B72C-AC82FE3A45D9}"/>
    <cellStyle name="Percent" xfId="2" xr:uid="{757DD09E-0221-3548-832B-CC8C4FF288C3}"/>
    <cellStyle name="Porcentaje" xfId="29" builtinId="5"/>
    <cellStyle name="Porcentaje 10" xfId="18" xr:uid="{123984B9-1EFF-AC40-8861-C7A50E8DE887}"/>
    <cellStyle name="Porcentaje 2 10" xfId="22" xr:uid="{B7F2669A-2D83-9F49-A0CA-92D5D8C32044}"/>
    <cellStyle name="Porcentaje 2 2" xfId="30" xr:uid="{2D565A45-8C0E-4DC7-8E48-AEAC783F0A23}"/>
    <cellStyle name="Porcentaje 2 4" xfId="11" xr:uid="{1CD7963D-D600-8545-A222-054E26C133DD}"/>
    <cellStyle name="Porcentaje 24" xfId="41" xr:uid="{F29F8F94-B187-4376-8119-5BC660D79AA0}"/>
    <cellStyle name="Porcentaje 25" xfId="15" xr:uid="{6D2A9A61-25D9-2146-8E87-F0788118F2B1}"/>
    <cellStyle name="Porcentaje 4 2" xfId="39" xr:uid="{A7C35F83-D867-4891-A3F1-E4E4F07EA5C9}"/>
    <cellStyle name="Porcentaje 5" xfId="32" xr:uid="{674300BE-C0FB-41AA-BAA2-B133B0CE3CF6}"/>
    <cellStyle name="Porcentaje 6" xfId="35" xr:uid="{ACC007B2-56DE-489E-910C-958A187C7369}"/>
    <cellStyle name="Porcentaje 7 3" xfId="19" xr:uid="{DF9F69C2-C15A-9446-A6EC-7CD472476966}"/>
    <cellStyle name="Porcentual 2" xfId="7" xr:uid="{EF648EB6-2BA3-F94F-B50D-361BB6D9DA0B}"/>
    <cellStyle name="Porcentual 33" xfId="21" xr:uid="{4190A117-A50E-8F44-8522-901E15D4C07E}"/>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126482</xdr:rowOff>
    </xdr:from>
    <xdr:to>
      <xdr:col>4</xdr:col>
      <xdr:colOff>414531</xdr:colOff>
      <xdr:row>1</xdr:row>
      <xdr:rowOff>495300</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209550" y="316982"/>
          <a:ext cx="3252981" cy="3688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9"/>
  <sheetViews>
    <sheetView showGridLines="0" zoomScale="60" zoomScaleNormal="60" workbookViewId="0">
      <selection activeCell="A4" sqref="A4"/>
    </sheetView>
  </sheetViews>
  <sheetFormatPr baseColWidth="10" defaultColWidth="11.42578125" defaultRowHeight="15"/>
  <sheetData>
    <row r="1" spans="1:5" s="1" customFormat="1" ht="16.5">
      <c r="A1" s="6"/>
      <c r="B1" s="6"/>
      <c r="C1" s="6"/>
      <c r="D1" s="6"/>
      <c r="E1" s="6"/>
    </row>
    <row r="2" spans="1:5" s="1" customFormat="1" ht="48.75" customHeight="1">
      <c r="A2" s="6"/>
      <c r="B2" s="6"/>
      <c r="C2" s="6"/>
      <c r="D2" s="6"/>
      <c r="E2" s="6"/>
    </row>
    <row r="3" spans="1:5" s="4" customFormat="1" ht="27" thickBot="1">
      <c r="A3" s="46" t="s">
        <v>732</v>
      </c>
      <c r="B3" s="47"/>
      <c r="C3" s="48"/>
      <c r="D3" s="47"/>
      <c r="E3" s="47"/>
    </row>
    <row r="4" spans="1:5">
      <c r="A4" s="44"/>
      <c r="B4" s="44"/>
      <c r="C4" s="44"/>
      <c r="D4" s="44"/>
      <c r="E4" s="44"/>
    </row>
    <row r="5" spans="1:5">
      <c r="A5" s="44"/>
      <c r="B5" s="49" t="s">
        <v>0</v>
      </c>
      <c r="C5" s="44"/>
      <c r="D5" s="44"/>
      <c r="E5" s="44"/>
    </row>
    <row r="6" spans="1:5">
      <c r="A6" s="44"/>
      <c r="B6" s="437" t="s">
        <v>1</v>
      </c>
      <c r="C6" s="44"/>
      <c r="D6" s="44"/>
      <c r="E6" s="44"/>
    </row>
    <row r="7" spans="1:5">
      <c r="A7" s="44"/>
      <c r="B7" s="437" t="s">
        <v>2</v>
      </c>
      <c r="C7" s="44"/>
      <c r="D7" s="44"/>
      <c r="E7" s="44"/>
    </row>
    <row r="8" spans="1:5">
      <c r="A8" s="44"/>
      <c r="B8" s="437" t="s">
        <v>3</v>
      </c>
      <c r="C8" s="44"/>
      <c r="D8" s="44"/>
      <c r="E8" s="44"/>
    </row>
    <row r="9" spans="1:5">
      <c r="A9" s="44"/>
      <c r="B9" s="437" t="s">
        <v>4</v>
      </c>
      <c r="C9" s="44"/>
      <c r="D9" s="44"/>
      <c r="E9" s="44"/>
    </row>
    <row r="10" spans="1:5">
      <c r="A10" s="44"/>
      <c r="B10" s="437" t="s">
        <v>5</v>
      </c>
      <c r="C10" s="44"/>
      <c r="D10" s="44"/>
      <c r="E10" s="44"/>
    </row>
    <row r="11" spans="1:5">
      <c r="A11" s="44"/>
      <c r="B11" s="437" t="s">
        <v>6</v>
      </c>
      <c r="C11" s="44"/>
      <c r="D11" s="44"/>
      <c r="E11" s="44"/>
    </row>
    <row r="12" spans="1:5">
      <c r="A12" s="44"/>
      <c r="B12" s="437" t="s">
        <v>7</v>
      </c>
      <c r="C12" s="44"/>
      <c r="D12" s="44"/>
      <c r="E12" s="44"/>
    </row>
    <row r="13" spans="1:5">
      <c r="A13" s="44"/>
      <c r="B13" s="437" t="s">
        <v>8</v>
      </c>
      <c r="C13" s="44"/>
      <c r="D13" s="44"/>
      <c r="E13" s="44"/>
    </row>
    <row r="14" spans="1:5">
      <c r="A14" s="44"/>
      <c r="B14" s="437" t="s">
        <v>9</v>
      </c>
      <c r="C14" s="44"/>
      <c r="D14" s="44"/>
      <c r="E14" s="44"/>
    </row>
    <row r="15" spans="1:5">
      <c r="A15" s="44"/>
      <c r="B15" s="437" t="s">
        <v>10</v>
      </c>
      <c r="C15" s="44"/>
      <c r="D15" s="44"/>
      <c r="E15" s="44"/>
    </row>
    <row r="16" spans="1:5">
      <c r="A16" s="44"/>
      <c r="B16" s="437" t="s">
        <v>11</v>
      </c>
      <c r="C16" s="44"/>
      <c r="D16" s="44"/>
      <c r="E16" s="44"/>
    </row>
    <row r="17" spans="1:5">
      <c r="A17" s="44"/>
      <c r="B17" s="437" t="s">
        <v>12</v>
      </c>
      <c r="C17" s="44"/>
      <c r="D17" s="44"/>
      <c r="E17" s="44"/>
    </row>
    <row r="18" spans="1:5">
      <c r="A18" s="44"/>
      <c r="B18" s="437" t="s">
        <v>13</v>
      </c>
      <c r="C18" s="44"/>
      <c r="D18" s="44"/>
      <c r="E18" s="44"/>
    </row>
    <row r="19" spans="1:5">
      <c r="A19" s="44"/>
      <c r="B19" s="437" t="s">
        <v>14</v>
      </c>
      <c r="C19" s="44"/>
      <c r="D19" s="44"/>
      <c r="E19" s="44"/>
    </row>
    <row r="20" spans="1:5">
      <c r="A20" s="44"/>
      <c r="B20" s="437" t="s">
        <v>15</v>
      </c>
      <c r="C20" s="44"/>
      <c r="D20" s="44"/>
      <c r="E20" s="44"/>
    </row>
    <row r="21" spans="1:5">
      <c r="A21" s="44"/>
      <c r="B21" s="437" t="s">
        <v>16</v>
      </c>
      <c r="C21" s="44"/>
      <c r="D21" s="44"/>
      <c r="E21" s="44"/>
    </row>
    <row r="22" spans="1:5">
      <c r="A22" s="44"/>
      <c r="B22" s="437" t="s">
        <v>17</v>
      </c>
      <c r="C22" s="44"/>
      <c r="D22" s="44"/>
      <c r="E22" s="44"/>
    </row>
    <row r="23" spans="1:5">
      <c r="A23" s="44"/>
      <c r="B23" s="437" t="s">
        <v>18</v>
      </c>
      <c r="C23" s="44"/>
      <c r="D23" s="44"/>
      <c r="E23" s="44"/>
    </row>
    <row r="24" spans="1:5">
      <c r="A24" s="44"/>
      <c r="B24" s="437" t="s">
        <v>19</v>
      </c>
      <c r="C24" s="44"/>
      <c r="D24" s="44"/>
      <c r="E24" s="44"/>
    </row>
    <row r="25" spans="1:5">
      <c r="A25" s="44"/>
      <c r="B25" s="437" t="s">
        <v>20</v>
      </c>
      <c r="C25" s="44"/>
      <c r="D25" s="44"/>
      <c r="E25" s="44"/>
    </row>
    <row r="26" spans="1:5">
      <c r="A26" s="44"/>
      <c r="B26" s="437" t="s">
        <v>21</v>
      </c>
      <c r="C26" s="44"/>
      <c r="D26" s="44"/>
      <c r="E26" s="44"/>
    </row>
    <row r="27" spans="1:5">
      <c r="A27" s="44"/>
      <c r="B27" s="437" t="s">
        <v>22</v>
      </c>
      <c r="C27" s="44"/>
      <c r="D27" s="44"/>
      <c r="E27" s="44"/>
    </row>
    <row r="28" spans="1:5">
      <c r="A28" s="44"/>
      <c r="B28" s="437" t="s">
        <v>23</v>
      </c>
      <c r="C28" s="44"/>
      <c r="D28" s="44"/>
      <c r="E28" s="44"/>
    </row>
    <row r="29" spans="1:5">
      <c r="A29" s="44"/>
      <c r="B29" s="437" t="s">
        <v>24</v>
      </c>
      <c r="C29" s="44"/>
      <c r="D29" s="44"/>
      <c r="E29" s="44"/>
    </row>
    <row r="30" spans="1:5">
      <c r="A30" s="44"/>
      <c r="B30" s="437" t="s">
        <v>25</v>
      </c>
      <c r="C30" s="44"/>
      <c r="D30" s="44"/>
      <c r="E30" s="44"/>
    </row>
    <row r="31" spans="1:5">
      <c r="A31" s="44"/>
      <c r="B31" s="437" t="s">
        <v>26</v>
      </c>
      <c r="C31" s="44"/>
      <c r="D31" s="44"/>
      <c r="E31" s="44"/>
    </row>
    <row r="32" spans="1:5">
      <c r="A32" s="44"/>
      <c r="B32" s="437"/>
      <c r="C32" s="44"/>
      <c r="D32" s="44"/>
      <c r="E32" s="44"/>
    </row>
    <row r="33" spans="1:5">
      <c r="A33" s="44"/>
      <c r="B33" s="44"/>
      <c r="C33" s="44"/>
      <c r="D33" s="44"/>
      <c r="E33" s="44"/>
    </row>
    <row r="34" spans="1:5">
      <c r="A34" s="44"/>
      <c r="B34" s="44"/>
      <c r="C34" s="44"/>
      <c r="D34" s="44"/>
      <c r="E34" s="44"/>
    </row>
    <row r="35" spans="1:5">
      <c r="A35" s="44"/>
      <c r="B35" s="44"/>
      <c r="C35" s="44"/>
      <c r="D35" s="44"/>
      <c r="E35" s="44"/>
    </row>
    <row r="36" spans="1:5">
      <c r="A36" s="44"/>
      <c r="B36" s="44"/>
      <c r="C36" s="44"/>
      <c r="D36" s="44"/>
      <c r="E36" s="44"/>
    </row>
    <row r="37" spans="1:5">
      <c r="A37" s="44"/>
      <c r="B37" s="44"/>
      <c r="C37" s="44"/>
      <c r="D37" s="44"/>
      <c r="E37" s="44"/>
    </row>
    <row r="38" spans="1:5">
      <c r="A38" s="44"/>
      <c r="B38" s="44"/>
      <c r="C38" s="44"/>
      <c r="D38" s="44"/>
      <c r="E38" s="44"/>
    </row>
    <row r="39" spans="1:5">
      <c r="A39" s="44"/>
      <c r="B39" s="44"/>
      <c r="C39" s="44"/>
      <c r="D39" s="44"/>
      <c r="E39" s="44"/>
    </row>
  </sheetData>
  <hyperlinks>
    <hyperlink ref="B6" location="'0.Resumen BAP'!A1" display="0. Resumen BAP" xr:uid="{1A903390-80D7-40D2-9A9A-589F2F04160F}"/>
    <hyperlink ref="B7" location="'0.1.Contribuciones BAP'!A1" display="0.1. Contribuciones BAP" xr:uid="{7E4BD561-FA68-4A68-AC60-3802D76F7B2C}"/>
    <hyperlink ref="B8" location="'0.2.ROAE'!A1" display="0.2. ROAE " xr:uid="{4ADB9B22-C319-411B-9667-47409E707B32}"/>
    <hyperlink ref="B9" location="'1.AGI'!A1" display="1. AGI" xr:uid="{1E77EC2B-0F80-41FA-BDB9-CC37395D8A95}"/>
    <hyperlink ref="B10" location="'1.1.Colocaciones'!A1" display="1.2. Colocaciones" xr:uid="{DAB1A87D-7179-45F2-8DA3-446D4EA0EBF3}"/>
    <hyperlink ref="B11" location="'2.Fondeo'!A1" display="2. Fondeo" xr:uid="{DB035099-10B9-7043-8560-764D506083B1}"/>
    <hyperlink ref="B13" location="'4.Calidad de Cartera'!A1" display="3. Calidad de Cartera" xr:uid="{E02A5A88-38B7-B947-A966-B46E345154B2}"/>
    <hyperlink ref="B12" location="'3.Ingreso Neto por Intereses'!A1" display="3. Ingreso Neto por Intereses" xr:uid="{102BE93D-29AF-3043-BDA4-3619C1AA7338}"/>
    <hyperlink ref="B14" location="'3.Ingreso Neto por Intereses'!A1" display="5. Ingresos No Financieros" xr:uid="{3914D501-E787-2342-8F1F-51CCB017FBEB}"/>
    <hyperlink ref="B15" location="'6.Resultado Técnico de Seguros'!A1" display="6. Resultado Técnico de Seguros" xr:uid="{83E5F34A-B08A-9C4D-A47F-DCC1B6F35FB3}"/>
    <hyperlink ref="B16" location="'7.Gastos Operativos'!A1" display="7. Gastos Operativos" xr:uid="{B8CA0866-5605-334B-9B77-03C60CABE400}"/>
    <hyperlink ref="B18" location="'9.1.Capital Regulatorio BAP'!A1" display="8.1. Capital Regulatorio BAP" xr:uid="{B1C50E40-5A26-EE42-921D-A66D9DDC260C}"/>
    <hyperlink ref="B19" location="'9.2.Capital Regulatorio BCP'!A1" display="8.2. Capital Regulatorio BCP" xr:uid="{AB4E1133-2470-5C43-A625-1AB0EDF87D68}"/>
    <hyperlink ref="B20" location="'9.3.Capital Regulatorio Mibanco'!A1" display="8.3 Capital Regulatorio Mibanco" xr:uid="{CD4CD7AE-D095-FE43-8955-716DFC56F3F0}"/>
    <hyperlink ref="B21" location="'10. Transformación Digital BCP'!A1" display="10. Transformación Digital BCP" xr:uid="{7DE76241-5535-444D-A552-EA29F6E7B4A1}"/>
    <hyperlink ref="B22" location="'11.Perspectivas Económicas'!A1" display="10. Perspectivas Económicas " xr:uid="{C89CE9F6-E1BD-F94C-8CA8-3F57E430495F}"/>
    <hyperlink ref="B23" location="'12.1.Credicorp Consolidado'!A1" display="11.1. BAP BG P&amp;G" xr:uid="{B7351F0A-4B44-5F41-9220-752398B5E401}"/>
    <hyperlink ref="B24" location="'12.2 Credicorp Individual'!A1" display="11.2. BAP Individual" xr:uid="{01908558-109C-2644-B090-0A0A467569DB}"/>
    <hyperlink ref="B25" location="'12.3 BCP Consolidado'!A1" display="11.3. BCP Consolidado" xr:uid="{2F1EF3D2-4CD8-EA43-9947-2153DDAC7B54}"/>
    <hyperlink ref="B26" location="'12.4 BCP Individual'!A1" display="11.4. BCP Individual" xr:uid="{245B0A04-604C-9E48-AF9C-8BE9699568A2}"/>
    <hyperlink ref="B27" location="'12.5 BCP Bolivia'!A1" display="11.5 BCP Bolivia" xr:uid="{BF70EE1F-68F9-8D43-9ACC-9BB5037A230D}"/>
    <hyperlink ref="B28" location="'12.6 Mibanco'!A1" display="11.6. Mibanco" xr:uid="{94E55070-65FC-3E46-ABCA-D21EE6A5FB3A}"/>
    <hyperlink ref="B29" location="'12.7 IB &amp; WM'!A1" display="11.7. Banca de Inversión y Gestión de Patrimonios" xr:uid="{07BB721C-CB02-524B-8E88-DE5DF6EA0861}"/>
    <hyperlink ref="B30" location="'12.8 Grupo Pacífico'!A1" display="11.8 Grupo Pacífico" xr:uid="{1DDC2399-6F5C-5649-B0BD-B93B1AC14955}"/>
    <hyperlink ref="B31" location="'12.9 Prima AFP'!A1" display="11.9 Prima AFP" xr:uid="{240765FF-2E7F-E24F-9382-E5F60976627C}"/>
    <hyperlink ref="B17" location="'8.Eficiencia Operativa'!A1" display="8. Eficiencia Operativa" xr:uid="{94C3132E-CA59-4AA9-AA3B-CD909E31AF4A}"/>
  </hyperlink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BW65"/>
  <sheetViews>
    <sheetView showGridLines="0" topLeftCell="A18" zoomScale="60" zoomScaleNormal="60" workbookViewId="0">
      <pane xSplit="1" topLeftCell="B1" activePane="topRight" state="frozen"/>
      <selection activeCell="N35" sqref="N35"/>
      <selection pane="topRight" activeCell="A18" sqref="A18"/>
    </sheetView>
  </sheetViews>
  <sheetFormatPr baseColWidth="10" defaultColWidth="11.42578125" defaultRowHeight="14.25"/>
  <cols>
    <col min="1" max="1" width="59.85546875" style="517" customWidth="1"/>
    <col min="2" max="4" width="15.85546875" style="517" bestFit="1" customWidth="1"/>
    <col min="5" max="6" width="11.5703125" style="517" bestFit="1" customWidth="1"/>
    <col min="7" max="8" width="14.5703125" style="517" customWidth="1"/>
    <col min="9" max="9" width="15.5703125" style="517" bestFit="1" customWidth="1"/>
    <col min="10" max="16384" width="11.42578125" style="517"/>
  </cols>
  <sheetData>
    <row r="1" spans="1:9" s="520" customFormat="1" ht="30">
      <c r="A1" s="1265" t="s">
        <v>229</v>
      </c>
      <c r="B1" s="1891" t="s">
        <v>46</v>
      </c>
      <c r="C1" s="1892"/>
      <c r="D1" s="1893"/>
      <c r="E1" s="1891" t="s">
        <v>47</v>
      </c>
      <c r="F1" s="1893"/>
      <c r="G1" s="1891" t="s">
        <v>840</v>
      </c>
      <c r="H1" s="1893"/>
      <c r="I1" s="1897" t="s">
        <v>49</v>
      </c>
    </row>
    <row r="2" spans="1:9" s="520" customFormat="1" ht="15">
      <c r="A2" s="1203" t="s">
        <v>50</v>
      </c>
      <c r="B2" s="1894"/>
      <c r="C2" s="1895"/>
      <c r="D2" s="1896"/>
      <c r="E2" s="1894"/>
      <c r="F2" s="1896"/>
      <c r="G2" s="1894"/>
      <c r="H2" s="1896"/>
      <c r="I2" s="1897"/>
    </row>
    <row r="3" spans="1:9" s="1091" customFormat="1" ht="15.75" thickBot="1">
      <c r="A3" s="673" t="s">
        <v>51</v>
      </c>
      <c r="B3" s="617" t="s">
        <v>30</v>
      </c>
      <c r="C3" s="618" t="s">
        <v>52</v>
      </c>
      <c r="D3" s="619" t="s">
        <v>733</v>
      </c>
      <c r="E3" s="618" t="s">
        <v>53</v>
      </c>
      <c r="F3" s="618" t="s">
        <v>54</v>
      </c>
      <c r="G3" s="1729">
        <v>2020</v>
      </c>
      <c r="H3" s="1730">
        <v>2021</v>
      </c>
      <c r="I3" s="442" t="s">
        <v>207</v>
      </c>
    </row>
    <row r="4" spans="1:9">
      <c r="A4" s="1100" t="s">
        <v>230</v>
      </c>
      <c r="B4" s="418">
        <v>-785194</v>
      </c>
      <c r="C4" s="1156">
        <v>-265158</v>
      </c>
      <c r="D4" s="419">
        <v>-229805</v>
      </c>
      <c r="E4" s="1141">
        <v>-0.1333280534624639</v>
      </c>
      <c r="F4" s="1142">
        <v>-0.70732710642210717</v>
      </c>
      <c r="G4" s="418">
        <v>-6080289</v>
      </c>
      <c r="H4" s="319">
        <v>-1558951</v>
      </c>
      <c r="I4" s="812">
        <v>-0.74360577268613381</v>
      </c>
    </row>
    <row r="5" spans="1:9">
      <c r="A5" s="1100" t="s">
        <v>231</v>
      </c>
      <c r="B5" s="316">
        <v>52529</v>
      </c>
      <c r="C5" s="1155">
        <v>100744</v>
      </c>
      <c r="D5" s="342">
        <v>103022</v>
      </c>
      <c r="E5" s="1143">
        <v>2.2611768442785674E-2</v>
      </c>
      <c r="F5" s="1144">
        <v>0.96124045765196364</v>
      </c>
      <c r="G5" s="316">
        <v>159781</v>
      </c>
      <c r="H5" s="288">
        <v>346728</v>
      </c>
      <c r="I5" s="812">
        <v>1.1700202151695134</v>
      </c>
    </row>
    <row r="6" spans="1:9" s="1097" customFormat="1" ht="30.75" thickBot="1">
      <c r="A6" s="1266" t="s">
        <v>232</v>
      </c>
      <c r="B6" s="792">
        <v>-732665</v>
      </c>
      <c r="C6" s="1105">
        <v>-164414</v>
      </c>
      <c r="D6" s="1106">
        <v>-126783</v>
      </c>
      <c r="E6" s="1145">
        <v>-0.22887953580595327</v>
      </c>
      <c r="F6" s="1146">
        <v>-0.82695638525110382</v>
      </c>
      <c r="G6" s="792">
        <v>-5920508</v>
      </c>
      <c r="H6" s="321">
        <v>-1212223</v>
      </c>
      <c r="I6" s="1096">
        <v>-0.79525017110018259</v>
      </c>
    </row>
    <row r="8" spans="1:9" s="1097" customFormat="1" ht="15" thickBot="1"/>
    <row r="9" spans="1:9" s="821" customFormat="1">
      <c r="A9" s="1940" t="s">
        <v>233</v>
      </c>
      <c r="B9" s="1891" t="s">
        <v>46</v>
      </c>
      <c r="C9" s="1892"/>
      <c r="D9" s="1893"/>
      <c r="E9" s="1891" t="s">
        <v>47</v>
      </c>
      <c r="F9" s="1893"/>
      <c r="G9" s="1891" t="s">
        <v>840</v>
      </c>
      <c r="H9" s="1893"/>
      <c r="I9" s="1897" t="s">
        <v>49</v>
      </c>
    </row>
    <row r="10" spans="1:9" s="821" customFormat="1">
      <c r="A10" s="1941"/>
      <c r="B10" s="1894"/>
      <c r="C10" s="1895"/>
      <c r="D10" s="1896"/>
      <c r="E10" s="1894"/>
      <c r="F10" s="1896"/>
      <c r="G10" s="1894"/>
      <c r="H10" s="1896"/>
      <c r="I10" s="1897"/>
    </row>
    <row r="11" spans="1:9" s="1182" customFormat="1" ht="15.75" thickBot="1">
      <c r="A11" s="673" t="s">
        <v>51</v>
      </c>
      <c r="B11" s="617" t="s">
        <v>30</v>
      </c>
      <c r="C11" s="618" t="s">
        <v>52</v>
      </c>
      <c r="D11" s="619" t="s">
        <v>733</v>
      </c>
      <c r="E11" s="618" t="s">
        <v>53</v>
      </c>
      <c r="F11" s="618" t="s">
        <v>54</v>
      </c>
      <c r="G11" s="1729">
        <v>2020</v>
      </c>
      <c r="H11" s="1730">
        <v>2021</v>
      </c>
      <c r="I11" s="442" t="s">
        <v>207</v>
      </c>
    </row>
    <row r="12" spans="1:9" ht="16.5">
      <c r="A12" s="1267" t="s">
        <v>234</v>
      </c>
      <c r="B12" s="313">
        <v>2.1289135901864223E-2</v>
      </c>
      <c r="C12" s="1268">
        <v>4.4875503122710145E-3</v>
      </c>
      <c r="D12" s="1006">
        <v>3.4355868884733821E-3</v>
      </c>
      <c r="E12" s="306" t="s">
        <v>430</v>
      </c>
      <c r="F12" s="844" t="s">
        <v>807</v>
      </c>
      <c r="G12" s="1424">
        <v>4.3008230030120977E-2</v>
      </c>
      <c r="H12" s="302">
        <v>8.2122552800964425E-3</v>
      </c>
      <c r="I12" s="301" t="s">
        <v>808</v>
      </c>
    </row>
    <row r="13" spans="1:9" s="1097" customFormat="1" ht="17.25" thickBot="1">
      <c r="A13" s="1572" t="s">
        <v>235</v>
      </c>
      <c r="B13" s="1573">
        <v>2.6392377685135165E-2</v>
      </c>
      <c r="C13" s="1574">
        <v>5.3503262338968028E-3</v>
      </c>
      <c r="D13" s="1575">
        <v>2.2478527766487937E-3</v>
      </c>
      <c r="E13" s="1302" t="s">
        <v>809</v>
      </c>
      <c r="F13" s="1303" t="s">
        <v>810</v>
      </c>
      <c r="G13" s="1576">
        <v>5.118638533189418E-2</v>
      </c>
      <c r="H13" s="433">
        <v>8.9258239971358785E-3</v>
      </c>
      <c r="I13" s="1302" t="s">
        <v>811</v>
      </c>
    </row>
    <row r="14" spans="1:9">
      <c r="A14" s="369" t="s">
        <v>236</v>
      </c>
      <c r="B14" s="1112"/>
      <c r="C14" s="1112"/>
      <c r="D14" s="1112"/>
      <c r="E14" s="1112"/>
      <c r="F14" s="1112"/>
      <c r="G14" s="1112"/>
      <c r="H14" s="1112"/>
      <c r="I14" s="1112"/>
    </row>
    <row r="15" spans="1:9" ht="27.6" customHeight="1">
      <c r="A15" s="1942" t="s">
        <v>237</v>
      </c>
      <c r="B15" s="1942"/>
      <c r="C15" s="1942"/>
      <c r="D15" s="1942"/>
      <c r="E15" s="1942"/>
      <c r="F15" s="1942"/>
      <c r="G15" s="1942"/>
      <c r="H15" s="1942"/>
      <c r="I15" s="1942"/>
    </row>
    <row r="16" spans="1:9" ht="14.25" customHeight="1">
      <c r="A16" s="1269"/>
      <c r="B16" s="773"/>
      <c r="C16" s="773"/>
      <c r="D16" s="773"/>
      <c r="E16" s="1269"/>
      <c r="F16" s="1269"/>
      <c r="G16" s="1269"/>
      <c r="H16" s="1269"/>
      <c r="I16" s="1425"/>
    </row>
    <row r="17" spans="1:7" s="1097" customFormat="1" ht="15" thickBot="1"/>
    <row r="18" spans="1:7" s="520" customFormat="1" ht="15">
      <c r="A18" s="1161" t="s">
        <v>238</v>
      </c>
      <c r="B18" s="1891" t="s">
        <v>141</v>
      </c>
      <c r="C18" s="1892"/>
      <c r="D18" s="1893"/>
      <c r="E18" s="1891" t="s">
        <v>47</v>
      </c>
      <c r="F18" s="1892"/>
      <c r="G18" s="1270"/>
    </row>
    <row r="19" spans="1:7" s="520" customFormat="1" ht="15">
      <c r="A19" s="1271" t="s">
        <v>50</v>
      </c>
      <c r="B19" s="1894"/>
      <c r="C19" s="1895"/>
      <c r="D19" s="1896"/>
      <c r="E19" s="1894"/>
      <c r="F19" s="1895"/>
      <c r="G19" s="1270"/>
    </row>
    <row r="20" spans="1:7" s="520" customFormat="1" ht="15.75" thickBot="1">
      <c r="A20" s="673" t="s">
        <v>51</v>
      </c>
      <c r="B20" s="828" t="s">
        <v>779</v>
      </c>
      <c r="C20" s="829" t="s">
        <v>142</v>
      </c>
      <c r="D20" s="830" t="s">
        <v>778</v>
      </c>
      <c r="E20" s="1089" t="s">
        <v>53</v>
      </c>
      <c r="F20" s="1089" t="s">
        <v>54</v>
      </c>
      <c r="G20" s="1270"/>
    </row>
    <row r="21" spans="1:7" s="1273" customFormat="1" ht="15.75" thickBot="1">
      <c r="A21" s="1635" t="s">
        <v>239</v>
      </c>
      <c r="B21" s="1642">
        <v>137659885</v>
      </c>
      <c r="C21" s="1643">
        <v>146551226</v>
      </c>
      <c r="D21" s="1644">
        <v>147597412</v>
      </c>
      <c r="E21" s="1645">
        <v>7.1387052060553902E-3</v>
      </c>
      <c r="F21" s="1645">
        <v>7.2188982287759426E-2</v>
      </c>
      <c r="G21" s="1272"/>
    </row>
    <row r="22" spans="1:7" s="1099" customFormat="1" ht="15.75" thickBot="1">
      <c r="A22" s="1636" t="s">
        <v>240</v>
      </c>
      <c r="B22" s="1592">
        <v>9898760</v>
      </c>
      <c r="C22" s="1593">
        <v>9077449</v>
      </c>
      <c r="D22" s="1594">
        <v>8477308</v>
      </c>
      <c r="E22" s="1646">
        <v>-6.6113398158447384E-2</v>
      </c>
      <c r="F22" s="1646">
        <v>-0.14359899623791264</v>
      </c>
      <c r="G22" s="1274"/>
    </row>
    <row r="23" spans="1:7" s="1099" customFormat="1" ht="15.75" thickBot="1">
      <c r="A23" s="1636" t="s">
        <v>241</v>
      </c>
      <c r="B23" s="1601">
        <v>509000.60671335785</v>
      </c>
      <c r="C23" s="1602">
        <v>670272.70828893478</v>
      </c>
      <c r="D23" s="1602">
        <v>683180.56185696565</v>
      </c>
      <c r="E23" s="1647">
        <v>1.9257614711752035E-2</v>
      </c>
      <c r="F23" s="1720">
        <v>0.34219989690836794</v>
      </c>
      <c r="G23" s="1275"/>
    </row>
    <row r="24" spans="1:7" s="1717" customFormat="1" ht="17.25">
      <c r="A24" s="1637" t="s">
        <v>242</v>
      </c>
      <c r="B24" s="1648">
        <v>4675731</v>
      </c>
      <c r="C24" s="1649">
        <v>5473685</v>
      </c>
      <c r="D24" s="1650">
        <v>5551258</v>
      </c>
      <c r="E24" s="1651">
        <v>1.4171988340578605E-2</v>
      </c>
      <c r="F24" s="1646">
        <v>0.18724922370427213</v>
      </c>
      <c r="G24" s="1718"/>
    </row>
    <row r="25" spans="1:7" ht="17.25">
      <c r="A25" s="1637" t="s">
        <v>243</v>
      </c>
      <c r="B25" s="1601">
        <v>3709864.585498658</v>
      </c>
      <c r="C25" s="1602">
        <v>4051717.4202021472</v>
      </c>
      <c r="D25" s="1603">
        <v>4203671.3603125112</v>
      </c>
      <c r="E25" s="1604">
        <v>3.7503587824933446E-2</v>
      </c>
      <c r="F25" s="1605">
        <v>0.13310641491985309</v>
      </c>
      <c r="G25" s="1276"/>
    </row>
    <row r="26" spans="1:7" ht="15">
      <c r="A26" s="1638" t="s">
        <v>244</v>
      </c>
      <c r="B26" s="1601">
        <v>1664626</v>
      </c>
      <c r="C26" s="1602">
        <v>1798965</v>
      </c>
      <c r="D26" s="1603">
        <v>1799541</v>
      </c>
      <c r="E26" s="1604">
        <v>3.2018410586086998E-4</v>
      </c>
      <c r="F26" s="1605">
        <v>8.1048235459496604E-2</v>
      </c>
      <c r="G26" s="1276"/>
    </row>
    <row r="27" spans="1:7" ht="18" thickBot="1">
      <c r="A27" s="1638" t="s">
        <v>245</v>
      </c>
      <c r="B27" s="1601">
        <v>6340357</v>
      </c>
      <c r="C27" s="1602">
        <v>7272650</v>
      </c>
      <c r="D27" s="1603">
        <v>7350799</v>
      </c>
      <c r="E27" s="1604">
        <v>1.0745601672017765E-2</v>
      </c>
      <c r="F27" s="1605">
        <v>0.15936673597401535</v>
      </c>
      <c r="G27" s="371"/>
    </row>
    <row r="28" spans="1:7" s="1717" customFormat="1" ht="15">
      <c r="A28" s="1635" t="s">
        <v>246</v>
      </c>
      <c r="B28" s="1652">
        <v>3.3965820907085602E-2</v>
      </c>
      <c r="C28" s="1653">
        <v>3.7349977543006022E-2</v>
      </c>
      <c r="D28" s="1654">
        <v>3.7610808514718402E-2</v>
      </c>
      <c r="E28" s="1655" t="s">
        <v>812</v>
      </c>
      <c r="F28" s="1721" t="s">
        <v>813</v>
      </c>
      <c r="G28" s="1719"/>
    </row>
    <row r="29" spans="1:7" ht="15">
      <c r="A29" s="1639" t="s">
        <v>247</v>
      </c>
      <c r="B29" s="1613">
        <v>2.6949496474580507E-2</v>
      </c>
      <c r="C29" s="1614">
        <v>2.7647106959051624E-2</v>
      </c>
      <c r="D29" s="1615">
        <v>2.8480657644000637E-2</v>
      </c>
      <c r="E29" s="1616" t="s">
        <v>248</v>
      </c>
      <c r="F29" s="1617" t="s">
        <v>261</v>
      </c>
      <c r="G29" s="859"/>
    </row>
    <row r="30" spans="1:7" ht="15">
      <c r="A30" s="1639" t="s">
        <v>249</v>
      </c>
      <c r="B30" s="1613">
        <v>4.6058130878142166E-2</v>
      </c>
      <c r="C30" s="1614">
        <v>4.9625309855817923E-2</v>
      </c>
      <c r="D30" s="1615">
        <v>4.980303448681065E-2</v>
      </c>
      <c r="E30" s="1616" t="s">
        <v>852</v>
      </c>
      <c r="F30" s="1617" t="s">
        <v>820</v>
      </c>
      <c r="G30" s="1112"/>
    </row>
    <row r="31" spans="1:7" ht="15">
      <c r="A31" s="1639" t="s">
        <v>250</v>
      </c>
      <c r="B31" s="1619">
        <v>7.1907367930751934E-2</v>
      </c>
      <c r="C31" s="1620">
        <v>6.1940450774529858E-2</v>
      </c>
      <c r="D31" s="1621">
        <v>5.7435343107506517E-2</v>
      </c>
      <c r="E31" s="1616" t="s">
        <v>814</v>
      </c>
      <c r="F31" s="1617" t="s">
        <v>815</v>
      </c>
      <c r="G31" s="1112"/>
    </row>
    <row r="32" spans="1:7" ht="15">
      <c r="A32" s="1640" t="s">
        <v>82</v>
      </c>
      <c r="B32" s="1656">
        <v>2.1170507884221741</v>
      </c>
      <c r="C32" s="1657">
        <v>1.6583798665798268</v>
      </c>
      <c r="D32" s="1658">
        <v>1.5270967409549332</v>
      </c>
      <c r="E32" s="1616" t="s">
        <v>853</v>
      </c>
      <c r="F32" s="1617" t="s">
        <v>854</v>
      </c>
      <c r="G32" s="1112"/>
    </row>
    <row r="33" spans="1:23" ht="15">
      <c r="A33" s="1640" t="s">
        <v>251</v>
      </c>
      <c r="B33" s="1656">
        <v>2.6682267699723781</v>
      </c>
      <c r="C33" s="1657">
        <v>2.2403953826442096</v>
      </c>
      <c r="D33" s="1658">
        <v>2.0166438509050755</v>
      </c>
      <c r="E33" s="1616" t="s">
        <v>816</v>
      </c>
      <c r="F33" s="1617" t="s">
        <v>817</v>
      </c>
      <c r="G33" s="1112"/>
    </row>
    <row r="34" spans="1:23" s="1097" customFormat="1" ht="15.75" thickBot="1">
      <c r="A34" s="1641" t="s">
        <v>83</v>
      </c>
      <c r="B34" s="1623">
        <v>1.5612307004163961</v>
      </c>
      <c r="C34" s="1624">
        <v>1.2481624992265543</v>
      </c>
      <c r="D34" s="1625">
        <v>1.1532498712044772</v>
      </c>
      <c r="E34" s="1626" t="s">
        <v>673</v>
      </c>
      <c r="F34" s="1627" t="s">
        <v>855</v>
      </c>
      <c r="G34" s="1160"/>
    </row>
    <row r="35" spans="1:23">
      <c r="A35" s="1939" t="s">
        <v>252</v>
      </c>
      <c r="B35" s="1939"/>
      <c r="C35" s="1939"/>
    </row>
    <row r="36" spans="1:23">
      <c r="A36" s="369" t="s">
        <v>253</v>
      </c>
      <c r="B36" s="1112"/>
      <c r="C36" s="1112"/>
    </row>
    <row r="37" spans="1:23">
      <c r="A37" s="1112"/>
      <c r="B37" s="1112"/>
      <c r="C37" s="1112"/>
    </row>
    <row r="38" spans="1:23" ht="15" thickBot="1"/>
    <row r="39" spans="1:23" s="1578" customFormat="1" ht="17.25">
      <c r="A39" s="1715" t="s">
        <v>254</v>
      </c>
      <c r="B39" s="1933" t="s">
        <v>255</v>
      </c>
      <c r="C39" s="1934"/>
      <c r="D39" s="1935"/>
      <c r="E39" s="1933" t="s">
        <v>256</v>
      </c>
      <c r="F39" s="1934"/>
    </row>
    <row r="40" spans="1:23" s="1" customFormat="1" ht="15">
      <c r="A40" s="1579" t="s">
        <v>50</v>
      </c>
      <c r="B40" s="1936"/>
      <c r="C40" s="1937"/>
      <c r="D40" s="1938"/>
      <c r="E40" s="1936"/>
      <c r="F40" s="1937"/>
    </row>
    <row r="41" spans="1:23" s="4" customFormat="1" ht="15.75" thickBot="1">
      <c r="A41" s="673" t="s">
        <v>51</v>
      </c>
      <c r="B41" s="828" t="s">
        <v>779</v>
      </c>
      <c r="C41" s="829" t="s">
        <v>142</v>
      </c>
      <c r="D41" s="830" t="s">
        <v>778</v>
      </c>
      <c r="E41" s="1580" t="s">
        <v>53</v>
      </c>
      <c r="F41" s="1581" t="s">
        <v>54</v>
      </c>
    </row>
    <row r="42" spans="1:23" s="1587" customFormat="1" ht="15.75" thickBot="1">
      <c r="A42" s="1582" t="s">
        <v>239</v>
      </c>
      <c r="B42" s="1583">
        <v>113017894.07700002</v>
      </c>
      <c r="C42" s="1584">
        <v>125528623.04602399</v>
      </c>
      <c r="D42" s="1585">
        <v>128927786.64896998</v>
      </c>
      <c r="E42" s="1586">
        <v>2.7078793031129714E-2</v>
      </c>
      <c r="F42" s="1586">
        <v>0.14077321739095949</v>
      </c>
      <c r="G42" s="11"/>
      <c r="L42" s="11"/>
      <c r="M42" s="1588"/>
      <c r="N42" s="1588"/>
      <c r="S42" s="1589"/>
      <c r="T42" s="1589"/>
      <c r="U42" s="1590"/>
      <c r="V42" s="1590"/>
      <c r="W42" s="1590"/>
    </row>
    <row r="43" spans="1:23" s="11" customFormat="1" ht="15.75" thickBot="1">
      <c r="A43" s="1591" t="s">
        <v>240</v>
      </c>
      <c r="B43" s="1592">
        <v>9763229.4760041051</v>
      </c>
      <c r="C43" s="1593">
        <v>8934930.2372836675</v>
      </c>
      <c r="D43" s="1594">
        <v>8280466.8174939202</v>
      </c>
      <c r="E43" s="1595">
        <v>-7.3247736961482152E-2</v>
      </c>
      <c r="F43" s="1595">
        <v>-0.15187215072169441</v>
      </c>
    </row>
    <row r="44" spans="1:23" s="11" customFormat="1" ht="15.75" thickBot="1">
      <c r="A44" s="1596" t="s">
        <v>241</v>
      </c>
      <c r="B44" s="1597">
        <v>509000.60671335785</v>
      </c>
      <c r="C44" s="1598">
        <v>670272.70828893478</v>
      </c>
      <c r="D44" s="1598">
        <v>683180.56185696565</v>
      </c>
      <c r="E44" s="1599">
        <v>1.9257614711752035E-2</v>
      </c>
      <c r="F44" s="1595">
        <v>0.34219989690836794</v>
      </c>
    </row>
    <row r="45" spans="1:23" customFormat="1" ht="15">
      <c r="A45" s="1600" t="s">
        <v>257</v>
      </c>
      <c r="B45" s="1601">
        <v>4675731</v>
      </c>
      <c r="C45" s="1602">
        <v>4776181.6313948259</v>
      </c>
      <c r="D45" s="1603">
        <v>4475373.0609799996</v>
      </c>
      <c r="E45" s="1604">
        <v>-6.298097384688002E-2</v>
      </c>
      <c r="F45" s="1605">
        <v>-4.2850612881707779E-2</v>
      </c>
    </row>
    <row r="46" spans="1:23" customFormat="1" ht="15">
      <c r="A46" s="1600" t="s">
        <v>258</v>
      </c>
      <c r="B46" s="1601">
        <v>1664626</v>
      </c>
      <c r="C46" s="1602">
        <v>1798965</v>
      </c>
      <c r="D46" s="1603">
        <v>1799541</v>
      </c>
      <c r="E46" s="1604">
        <v>3.2018410586086998E-4</v>
      </c>
      <c r="F46" s="1605">
        <v>8.1048235459496604E-2</v>
      </c>
    </row>
    <row r="47" spans="1:23" s="3" customFormat="1" ht="15.75" thickBot="1">
      <c r="A47" s="1606" t="s">
        <v>259</v>
      </c>
      <c r="B47" s="1607">
        <v>6340357</v>
      </c>
      <c r="C47" s="1608">
        <v>6575146.4386560544</v>
      </c>
      <c r="D47" s="1609">
        <v>6274914.0609799996</v>
      </c>
      <c r="E47" s="1610">
        <v>-4.5661702058976752E-2</v>
      </c>
      <c r="F47" s="1611">
        <v>-1.0321648926077884E-2</v>
      </c>
    </row>
    <row r="48" spans="1:23" customFormat="1" ht="15">
      <c r="A48" s="1612" t="s">
        <v>246</v>
      </c>
      <c r="B48" s="1613">
        <v>4.1371599056821799E-2</v>
      </c>
      <c r="C48" s="1614">
        <v>3.8048546343439772E-2</v>
      </c>
      <c r="D48" s="1615">
        <v>3.4712246113128738E-2</v>
      </c>
      <c r="E48" s="1616" t="s">
        <v>856</v>
      </c>
      <c r="F48" s="1617" t="s">
        <v>857</v>
      </c>
    </row>
    <row r="49" spans="1:75" customFormat="1" ht="17.25">
      <c r="A49" s="1659" t="s">
        <v>260</v>
      </c>
      <c r="B49" s="1613">
        <v>5.6100470211206226E-2</v>
      </c>
      <c r="C49" s="1614">
        <v>5.2379658751178469E-2</v>
      </c>
      <c r="D49" s="1615">
        <v>4.8669989798743908E-2</v>
      </c>
      <c r="E49" s="1616" t="s">
        <v>858</v>
      </c>
      <c r="F49" s="1617" t="s">
        <v>859</v>
      </c>
    </row>
    <row r="50" spans="1:75" customFormat="1" ht="15">
      <c r="A50" s="1618" t="s">
        <v>250</v>
      </c>
      <c r="B50" s="1619">
        <v>8.6386581131589091E-2</v>
      </c>
      <c r="C50" s="1620">
        <v>7.1178429432845386E-2</v>
      </c>
      <c r="D50" s="1621">
        <v>6.4225618330352952E-2</v>
      </c>
      <c r="E50" s="1616" t="s">
        <v>406</v>
      </c>
      <c r="F50" s="1617" t="s">
        <v>818</v>
      </c>
    </row>
    <row r="51" spans="1:75" s="3" customFormat="1" ht="15.75" thickBot="1">
      <c r="A51" s="1622" t="s">
        <v>262</v>
      </c>
      <c r="B51" s="1623">
        <v>1.5398548498143094</v>
      </c>
      <c r="C51" s="1624">
        <v>1.3588944855667653</v>
      </c>
      <c r="D51" s="1625">
        <v>1.3196143783044414</v>
      </c>
      <c r="E51" s="1626" t="s">
        <v>860</v>
      </c>
      <c r="F51" s="1627" t="s">
        <v>861</v>
      </c>
    </row>
    <row r="52" spans="1:75" customFormat="1" ht="15">
      <c r="A52" s="43" t="s">
        <v>263</v>
      </c>
      <c r="B52" s="1628"/>
      <c r="C52" s="1628"/>
      <c r="D52" s="1628"/>
      <c r="E52" s="1629"/>
      <c r="F52" s="1629"/>
    </row>
    <row r="53" spans="1:75" customFormat="1" ht="15">
      <c r="A53" s="43" t="s">
        <v>264</v>
      </c>
      <c r="B53" s="1628"/>
      <c r="C53" s="1628"/>
      <c r="D53" s="1628"/>
      <c r="E53" s="1629"/>
      <c r="F53" s="1629"/>
    </row>
    <row r="54" spans="1:75" customFormat="1" ht="15"/>
    <row r="55" spans="1:75" customFormat="1" ht="15.75" thickBot="1"/>
    <row r="56" spans="1:75" s="1578" customFormat="1" ht="15">
      <c r="A56" s="1714" t="s">
        <v>823</v>
      </c>
      <c r="B56" s="1933" t="s">
        <v>141</v>
      </c>
      <c r="C56" s="1934"/>
      <c r="D56" s="1935"/>
      <c r="E56" s="1891" t="s">
        <v>47</v>
      </c>
      <c r="F56" s="1892"/>
    </row>
    <row r="57" spans="1:75" s="1" customFormat="1" ht="15">
      <c r="A57" s="1579" t="s">
        <v>50</v>
      </c>
      <c r="B57" s="1936"/>
      <c r="C57" s="1937"/>
      <c r="D57" s="1938"/>
      <c r="E57" s="1894"/>
      <c r="F57" s="1895"/>
    </row>
    <row r="58" spans="1:75" s="4" customFormat="1" ht="15.75" thickBot="1">
      <c r="A58" s="673" t="s">
        <v>51</v>
      </c>
      <c r="B58" s="1454" t="s">
        <v>779</v>
      </c>
      <c r="C58" s="1455" t="s">
        <v>142</v>
      </c>
      <c r="D58" s="1456" t="s">
        <v>778</v>
      </c>
      <c r="E58" s="1580" t="s">
        <v>53</v>
      </c>
      <c r="F58" s="1581" t="s">
        <v>54</v>
      </c>
    </row>
    <row r="59" spans="1:75" customFormat="1" ht="15.75" thickBot="1">
      <c r="A59" s="1630" t="s">
        <v>824</v>
      </c>
      <c r="B59" s="1660">
        <v>24641990.922999978</v>
      </c>
      <c r="C59" s="1631">
        <v>21022602.953976005</v>
      </c>
      <c r="D59" s="1632">
        <v>18669625.351030022</v>
      </c>
      <c r="E59" s="1633">
        <v>-0.11192608299254231</v>
      </c>
      <c r="F59" s="1633">
        <v>-0.24236538316372633</v>
      </c>
    </row>
    <row r="60" spans="1:75" s="11" customFormat="1" ht="15.75" thickBot="1">
      <c r="A60" s="1591" t="s">
        <v>825</v>
      </c>
      <c r="B60" s="1661">
        <v>135530.5239958954</v>
      </c>
      <c r="C60" s="1593">
        <v>142518.74832851239</v>
      </c>
      <c r="D60" s="1594">
        <v>196841.18250607999</v>
      </c>
      <c r="E60" s="1595">
        <v>0.38115991625432921</v>
      </c>
      <c r="F60" s="1595">
        <v>0.45237527829554769</v>
      </c>
    </row>
    <row r="61" spans="1:75" s="3" customFormat="1" ht="15.75" thickBot="1">
      <c r="A61" s="1606" t="s">
        <v>826</v>
      </c>
      <c r="B61" s="1762" t="s">
        <v>186</v>
      </c>
      <c r="C61" s="1608">
        <v>697503.00364999985</v>
      </c>
      <c r="D61" s="1609">
        <v>1075884.9390199999</v>
      </c>
      <c r="E61" s="1610">
        <v>0.54248072537314607</v>
      </c>
      <c r="F61" s="1611" t="s">
        <v>132</v>
      </c>
    </row>
    <row r="62" spans="1:75" s="3" customFormat="1" ht="15.75" thickBot="1">
      <c r="A62" s="1759" t="s">
        <v>827</v>
      </c>
      <c r="B62" s="1761" t="s">
        <v>186</v>
      </c>
      <c r="C62" s="1870">
        <v>3.3178717458395471E-2</v>
      </c>
      <c r="D62" s="1871">
        <v>5.7627559139029123E-2</v>
      </c>
      <c r="E62" s="1604" t="s">
        <v>819</v>
      </c>
      <c r="F62" s="1605" t="s">
        <v>132</v>
      </c>
      <c r="G62" s="1760"/>
      <c r="H62" s="1760"/>
      <c r="I62" s="1760"/>
      <c r="J62" s="1760"/>
      <c r="K62" s="1760"/>
      <c r="L62" s="1760"/>
      <c r="M62" s="1760"/>
      <c r="N62" s="1760"/>
      <c r="O62" s="1760"/>
      <c r="P62" s="1760"/>
      <c r="Q62" s="1760"/>
      <c r="R62" s="1760"/>
      <c r="S62" s="1760"/>
      <c r="T62" s="1760"/>
      <c r="U62" s="1760"/>
      <c r="V62" s="1760"/>
      <c r="W62" s="1760"/>
      <c r="X62" s="1760"/>
      <c r="Y62" s="1760"/>
      <c r="Z62" s="1760"/>
      <c r="AA62" s="1760"/>
      <c r="AB62" s="1760"/>
      <c r="AC62" s="1760"/>
      <c r="AD62" s="1760"/>
      <c r="AE62" s="1760"/>
      <c r="AF62" s="1760"/>
      <c r="AG62" s="1760"/>
      <c r="AH62" s="1760"/>
      <c r="AI62" s="1760"/>
      <c r="AJ62" s="1760"/>
      <c r="AK62" s="1760"/>
      <c r="AL62" s="1760"/>
      <c r="AM62" s="1760"/>
      <c r="AN62" s="1760"/>
      <c r="AO62" s="1760"/>
      <c r="AP62" s="1760"/>
      <c r="AQ62" s="1760"/>
      <c r="AR62" s="1760"/>
      <c r="AS62" s="1760"/>
      <c r="AT62" s="1760"/>
      <c r="AU62" s="1760"/>
      <c r="AV62" s="1760"/>
      <c r="AW62" s="1760"/>
      <c r="AX62" s="1760"/>
      <c r="AY62" s="1760"/>
      <c r="AZ62" s="1760"/>
      <c r="BA62" s="1760"/>
      <c r="BB62" s="1760"/>
      <c r="BC62" s="1760"/>
      <c r="BD62" s="1760"/>
      <c r="BE62" s="1760"/>
      <c r="BF62" s="1760"/>
      <c r="BG62" s="1760"/>
      <c r="BH62" s="1760"/>
      <c r="BI62" s="1760"/>
      <c r="BJ62" s="1760"/>
      <c r="BK62" s="1760"/>
      <c r="BL62" s="1760"/>
      <c r="BM62" s="1760"/>
      <c r="BN62" s="1760"/>
      <c r="BO62" s="1760"/>
      <c r="BP62" s="1760"/>
      <c r="BQ62" s="1760"/>
      <c r="BR62" s="1760"/>
      <c r="BS62" s="1760"/>
      <c r="BT62" s="1760"/>
      <c r="BU62" s="1760"/>
      <c r="BV62" s="1760"/>
      <c r="BW62" s="1760"/>
    </row>
    <row r="63" spans="1:75" customFormat="1" ht="15">
      <c r="A63" s="1612" t="s">
        <v>828</v>
      </c>
      <c r="B63" s="1868">
        <v>5.4999827091647829E-3</v>
      </c>
      <c r="C63" s="1620">
        <v>6.7793102804882596E-3</v>
      </c>
      <c r="D63" s="1869">
        <v>1.0543392210879051E-2</v>
      </c>
      <c r="E63" s="1617" t="s">
        <v>820</v>
      </c>
      <c r="F63" s="1617" t="s">
        <v>821</v>
      </c>
      <c r="G63" s="1760"/>
      <c r="H63" s="1760"/>
      <c r="I63" s="1760"/>
      <c r="J63" s="1760"/>
      <c r="K63" s="1760"/>
      <c r="L63" s="1760"/>
      <c r="M63" s="1760"/>
      <c r="N63" s="1760"/>
      <c r="O63" s="1760"/>
      <c r="P63" s="1760"/>
      <c r="Q63" s="1760"/>
      <c r="R63" s="1760"/>
      <c r="S63" s="1760"/>
      <c r="T63" s="1760"/>
      <c r="U63" s="1760"/>
      <c r="V63" s="1760"/>
      <c r="W63" s="1760"/>
      <c r="X63" s="1760"/>
      <c r="Y63" s="1760"/>
      <c r="Z63" s="1760"/>
      <c r="AA63" s="1760"/>
      <c r="AB63" s="1760"/>
      <c r="AC63" s="1760"/>
      <c r="AD63" s="1760"/>
      <c r="AE63" s="1760"/>
      <c r="AF63" s="1760"/>
      <c r="AG63" s="1760"/>
      <c r="AH63" s="1760"/>
      <c r="AI63" s="1760"/>
      <c r="AJ63" s="1760"/>
      <c r="AK63" s="1760"/>
      <c r="AL63" s="1760"/>
      <c r="AM63" s="1760"/>
      <c r="AN63" s="1760"/>
      <c r="AO63" s="1760"/>
      <c r="AP63" s="1760"/>
      <c r="AQ63" s="1760"/>
      <c r="AR63" s="1760"/>
      <c r="AS63" s="1760"/>
      <c r="AT63" s="1760"/>
      <c r="AU63" s="1760"/>
      <c r="AV63" s="1760"/>
      <c r="AW63" s="1760"/>
      <c r="AX63" s="1760"/>
      <c r="AY63" s="1760"/>
      <c r="AZ63" s="1760"/>
      <c r="BA63" s="1760"/>
      <c r="BB63" s="1760"/>
      <c r="BC63" s="1760"/>
      <c r="BD63" s="1760"/>
      <c r="BE63" s="1760"/>
      <c r="BF63" s="1760"/>
      <c r="BG63" s="1760"/>
      <c r="BH63" s="1760"/>
      <c r="BI63" s="1760"/>
      <c r="BJ63" s="1760"/>
      <c r="BK63" s="1760"/>
      <c r="BL63" s="1760"/>
      <c r="BM63" s="1760"/>
      <c r="BN63" s="1760"/>
      <c r="BO63" s="1760"/>
      <c r="BP63" s="1760"/>
      <c r="BQ63" s="1760"/>
      <c r="BR63" s="1760"/>
      <c r="BS63" s="1760"/>
      <c r="BT63" s="1760"/>
      <c r="BU63" s="1760"/>
      <c r="BV63" s="1760"/>
      <c r="BW63" s="1760"/>
    </row>
    <row r="64" spans="1:75" s="186" customFormat="1" ht="15.75" thickBot="1">
      <c r="A64" s="1697" t="s">
        <v>829</v>
      </c>
      <c r="B64" s="1763" t="s">
        <v>186</v>
      </c>
      <c r="C64" s="1872">
        <v>0.20432707469748315</v>
      </c>
      <c r="D64" s="1872">
        <v>0.18295746633034785</v>
      </c>
      <c r="E64" s="1764" t="s">
        <v>822</v>
      </c>
      <c r="F64" s="1765" t="s">
        <v>132</v>
      </c>
      <c r="G64" s="1698"/>
      <c r="H64" s="1698"/>
      <c r="I64" s="1758"/>
    </row>
    <row r="65" spans="1:6" customFormat="1" ht="15">
      <c r="A65" s="43" t="s">
        <v>265</v>
      </c>
      <c r="B65" s="1577"/>
      <c r="C65" s="1577"/>
      <c r="D65" s="1577"/>
      <c r="E65" s="1634"/>
      <c r="F65" s="1634"/>
    </row>
  </sheetData>
  <mergeCells count="17">
    <mergeCell ref="E18:F19"/>
    <mergeCell ref="B18:D19"/>
    <mergeCell ref="A9:A10"/>
    <mergeCell ref="A15:I15"/>
    <mergeCell ref="B1:D2"/>
    <mergeCell ref="E1:F2"/>
    <mergeCell ref="G1:H2"/>
    <mergeCell ref="I1:I2"/>
    <mergeCell ref="B9:D10"/>
    <mergeCell ref="E9:F10"/>
    <mergeCell ref="G9:H10"/>
    <mergeCell ref="I9:I10"/>
    <mergeCell ref="B39:D40"/>
    <mergeCell ref="E39:F40"/>
    <mergeCell ref="B56:D57"/>
    <mergeCell ref="E56:F57"/>
    <mergeCell ref="A35:C35"/>
  </mergeCells>
  <hyperlinks>
    <hyperlink ref="A3" location="Índice!A1" display="Volver al índice" xr:uid="{3D75367A-A8BA-4750-8FCC-BD34AAE9A8FB}"/>
    <hyperlink ref="A11" location="Índice!A1" display="Volver al índice" xr:uid="{F4A86DD6-DA9A-4C50-B7DF-CF98579F903D}"/>
    <hyperlink ref="A20" location="Índice!A1" display="Volver al índice" xr:uid="{BF396614-7B30-4807-934B-9AE1D093982F}"/>
    <hyperlink ref="A41" location="Índice!A1" display="Volver al índice" xr:uid="{E42D9195-71C4-49E3-A3E4-3D845A5E48EC}"/>
    <hyperlink ref="A58" location="Índice!A1" display="Volver al índice" xr:uid="{A05A462E-4AEE-4412-955E-9599C2AE97AB}"/>
  </hyperlink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rgb="FFD0CECE"/>
  </sheetPr>
  <dimension ref="A1:I44"/>
  <sheetViews>
    <sheetView showGridLines="0" zoomScale="70" zoomScaleNormal="70" workbookViewId="0">
      <pane xSplit="1" topLeftCell="B1" activePane="topRight" state="frozen"/>
      <selection activeCell="F74" sqref="F74"/>
      <selection pane="topRight"/>
    </sheetView>
  </sheetViews>
  <sheetFormatPr baseColWidth="10" defaultColWidth="11.42578125" defaultRowHeight="14.25"/>
  <cols>
    <col min="1" max="1" width="61.42578125" style="517" customWidth="1"/>
    <col min="2" max="3" width="13" style="517" bestFit="1" customWidth="1"/>
    <col min="4" max="4" width="12.5703125" style="517" bestFit="1" customWidth="1"/>
    <col min="5" max="5" width="9.7109375" style="517" bestFit="1" customWidth="1"/>
    <col min="6" max="6" width="9.28515625" style="517" bestFit="1" customWidth="1"/>
    <col min="7" max="8" width="13.42578125" style="517" bestFit="1" customWidth="1"/>
    <col min="9" max="9" width="15.5703125" style="517" bestFit="1" customWidth="1"/>
    <col min="10" max="16384" width="11.42578125" style="517"/>
  </cols>
  <sheetData>
    <row r="1" spans="1:9" s="520" customFormat="1" ht="15">
      <c r="A1" s="1161" t="s">
        <v>266</v>
      </c>
      <c r="B1" s="1891" t="s">
        <v>46</v>
      </c>
      <c r="C1" s="1892"/>
      <c r="D1" s="1893"/>
      <c r="E1" s="1891" t="s">
        <v>47</v>
      </c>
      <c r="F1" s="1893"/>
      <c r="G1" s="1891" t="s">
        <v>840</v>
      </c>
      <c r="H1" s="1893"/>
      <c r="I1" s="1897" t="s">
        <v>49</v>
      </c>
    </row>
    <row r="2" spans="1:9" s="520" customFormat="1" ht="15">
      <c r="A2" s="1162" t="s">
        <v>50</v>
      </c>
      <c r="B2" s="1894"/>
      <c r="C2" s="1895"/>
      <c r="D2" s="1896"/>
      <c r="E2" s="1894"/>
      <c r="F2" s="1896"/>
      <c r="G2" s="1894"/>
      <c r="H2" s="1896"/>
      <c r="I2" s="1897"/>
    </row>
    <row r="3" spans="1:9" s="1091" customFormat="1" ht="15.75" thickBot="1">
      <c r="A3" s="673" t="s">
        <v>51</v>
      </c>
      <c r="B3" s="617" t="s">
        <v>30</v>
      </c>
      <c r="C3" s="618" t="s">
        <v>52</v>
      </c>
      <c r="D3" s="619" t="s">
        <v>733</v>
      </c>
      <c r="E3" s="618" t="s">
        <v>53</v>
      </c>
      <c r="F3" s="618" t="s">
        <v>54</v>
      </c>
      <c r="G3" s="1729">
        <v>2020</v>
      </c>
      <c r="H3" s="1730">
        <v>2021</v>
      </c>
      <c r="I3" s="442" t="s">
        <v>207</v>
      </c>
    </row>
    <row r="4" spans="1:9">
      <c r="A4" s="289" t="s">
        <v>267</v>
      </c>
      <c r="B4" s="316">
        <v>873156</v>
      </c>
      <c r="C4" s="1155">
        <v>876391</v>
      </c>
      <c r="D4" s="342">
        <v>924161</v>
      </c>
      <c r="E4" s="868">
        <v>5.4507634149597584E-2</v>
      </c>
      <c r="F4" s="869">
        <v>5.8414533027316917E-2</v>
      </c>
      <c r="G4" s="316">
        <v>2912778</v>
      </c>
      <c r="H4" s="342">
        <v>3493734</v>
      </c>
      <c r="I4" s="1873">
        <v>0.19945083353417248</v>
      </c>
    </row>
    <row r="5" spans="1:9">
      <c r="A5" s="289" t="s">
        <v>268</v>
      </c>
      <c r="B5" s="316">
        <v>151464</v>
      </c>
      <c r="C5" s="1155">
        <v>238886</v>
      </c>
      <c r="D5" s="342">
        <v>269354</v>
      </c>
      <c r="E5" s="868">
        <v>0.12754200748474176</v>
      </c>
      <c r="F5" s="869">
        <v>0.77833676649236772</v>
      </c>
      <c r="G5" s="316">
        <v>622783</v>
      </c>
      <c r="H5" s="342">
        <v>920797</v>
      </c>
      <c r="I5" s="1177">
        <v>0.47851980545390616</v>
      </c>
    </row>
    <row r="6" spans="1:9">
      <c r="A6" s="289" t="s">
        <v>269</v>
      </c>
      <c r="B6" s="316">
        <v>162523</v>
      </c>
      <c r="C6" s="1155">
        <v>5739</v>
      </c>
      <c r="D6" s="342">
        <v>2550</v>
      </c>
      <c r="E6" s="868">
        <v>-0.55567171981181396</v>
      </c>
      <c r="F6" s="869">
        <v>-0.98430991305845938</v>
      </c>
      <c r="G6" s="316">
        <v>458410</v>
      </c>
      <c r="H6" s="342">
        <v>-45371</v>
      </c>
      <c r="I6" s="1177">
        <v>-1.0989747169564363</v>
      </c>
    </row>
    <row r="7" spans="1:9" ht="16.5">
      <c r="A7" s="362" t="s">
        <v>270</v>
      </c>
      <c r="B7" s="316">
        <v>19296</v>
      </c>
      <c r="C7" s="1155">
        <v>19090</v>
      </c>
      <c r="D7" s="342">
        <v>13224</v>
      </c>
      <c r="E7" s="868">
        <v>-0.30728129910948143</v>
      </c>
      <c r="F7" s="869">
        <v>-0.31467661691542292</v>
      </c>
      <c r="G7" s="316">
        <v>64672</v>
      </c>
      <c r="H7" s="342">
        <v>74021</v>
      </c>
      <c r="I7" s="1177">
        <v>0.14456024245423049</v>
      </c>
    </row>
    <row r="8" spans="1:9">
      <c r="A8" s="289" t="s">
        <v>271</v>
      </c>
      <c r="B8" s="316">
        <v>18298</v>
      </c>
      <c r="C8" s="1155">
        <v>43086</v>
      </c>
      <c r="D8" s="342">
        <v>27049</v>
      </c>
      <c r="E8" s="868">
        <v>-0.37220907023162975</v>
      </c>
      <c r="F8" s="869" t="s">
        <v>60</v>
      </c>
      <c r="G8" s="316">
        <v>40789</v>
      </c>
      <c r="H8" s="342">
        <v>185271</v>
      </c>
      <c r="I8" s="1177">
        <v>3.5421804898379463</v>
      </c>
    </row>
    <row r="9" spans="1:9" ht="17.25">
      <c r="A9" s="1426" t="s">
        <v>272</v>
      </c>
      <c r="B9" s="316">
        <v>10278</v>
      </c>
      <c r="C9" s="1155">
        <v>3233</v>
      </c>
      <c r="D9" s="342">
        <v>-8923</v>
      </c>
      <c r="E9" s="868">
        <v>-3.7599752551809464</v>
      </c>
      <c r="F9" s="869">
        <v>-1.8681650126483751</v>
      </c>
      <c r="G9" s="316">
        <v>19804</v>
      </c>
      <c r="H9" s="342">
        <v>34698</v>
      </c>
      <c r="I9" s="1177">
        <v>0.75207028883053928</v>
      </c>
    </row>
    <row r="10" spans="1:9" s="1097" customFormat="1" ht="15" thickBot="1">
      <c r="A10" s="1104" t="s">
        <v>273</v>
      </c>
      <c r="B10" s="316">
        <v>94518</v>
      </c>
      <c r="C10" s="1155">
        <v>52258</v>
      </c>
      <c r="D10" s="342">
        <v>74544</v>
      </c>
      <c r="E10" s="868">
        <v>0.42646102032224742</v>
      </c>
      <c r="F10" s="869">
        <v>-0.21132482701707611</v>
      </c>
      <c r="G10" s="316">
        <v>286981</v>
      </c>
      <c r="H10" s="342">
        <v>263716</v>
      </c>
      <c r="I10" s="1177">
        <v>-8.1068084646718774E-2</v>
      </c>
    </row>
    <row r="11" spans="1:9" s="1099" customFormat="1" ht="15.75" thickBot="1">
      <c r="A11" s="1107" t="s">
        <v>274</v>
      </c>
      <c r="B11" s="317">
        <v>1329533</v>
      </c>
      <c r="C11" s="1103">
        <v>1238683</v>
      </c>
      <c r="D11" s="291">
        <v>1301959</v>
      </c>
      <c r="E11" s="1247">
        <v>5.1083287653095999E-2</v>
      </c>
      <c r="F11" s="1248">
        <v>-2.0739613082187525E-2</v>
      </c>
      <c r="G11" s="317">
        <v>4406217</v>
      </c>
      <c r="H11" s="291">
        <v>4926866</v>
      </c>
      <c r="I11" s="1874">
        <v>0.11816236013795955</v>
      </c>
    </row>
    <row r="12" spans="1:9" ht="15">
      <c r="A12" s="1112" t="s">
        <v>275</v>
      </c>
      <c r="B12" s="1110"/>
      <c r="C12" s="1110"/>
      <c r="D12" s="1110"/>
      <c r="E12" s="1111"/>
      <c r="F12" s="1111"/>
    </row>
    <row r="13" spans="1:9" ht="15">
      <c r="A13" s="1427" t="s">
        <v>276</v>
      </c>
      <c r="B13" s="1112"/>
      <c r="C13" s="1112"/>
      <c r="D13" s="1112"/>
      <c r="E13" s="1112"/>
      <c r="F13" s="1112"/>
    </row>
    <row r="15" spans="1:9" s="1097" customFormat="1" ht="15" thickBot="1"/>
    <row r="16" spans="1:9" s="520" customFormat="1" ht="15">
      <c r="A16" s="1252" t="s">
        <v>277</v>
      </c>
      <c r="B16" s="1891" t="s">
        <v>46</v>
      </c>
      <c r="C16" s="1892"/>
      <c r="D16" s="1893"/>
      <c r="E16" s="1891" t="s">
        <v>47</v>
      </c>
      <c r="F16" s="1893"/>
      <c r="G16" s="1891" t="s">
        <v>840</v>
      </c>
      <c r="H16" s="1893"/>
      <c r="I16" s="1897" t="s">
        <v>49</v>
      </c>
    </row>
    <row r="17" spans="1:9" s="520" customFormat="1" ht="15">
      <c r="A17" s="1253" t="s">
        <v>50</v>
      </c>
      <c r="B17" s="1894"/>
      <c r="C17" s="1895"/>
      <c r="D17" s="1896"/>
      <c r="E17" s="1894"/>
      <c r="F17" s="1896"/>
      <c r="G17" s="1894"/>
      <c r="H17" s="1896"/>
      <c r="I17" s="1897"/>
    </row>
    <row r="18" spans="1:9" s="1091" customFormat="1" ht="15.75" thickBot="1">
      <c r="A18" s="673" t="s">
        <v>51</v>
      </c>
      <c r="B18" s="617" t="s">
        <v>30</v>
      </c>
      <c r="C18" s="618" t="s">
        <v>52</v>
      </c>
      <c r="D18" s="619" t="s">
        <v>733</v>
      </c>
      <c r="E18" s="618" t="s">
        <v>53</v>
      </c>
      <c r="F18" s="618" t="s">
        <v>54</v>
      </c>
      <c r="G18" s="1729">
        <v>2020</v>
      </c>
      <c r="H18" s="1730">
        <v>2021</v>
      </c>
      <c r="I18" s="442" t="s">
        <v>207</v>
      </c>
    </row>
    <row r="19" spans="1:9" ht="16.5">
      <c r="A19" s="804" t="s">
        <v>278</v>
      </c>
      <c r="B19" s="782">
        <v>184633.63287999999</v>
      </c>
      <c r="C19" s="771">
        <v>211283.71407999995</v>
      </c>
      <c r="D19" s="772">
        <v>232862.82358999999</v>
      </c>
      <c r="E19" s="1254">
        <v>0.10213333102346622</v>
      </c>
      <c r="F19" s="1255">
        <v>0.26121562988118141</v>
      </c>
      <c r="G19" s="798">
        <v>630881.06501999975</v>
      </c>
      <c r="H19" s="800">
        <v>805393.90309999988</v>
      </c>
      <c r="I19" s="1254">
        <v>0.27661765070484057</v>
      </c>
    </row>
    <row r="20" spans="1:9" ht="16.5">
      <c r="A20" s="289" t="s">
        <v>279</v>
      </c>
      <c r="B20" s="782">
        <v>65867.10759</v>
      </c>
      <c r="C20" s="771">
        <v>44556.739790000014</v>
      </c>
      <c r="D20" s="772">
        <v>59773.828950000003</v>
      </c>
      <c r="E20" s="1256">
        <v>0.34152160215759775</v>
      </c>
      <c r="F20" s="1257">
        <v>-9.2508671823401611E-2</v>
      </c>
      <c r="G20" s="782">
        <v>190689.29055999996</v>
      </c>
      <c r="H20" s="772">
        <v>214568.03677999999</v>
      </c>
      <c r="I20" s="1256">
        <v>0.12522332087908539</v>
      </c>
    </row>
    <row r="21" spans="1:9">
      <c r="A21" s="289" t="s">
        <v>280</v>
      </c>
      <c r="B21" s="782">
        <v>83450.545879999991</v>
      </c>
      <c r="C21" s="771">
        <v>108981.06800999997</v>
      </c>
      <c r="D21" s="772">
        <v>103389.18825000001</v>
      </c>
      <c r="E21" s="1256">
        <v>-5.1310561202124183E-2</v>
      </c>
      <c r="F21" s="1257">
        <v>0.23892764462764982</v>
      </c>
      <c r="G21" s="782">
        <v>248397.97588999989</v>
      </c>
      <c r="H21" s="772">
        <v>395792.03581999999</v>
      </c>
      <c r="I21" s="1256">
        <v>0.59337866744643608</v>
      </c>
    </row>
    <row r="22" spans="1:9" ht="16.5">
      <c r="A22" s="289" t="s">
        <v>281</v>
      </c>
      <c r="B22" s="316">
        <v>26463.261119999999</v>
      </c>
      <c r="C22" s="1155">
        <v>17924.747589999995</v>
      </c>
      <c r="D22" s="342">
        <v>27463.579329999997</v>
      </c>
      <c r="E22" s="1143">
        <v>0.53215989190952984</v>
      </c>
      <c r="F22" s="1144">
        <v>3.78002622376723E-2</v>
      </c>
      <c r="G22" s="316">
        <v>95310.07988999995</v>
      </c>
      <c r="H22" s="342">
        <v>97267.664640000003</v>
      </c>
      <c r="I22" s="1143">
        <v>2.0539115613577907E-2</v>
      </c>
    </row>
    <row r="23" spans="1:9" ht="16.5">
      <c r="A23" s="289" t="s">
        <v>282</v>
      </c>
      <c r="B23" s="316">
        <v>24343.252829999998</v>
      </c>
      <c r="C23" s="1155">
        <v>7441.0244399999992</v>
      </c>
      <c r="D23" s="342">
        <v>17570.090239999998</v>
      </c>
      <c r="E23" s="1143">
        <v>1.3612461404575091</v>
      </c>
      <c r="F23" s="1144">
        <v>-0.27823572458866008</v>
      </c>
      <c r="G23" s="316">
        <v>69762.42068999997</v>
      </c>
      <c r="H23" s="342">
        <v>56367.260009999998</v>
      </c>
      <c r="I23" s="1143">
        <v>-0.19201112214158145</v>
      </c>
    </row>
    <row r="24" spans="1:9" ht="16.5">
      <c r="A24" s="289" t="s">
        <v>283</v>
      </c>
      <c r="B24" s="316">
        <v>26111.907150000003</v>
      </c>
      <c r="C24" s="1155">
        <v>28713.396460000007</v>
      </c>
      <c r="D24" s="342">
        <v>28551.4215</v>
      </c>
      <c r="E24" s="1143">
        <v>-5.6410937043149811E-3</v>
      </c>
      <c r="F24" s="1144">
        <v>9.3425360927725132E-2</v>
      </c>
      <c r="G24" s="316">
        <v>98028.002080000006</v>
      </c>
      <c r="H24" s="342">
        <v>111350.98799000001</v>
      </c>
      <c r="I24" s="1143">
        <v>0.13591000150270527</v>
      </c>
    </row>
    <row r="25" spans="1:9" ht="16.5">
      <c r="A25" s="289" t="s">
        <v>284</v>
      </c>
      <c r="B25" s="316">
        <v>11066.285500000002</v>
      </c>
      <c r="C25" s="1155">
        <v>7276.8378300000013</v>
      </c>
      <c r="D25" s="342">
        <v>8493.8427599999995</v>
      </c>
      <c r="E25" s="1143">
        <v>0.16724365149140574</v>
      </c>
      <c r="F25" s="1144">
        <v>-0.2324576516664062</v>
      </c>
      <c r="G25" s="316">
        <v>33682.801320000013</v>
      </c>
      <c r="H25" s="342">
        <v>32906.739889999997</v>
      </c>
      <c r="I25" s="1143">
        <v>-2.3040287612277943E-2</v>
      </c>
    </row>
    <row r="26" spans="1:9" ht="16.5">
      <c r="A26" s="289" t="s">
        <v>285</v>
      </c>
      <c r="B26" s="782">
        <v>53824.638799999986</v>
      </c>
      <c r="C26" s="771">
        <v>65919.318060000005</v>
      </c>
      <c r="D26" s="772">
        <v>62521.084219999997</v>
      </c>
      <c r="E26" s="1256">
        <v>-5.1551410724651636E-2</v>
      </c>
      <c r="F26" s="1257">
        <v>0.16156997267206963</v>
      </c>
      <c r="G26" s="782">
        <v>201578.6811299999</v>
      </c>
      <c r="H26" s="772">
        <v>248896.67237000004</v>
      </c>
      <c r="I26" s="1256">
        <v>0.23473708119701575</v>
      </c>
    </row>
    <row r="27" spans="1:9" ht="16.5">
      <c r="A27" s="289" t="s">
        <v>286</v>
      </c>
      <c r="B27" s="782">
        <v>106077.73429000011</v>
      </c>
      <c r="C27" s="771">
        <v>117185.28179000001</v>
      </c>
      <c r="D27" s="772">
        <v>119246.29863999999</v>
      </c>
      <c r="E27" s="1256">
        <v>1.7587676698967991E-2</v>
      </c>
      <c r="F27" s="1257">
        <v>0.12414070151610779</v>
      </c>
      <c r="G27" s="782">
        <v>389521.16656000004</v>
      </c>
      <c r="H27" s="772">
        <v>451484.79124999995</v>
      </c>
      <c r="I27" s="1256">
        <v>0.15907639946045227</v>
      </c>
    </row>
    <row r="28" spans="1:9" ht="16.5">
      <c r="A28" s="289" t="s">
        <v>287</v>
      </c>
      <c r="B28" s="782">
        <v>17628.05861</v>
      </c>
      <c r="C28" s="771">
        <v>16503.91</v>
      </c>
      <c r="D28" s="772">
        <v>20036.125909999999</v>
      </c>
      <c r="E28" s="1256">
        <v>0.2140229745557265</v>
      </c>
      <c r="F28" s="1257">
        <v>0.13660422586943044</v>
      </c>
      <c r="G28" s="782">
        <v>62680.472089999967</v>
      </c>
      <c r="H28" s="772">
        <v>68697.967629999999</v>
      </c>
      <c r="I28" s="1256">
        <v>9.6002715668123795E-2</v>
      </c>
    </row>
    <row r="29" spans="1:9" ht="16.5">
      <c r="A29" s="289" t="s">
        <v>288</v>
      </c>
      <c r="B29" s="782">
        <v>14774.559160000004</v>
      </c>
      <c r="C29" s="771">
        <v>18497.068429999999</v>
      </c>
      <c r="D29" s="772">
        <v>15503.036899999999</v>
      </c>
      <c r="E29" s="1256">
        <v>-0.16186519184543025</v>
      </c>
      <c r="F29" s="1257">
        <v>4.9306225120560265E-2</v>
      </c>
      <c r="G29" s="782">
        <v>48389.810809999988</v>
      </c>
      <c r="H29" s="772">
        <v>67095.860650000002</v>
      </c>
      <c r="I29" s="1256">
        <v>0.38657001395290269</v>
      </c>
    </row>
    <row r="30" spans="1:9">
      <c r="A30" s="289" t="s">
        <v>289</v>
      </c>
      <c r="B30" s="782">
        <v>14135.863720000003</v>
      </c>
      <c r="C30" s="771">
        <v>9165.0629599999993</v>
      </c>
      <c r="D30" s="772">
        <v>11901.98681</v>
      </c>
      <c r="E30" s="1256">
        <v>0.29862575543070813</v>
      </c>
      <c r="F30" s="1257">
        <v>-0.15802903552610104</v>
      </c>
      <c r="G30" s="782">
        <v>56122.234379999994</v>
      </c>
      <c r="H30" s="772">
        <v>47661.484979999994</v>
      </c>
      <c r="I30" s="1256">
        <v>-0.15075574758326293</v>
      </c>
    </row>
    <row r="31" spans="1:9">
      <c r="A31" s="289" t="s">
        <v>169</v>
      </c>
      <c r="B31" s="782">
        <v>57139.742909999994</v>
      </c>
      <c r="C31" s="771">
        <v>18582.940930000001</v>
      </c>
      <c r="D31" s="772">
        <v>29776.051449999999</v>
      </c>
      <c r="E31" s="1256">
        <v>0.6023325673887292</v>
      </c>
      <c r="F31" s="1257">
        <v>-0.47889069965015696</v>
      </c>
      <c r="G31" s="782">
        <v>84950.857959999994</v>
      </c>
      <c r="H31" s="772">
        <v>76732.333270000003</v>
      </c>
      <c r="I31" s="1256">
        <v>-9.6744457764861735E-2</v>
      </c>
    </row>
    <row r="32" spans="1:9">
      <c r="A32" s="289" t="s">
        <v>290</v>
      </c>
      <c r="B32" s="782">
        <v>27886.353952722799</v>
      </c>
      <c r="C32" s="771">
        <v>30494.087519056699</v>
      </c>
      <c r="D32" s="772">
        <v>26852.180043762703</v>
      </c>
      <c r="E32" s="1256">
        <v>-0.11942995418433344</v>
      </c>
      <c r="F32" s="1257">
        <v>-3.7085303826860483E-2</v>
      </c>
      <c r="G32" s="782">
        <v>98169.429565743689</v>
      </c>
      <c r="H32" s="772">
        <v>122436.84349560019</v>
      </c>
      <c r="I32" s="1256">
        <v>0.24719929653461725</v>
      </c>
    </row>
    <row r="33" spans="1:9">
      <c r="A33" s="289" t="s">
        <v>187</v>
      </c>
      <c r="B33" s="782">
        <v>6101</v>
      </c>
      <c r="C33" s="771">
        <v>24545</v>
      </c>
      <c r="D33" s="772">
        <v>27643</v>
      </c>
      <c r="E33" s="1256">
        <v>0.12621715216948459</v>
      </c>
      <c r="F33" s="1257">
        <v>3.5308965743320764</v>
      </c>
      <c r="G33" s="316">
        <v>31309</v>
      </c>
      <c r="H33" s="342">
        <v>85636</v>
      </c>
      <c r="I33" s="1256">
        <v>1.7351879651218498</v>
      </c>
    </row>
    <row r="34" spans="1:9" s="1097" customFormat="1" ht="17.25" thickBot="1">
      <c r="A34" s="814" t="s">
        <v>291</v>
      </c>
      <c r="B34" s="815">
        <v>7860.6440420116014</v>
      </c>
      <c r="C34" s="816">
        <v>16150.041869999995</v>
      </c>
      <c r="D34" s="817">
        <v>12168.787549999999</v>
      </c>
      <c r="E34" s="1256">
        <v>-0.24651665624443342</v>
      </c>
      <c r="F34" s="1257">
        <v>0.54806495307042424</v>
      </c>
      <c r="G34" s="815">
        <v>36258.603089679316</v>
      </c>
      <c r="H34" s="817">
        <v>43921.143596645896</v>
      </c>
      <c r="I34" s="1875">
        <v>0.21133027348060329</v>
      </c>
    </row>
    <row r="35" spans="1:9" s="1099" customFormat="1" ht="15.75" thickBot="1">
      <c r="A35" s="1258" t="s">
        <v>292</v>
      </c>
      <c r="B35" s="807">
        <v>727364.58843473438</v>
      </c>
      <c r="C35" s="793">
        <v>743220.23975905671</v>
      </c>
      <c r="D35" s="794">
        <v>803753.32614376245</v>
      </c>
      <c r="E35" s="314">
        <v>8.1447037024085622E-2</v>
      </c>
      <c r="F35" s="1259">
        <v>0.10502124921068012</v>
      </c>
      <c r="G35" s="1260">
        <v>2375731.8910354227</v>
      </c>
      <c r="H35" s="1261">
        <v>2926209.7254722463</v>
      </c>
      <c r="I35" s="314">
        <v>0.23170873637467015</v>
      </c>
    </row>
    <row r="37" spans="1:9">
      <c r="A37" s="517" t="s">
        <v>293</v>
      </c>
    </row>
    <row r="38" spans="1:9">
      <c r="A38" s="1014" t="s">
        <v>294</v>
      </c>
      <c r="B38" s="1262"/>
      <c r="C38" s="1262"/>
      <c r="D38" s="1262"/>
      <c r="E38" s="1943"/>
      <c r="F38" s="1943"/>
    </row>
    <row r="39" spans="1:9">
      <c r="A39" s="1014" t="s">
        <v>295</v>
      </c>
      <c r="B39" s="1262"/>
      <c r="C39" s="1262"/>
      <c r="D39" s="1262"/>
      <c r="E39" s="1945"/>
      <c r="F39" s="1945"/>
    </row>
    <row r="40" spans="1:9">
      <c r="A40" s="1014" t="s">
        <v>296</v>
      </c>
      <c r="B40" s="1262"/>
      <c r="C40" s="1262"/>
      <c r="D40" s="1262"/>
      <c r="E40" s="1945"/>
      <c r="F40" s="1945"/>
    </row>
    <row r="41" spans="1:9">
      <c r="A41" s="1014" t="s">
        <v>297</v>
      </c>
      <c r="B41" s="1262"/>
      <c r="C41" s="1262"/>
      <c r="D41" s="1262"/>
      <c r="E41" s="1945"/>
      <c r="F41" s="1945"/>
    </row>
    <row r="42" spans="1:9">
      <c r="A42" s="1014" t="s">
        <v>940</v>
      </c>
      <c r="B42" s="1263"/>
      <c r="C42" s="1263"/>
      <c r="D42" s="1263"/>
      <c r="E42" s="1943"/>
      <c r="F42" s="1943"/>
    </row>
    <row r="43" spans="1:9">
      <c r="A43" s="1264"/>
      <c r="B43" s="1263"/>
      <c r="C43" s="1263"/>
      <c r="D43" s="1263"/>
      <c r="E43" s="1943"/>
      <c r="F43" s="1943"/>
    </row>
    <row r="44" spans="1:9">
      <c r="A44" s="1944"/>
      <c r="B44" s="1944"/>
      <c r="C44" s="1944"/>
      <c r="D44" s="1944"/>
      <c r="E44" s="1944"/>
      <c r="F44" s="1944"/>
    </row>
  </sheetData>
  <mergeCells count="15">
    <mergeCell ref="E42:F42"/>
    <mergeCell ref="E43:F43"/>
    <mergeCell ref="E16:F17"/>
    <mergeCell ref="G16:H17"/>
    <mergeCell ref="A44:F44"/>
    <mergeCell ref="E38:F38"/>
    <mergeCell ref="E39:F39"/>
    <mergeCell ref="E40:F40"/>
    <mergeCell ref="B16:D17"/>
    <mergeCell ref="E41:F41"/>
    <mergeCell ref="I16:I17"/>
    <mergeCell ref="B1:D2"/>
    <mergeCell ref="E1:F2"/>
    <mergeCell ref="G1:H2"/>
    <mergeCell ref="I1:I2"/>
  </mergeCells>
  <hyperlinks>
    <hyperlink ref="A3" location="Índice!A1" display="Volver al índice" xr:uid="{8F5CF54F-5730-4786-8FFB-635F6A6ECF02}"/>
    <hyperlink ref="A18" location="Índice!A1" display="Volver al índice" xr:uid="{CBDA35D2-8DB2-4F2A-8342-A25A0E1DC8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rgb="FFD0CECE"/>
  </sheetPr>
  <dimension ref="A1:I18"/>
  <sheetViews>
    <sheetView showGridLines="0" zoomScale="70" zoomScaleNormal="70" workbookViewId="0">
      <pane xSplit="1" topLeftCell="B1" activePane="topRight" state="frozen"/>
      <selection activeCell="N35" sqref="N35"/>
      <selection pane="topRight"/>
    </sheetView>
  </sheetViews>
  <sheetFormatPr baseColWidth="10" defaultColWidth="11.42578125" defaultRowHeight="14.25"/>
  <cols>
    <col min="1" max="1" width="40.5703125" style="517" customWidth="1"/>
    <col min="2" max="2" width="12.140625" style="517" bestFit="1" customWidth="1"/>
    <col min="3" max="3" width="13.140625" style="517" customWidth="1"/>
    <col min="4" max="4" width="12.5703125" style="517" bestFit="1" customWidth="1"/>
    <col min="5" max="6" width="11.42578125" style="517"/>
    <col min="7" max="7" width="12.5703125" style="517" bestFit="1" customWidth="1"/>
    <col min="8" max="8" width="13.5703125" style="517" bestFit="1" customWidth="1"/>
    <col min="9" max="9" width="15.5703125" style="517" bestFit="1" customWidth="1"/>
    <col min="10" max="16384" width="11.42578125" style="517"/>
  </cols>
  <sheetData>
    <row r="1" spans="1:9" s="821" customFormat="1" ht="17.25">
      <c r="A1" s="1228" t="s">
        <v>298</v>
      </c>
      <c r="B1" s="1891" t="s">
        <v>46</v>
      </c>
      <c r="C1" s="1892"/>
      <c r="D1" s="1893"/>
      <c r="E1" s="1891" t="s">
        <v>47</v>
      </c>
      <c r="F1" s="1893"/>
      <c r="G1" s="1891" t="s">
        <v>840</v>
      </c>
      <c r="H1" s="1893"/>
      <c r="I1" s="1897" t="s">
        <v>49</v>
      </c>
    </row>
    <row r="2" spans="1:9" s="821" customFormat="1" ht="15">
      <c r="A2" s="670" t="s">
        <v>50</v>
      </c>
      <c r="B2" s="1894"/>
      <c r="C2" s="1895"/>
      <c r="D2" s="1896"/>
      <c r="E2" s="1894"/>
      <c r="F2" s="1896"/>
      <c r="G2" s="1894"/>
      <c r="H2" s="1896"/>
      <c r="I2" s="1897"/>
    </row>
    <row r="3" spans="1:9" s="1182" customFormat="1" ht="15.75" thickBot="1">
      <c r="A3" s="673" t="s">
        <v>51</v>
      </c>
      <c r="B3" s="617" t="s">
        <v>30</v>
      </c>
      <c r="C3" s="618" t="s">
        <v>52</v>
      </c>
      <c r="D3" s="619" t="s">
        <v>733</v>
      </c>
      <c r="E3" s="618" t="s">
        <v>53</v>
      </c>
      <c r="F3" s="618" t="s">
        <v>54</v>
      </c>
      <c r="G3" s="1729">
        <v>2020</v>
      </c>
      <c r="H3" s="1730">
        <v>2021</v>
      </c>
      <c r="I3" s="442" t="s">
        <v>207</v>
      </c>
    </row>
    <row r="4" spans="1:9">
      <c r="A4" s="676" t="s">
        <v>299</v>
      </c>
      <c r="B4" s="1229">
        <v>652670</v>
      </c>
      <c r="C4" s="1230">
        <v>675571</v>
      </c>
      <c r="D4" s="1231">
        <v>712087</v>
      </c>
      <c r="E4" s="338">
        <v>5.4052053744165995E-2</v>
      </c>
      <c r="F4" s="1232">
        <v>9.1036817993779495E-2</v>
      </c>
      <c r="G4" s="332">
        <v>2428060</v>
      </c>
      <c r="H4" s="333">
        <v>2671530</v>
      </c>
      <c r="I4" s="338">
        <v>0.1002734693541345</v>
      </c>
    </row>
    <row r="5" spans="1:9">
      <c r="A5" s="1233" t="s">
        <v>300</v>
      </c>
      <c r="B5" s="1234">
        <v>-492737</v>
      </c>
      <c r="C5" s="1235">
        <v>-517951</v>
      </c>
      <c r="D5" s="1235">
        <v>-509278</v>
      </c>
      <c r="E5" s="339">
        <v>-1.6744827213385105E-2</v>
      </c>
      <c r="F5" s="1236">
        <v>3.3569632481425193E-2</v>
      </c>
      <c r="G5" s="334">
        <v>-1708113</v>
      </c>
      <c r="H5" s="335">
        <v>-2341917</v>
      </c>
      <c r="I5" s="339">
        <v>0.37105507656694847</v>
      </c>
    </row>
    <row r="6" spans="1:9" s="1097" customFormat="1" ht="16.5">
      <c r="A6" s="1237" t="s">
        <v>301</v>
      </c>
      <c r="B6" s="1234">
        <v>-75066</v>
      </c>
      <c r="C6" s="1235">
        <v>-87416</v>
      </c>
      <c r="D6" s="1235">
        <v>-75152</v>
      </c>
      <c r="E6" s="339">
        <v>-0.14029468289557978</v>
      </c>
      <c r="F6" s="1236">
        <v>1.1456584871978315E-3</v>
      </c>
      <c r="G6" s="336">
        <v>-361814</v>
      </c>
      <c r="H6" s="337">
        <v>-333334</v>
      </c>
      <c r="I6" s="339">
        <v>-7.8714477604514999E-2</v>
      </c>
    </row>
    <row r="7" spans="1:9" s="1099" customFormat="1" ht="15.75" thickBot="1">
      <c r="A7" s="1238" t="s">
        <v>302</v>
      </c>
      <c r="B7" s="1239">
        <v>84867</v>
      </c>
      <c r="C7" s="1240">
        <v>70204</v>
      </c>
      <c r="D7" s="1240">
        <v>127657</v>
      </c>
      <c r="E7" s="340">
        <v>0.81837217252578198</v>
      </c>
      <c r="F7" s="1241">
        <v>0.50420069049218186</v>
      </c>
      <c r="G7" s="330">
        <v>358133</v>
      </c>
      <c r="H7" s="331">
        <v>-3721</v>
      </c>
      <c r="I7" s="340">
        <v>-1.0103899947784762</v>
      </c>
    </row>
    <row r="9" spans="1:9">
      <c r="A9" s="517" t="s">
        <v>303</v>
      </c>
    </row>
    <row r="10" spans="1:9">
      <c r="A10" s="517" t="s">
        <v>304</v>
      </c>
    </row>
    <row r="11" spans="1:9" s="1097" customFormat="1" ht="15" thickBot="1">
      <c r="A11" s="517"/>
    </row>
    <row r="12" spans="1:9" s="821" customFormat="1" ht="15">
      <c r="A12" s="1228" t="s">
        <v>305</v>
      </c>
      <c r="B12" s="1891" t="s">
        <v>46</v>
      </c>
      <c r="C12" s="1892"/>
      <c r="D12" s="1893"/>
      <c r="E12" s="1891" t="s">
        <v>47</v>
      </c>
      <c r="F12" s="1893"/>
      <c r="G12" s="1891" t="s">
        <v>840</v>
      </c>
      <c r="H12" s="1893"/>
      <c r="I12" s="1897" t="s">
        <v>49</v>
      </c>
    </row>
    <row r="13" spans="1:9" s="821" customFormat="1" ht="15">
      <c r="A13" s="670" t="s">
        <v>50</v>
      </c>
      <c r="B13" s="1894"/>
      <c r="C13" s="1895"/>
      <c r="D13" s="1896"/>
      <c r="E13" s="1894"/>
      <c r="F13" s="1896"/>
      <c r="G13" s="1894"/>
      <c r="H13" s="1896"/>
      <c r="I13" s="1897"/>
    </row>
    <row r="14" spans="1:9" s="1182" customFormat="1" ht="15.75" thickBot="1">
      <c r="A14" s="673" t="s">
        <v>51</v>
      </c>
      <c r="B14" s="617" t="s">
        <v>30</v>
      </c>
      <c r="C14" s="618" t="s">
        <v>52</v>
      </c>
      <c r="D14" s="619" t="s">
        <v>733</v>
      </c>
      <c r="E14" s="618" t="s">
        <v>53</v>
      </c>
      <c r="F14" s="618" t="s">
        <v>54</v>
      </c>
      <c r="G14" s="1729">
        <v>2020</v>
      </c>
      <c r="H14" s="1730">
        <v>2021</v>
      </c>
      <c r="I14" s="442" t="s">
        <v>207</v>
      </c>
    </row>
    <row r="15" spans="1:9">
      <c r="A15" s="1233" t="s">
        <v>306</v>
      </c>
      <c r="B15" s="1242">
        <v>-63831.186135314849</v>
      </c>
      <c r="C15" s="1243">
        <v>-51617.051155580135</v>
      </c>
      <c r="D15" s="1244">
        <v>-56359.266801490361</v>
      </c>
      <c r="E15" s="338">
        <v>9.1873044657599712E-2</v>
      </c>
      <c r="F15" s="1232">
        <v>-0.11705750411695104</v>
      </c>
      <c r="G15" s="332">
        <v>-239218.70178629979</v>
      </c>
      <c r="H15" s="333">
        <v>-217389.48419938385</v>
      </c>
      <c r="I15" s="338">
        <v>-9.12521363250961E-2</v>
      </c>
    </row>
    <row r="16" spans="1:9">
      <c r="A16" s="1233" t="s">
        <v>307</v>
      </c>
      <c r="B16" s="1234">
        <v>-19628.116416538614</v>
      </c>
      <c r="C16" s="1235">
        <v>-33542.9</v>
      </c>
      <c r="D16" s="1245">
        <v>-22526.258287932083</v>
      </c>
      <c r="E16" s="339">
        <v>-0.32843438438739403</v>
      </c>
      <c r="F16" s="1236">
        <v>0.1476525719478361</v>
      </c>
      <c r="G16" s="334">
        <v>-132993.93002298201</v>
      </c>
      <c r="H16" s="335">
        <v>-119467.9188274139</v>
      </c>
      <c r="I16" s="339">
        <v>-0.10170397395753883</v>
      </c>
    </row>
    <row r="17" spans="1:9" s="1097" customFormat="1" ht="15" thickBot="1">
      <c r="A17" s="1237" t="s">
        <v>308</v>
      </c>
      <c r="B17" s="1234">
        <v>8393</v>
      </c>
      <c r="C17" s="1235">
        <v>-2255.6096799999996</v>
      </c>
      <c r="D17" s="1245">
        <v>3733.99683</v>
      </c>
      <c r="E17" s="339" t="s">
        <v>785</v>
      </c>
      <c r="F17" s="1236">
        <v>-0.55510582270940068</v>
      </c>
      <c r="G17" s="334">
        <v>10398.71717</v>
      </c>
      <c r="H17" s="341">
        <v>3523.8449100000003</v>
      </c>
      <c r="I17" s="339">
        <v>-0.66112695899007701</v>
      </c>
    </row>
    <row r="18" spans="1:9" s="1099" customFormat="1" ht="15.75" thickBot="1">
      <c r="A18" s="1238" t="s">
        <v>305</v>
      </c>
      <c r="B18" s="1239">
        <v>-75066.302551853471</v>
      </c>
      <c r="C18" s="1240">
        <v>-87415.560835580138</v>
      </c>
      <c r="D18" s="1246">
        <v>-75151.528259422441</v>
      </c>
      <c r="E18" s="340">
        <v>-0.14029576037640601</v>
      </c>
      <c r="F18" s="1241">
        <v>1.1353390892019366E-3</v>
      </c>
      <c r="G18" s="330">
        <v>-361813.91463928175</v>
      </c>
      <c r="H18" s="331">
        <v>-333333.55811679777</v>
      </c>
      <c r="I18" s="340">
        <v>-7.8715481550448607E-2</v>
      </c>
    </row>
  </sheetData>
  <mergeCells count="8">
    <mergeCell ref="I1:I2"/>
    <mergeCell ref="B12:D13"/>
    <mergeCell ref="E12:F13"/>
    <mergeCell ref="G12:H13"/>
    <mergeCell ref="I12:I13"/>
    <mergeCell ref="B1:D2"/>
    <mergeCell ref="E1:F2"/>
    <mergeCell ref="G1:H2"/>
  </mergeCells>
  <hyperlinks>
    <hyperlink ref="A3" location="Índice!A1" display="Volver al índice" xr:uid="{B9FF969B-6184-4CAD-B428-999F06C9561D}"/>
    <hyperlink ref="A14" location="Índice!A1" display="Volver al índice" xr:uid="{FE6FDC56-ACE6-4588-AAA4-1EDE73198D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rgb="FFD0CECE"/>
  </sheetPr>
  <dimension ref="A1:L70"/>
  <sheetViews>
    <sheetView showGridLines="0" zoomScale="70" zoomScaleNormal="70" workbookViewId="0">
      <pane xSplit="1" topLeftCell="B1" activePane="topRight" state="frozen"/>
      <selection activeCell="N35" sqref="N35"/>
      <selection pane="topRight"/>
    </sheetView>
  </sheetViews>
  <sheetFormatPr baseColWidth="10" defaultColWidth="11.42578125" defaultRowHeight="14.25"/>
  <cols>
    <col min="1" max="1" width="61.42578125" style="517" customWidth="1"/>
    <col min="2" max="2" width="11.42578125" style="517"/>
    <col min="3" max="4" width="12" style="517" bestFit="1" customWidth="1"/>
    <col min="5" max="6" width="11.42578125" style="517"/>
    <col min="7" max="7" width="13" style="517" bestFit="1" customWidth="1"/>
    <col min="8" max="8" width="13.5703125" style="517" customWidth="1"/>
    <col min="9" max="9" width="15.5703125" style="517" bestFit="1" customWidth="1"/>
    <col min="10" max="16384" width="11.42578125" style="517"/>
  </cols>
  <sheetData>
    <row r="1" spans="1:11" s="520" customFormat="1" ht="14.45" customHeight="1">
      <c r="A1" s="1202" t="s">
        <v>309</v>
      </c>
      <c r="B1" s="1891" t="s">
        <v>46</v>
      </c>
      <c r="C1" s="1892"/>
      <c r="D1" s="1893"/>
      <c r="E1" s="1891" t="s">
        <v>47</v>
      </c>
      <c r="F1" s="1893"/>
      <c r="G1" s="1891" t="s">
        <v>840</v>
      </c>
      <c r="H1" s="1893"/>
      <c r="I1" s="1897" t="s">
        <v>49</v>
      </c>
    </row>
    <row r="2" spans="1:11" s="520" customFormat="1" ht="15">
      <c r="A2" s="1203" t="s">
        <v>50</v>
      </c>
      <c r="B2" s="1894"/>
      <c r="C2" s="1895"/>
      <c r="D2" s="1896"/>
      <c r="E2" s="1894"/>
      <c r="F2" s="1896"/>
      <c r="G2" s="1894"/>
      <c r="H2" s="1896"/>
      <c r="I2" s="1897"/>
    </row>
    <row r="3" spans="1:11" s="1091" customFormat="1" ht="15.75" thickBot="1">
      <c r="A3" s="1204" t="s">
        <v>51</v>
      </c>
      <c r="B3" s="617" t="s">
        <v>30</v>
      </c>
      <c r="C3" s="618" t="s">
        <v>52</v>
      </c>
      <c r="D3" s="619" t="s">
        <v>733</v>
      </c>
      <c r="E3" s="618" t="s">
        <v>53</v>
      </c>
      <c r="F3" s="618" t="s">
        <v>54</v>
      </c>
      <c r="G3" s="1729">
        <v>2020</v>
      </c>
      <c r="H3" s="1730">
        <v>2021</v>
      </c>
      <c r="I3" s="442" t="s">
        <v>207</v>
      </c>
    </row>
    <row r="4" spans="1:11">
      <c r="A4" s="1093" t="s">
        <v>310</v>
      </c>
      <c r="B4" s="1205">
        <v>792336</v>
      </c>
      <c r="C4" s="1206">
        <v>915564</v>
      </c>
      <c r="D4" s="1207">
        <v>1013176</v>
      </c>
      <c r="E4" s="1208">
        <v>0.10661406521007821</v>
      </c>
      <c r="F4" s="1209">
        <v>0.27872013893095859</v>
      </c>
      <c r="G4" s="316">
        <v>3312954</v>
      </c>
      <c r="H4" s="342">
        <v>3668476</v>
      </c>
      <c r="I4" s="1141">
        <v>0.10731268831381291</v>
      </c>
    </row>
    <row r="5" spans="1:11">
      <c r="A5" s="1093" t="s">
        <v>941</v>
      </c>
      <c r="B5" s="1205">
        <v>742098</v>
      </c>
      <c r="C5" s="1206">
        <v>803156</v>
      </c>
      <c r="D5" s="1207">
        <v>899290</v>
      </c>
      <c r="E5" s="1208">
        <v>0.11969530203347789</v>
      </c>
      <c r="F5" s="1208">
        <v>0.21182108023468604</v>
      </c>
      <c r="G5" s="316">
        <v>2386108</v>
      </c>
      <c r="H5" s="342">
        <v>2956093</v>
      </c>
      <c r="I5" s="1143">
        <v>0.23887644649781148</v>
      </c>
    </row>
    <row r="6" spans="1:11">
      <c r="A6" s="1093" t="s">
        <v>942</v>
      </c>
      <c r="B6" s="1205">
        <v>164541</v>
      </c>
      <c r="C6" s="1206">
        <v>170960</v>
      </c>
      <c r="D6" s="1207">
        <v>181660</v>
      </c>
      <c r="E6" s="1208">
        <v>6.2587739822180577E-2</v>
      </c>
      <c r="F6" s="1208">
        <v>0.10404093812484416</v>
      </c>
      <c r="G6" s="316">
        <v>669915</v>
      </c>
      <c r="H6" s="342">
        <v>683254</v>
      </c>
      <c r="I6" s="1143">
        <v>1.9911481307330003E-2</v>
      </c>
    </row>
    <row r="7" spans="1:11">
      <c r="A7" s="1093" t="s">
        <v>943</v>
      </c>
      <c r="B7" s="1205">
        <v>17079</v>
      </c>
      <c r="C7" s="1206">
        <v>10426</v>
      </c>
      <c r="D7" s="1207">
        <v>13965</v>
      </c>
      <c r="E7" s="1208">
        <v>0.33943986188375219</v>
      </c>
      <c r="F7" s="1208">
        <v>-0.1823291761812752</v>
      </c>
      <c r="G7" s="316">
        <v>52019</v>
      </c>
      <c r="H7" s="342">
        <v>47176</v>
      </c>
      <c r="I7" s="1143">
        <v>-9.3100597858474798E-2</v>
      </c>
    </row>
    <row r="8" spans="1:11" s="1097" customFormat="1" ht="15" thickBot="1">
      <c r="A8" s="1210" t="s">
        <v>944</v>
      </c>
      <c r="B8" s="1211">
        <v>75066</v>
      </c>
      <c r="C8" s="1212">
        <v>87416</v>
      </c>
      <c r="D8" s="1213">
        <v>75152</v>
      </c>
      <c r="E8" s="1214">
        <v>-0.14029468289557978</v>
      </c>
      <c r="F8" s="1214">
        <v>1.1456584871978315E-3</v>
      </c>
      <c r="G8" s="316">
        <v>361814</v>
      </c>
      <c r="H8" s="342">
        <v>333334</v>
      </c>
      <c r="I8" s="1143">
        <v>-7.8714477604514999E-2</v>
      </c>
    </row>
    <row r="9" spans="1:11" s="1099" customFormat="1" ht="15" thickBot="1">
      <c r="A9" s="1215" t="s">
        <v>945</v>
      </c>
      <c r="B9" s="1216">
        <v>1791120</v>
      </c>
      <c r="C9" s="1217">
        <v>1987522</v>
      </c>
      <c r="D9" s="1218">
        <v>2183243</v>
      </c>
      <c r="E9" s="1219">
        <v>9.8474884806306617E-2</v>
      </c>
      <c r="F9" s="1219">
        <v>0.21892614676850242</v>
      </c>
      <c r="G9" s="345">
        <v>6782810</v>
      </c>
      <c r="H9" s="346">
        <v>7688333</v>
      </c>
      <c r="I9" s="1876">
        <v>0.13350263386413586</v>
      </c>
    </row>
    <row r="10" spans="1:11">
      <c r="A10" s="1180"/>
      <c r="B10" s="1092"/>
      <c r="C10" s="1092"/>
      <c r="D10" s="1092"/>
      <c r="E10" s="1092"/>
      <c r="F10" s="372"/>
      <c r="G10" s="372"/>
      <c r="H10" s="372"/>
      <c r="I10" s="372"/>
    </row>
    <row r="11" spans="1:11" ht="15" customHeight="1">
      <c r="A11" s="1939" t="s">
        <v>946</v>
      </c>
      <c r="B11" s="1939"/>
      <c r="C11" s="1939"/>
      <c r="D11" s="1939"/>
      <c r="E11" s="1939"/>
      <c r="F11" s="1939"/>
      <c r="G11" s="1939"/>
      <c r="H11" s="1939"/>
      <c r="I11" s="1939"/>
    </row>
    <row r="12" spans="1:11" ht="13.5" customHeight="1">
      <c r="A12" s="1939" t="s">
        <v>947</v>
      </c>
      <c r="B12" s="1939"/>
      <c r="C12" s="1939"/>
      <c r="D12" s="1939"/>
      <c r="E12" s="1939"/>
      <c r="F12" s="1939"/>
      <c r="G12" s="1939"/>
      <c r="H12" s="1939"/>
      <c r="I12" s="1939"/>
    </row>
    <row r="13" spans="1:11">
      <c r="A13" s="1939" t="s">
        <v>948</v>
      </c>
      <c r="B13" s="1939"/>
      <c r="C13" s="1939"/>
      <c r="D13" s="1939"/>
      <c r="E13" s="1939"/>
      <c r="F13" s="1939"/>
      <c r="G13" s="1939"/>
      <c r="H13" s="1939"/>
      <c r="I13" s="1939"/>
    </row>
    <row r="14" spans="1:11" s="1097" customFormat="1" ht="15" thickBot="1">
      <c r="G14" s="517"/>
      <c r="H14" s="517"/>
    </row>
    <row r="15" spans="1:11" s="520" customFormat="1" ht="14.45" customHeight="1">
      <c r="A15" s="1220" t="s">
        <v>311</v>
      </c>
      <c r="B15" s="1891" t="s">
        <v>46</v>
      </c>
      <c r="C15" s="1892"/>
      <c r="D15" s="1893"/>
      <c r="E15" s="1891" t="s">
        <v>47</v>
      </c>
      <c r="F15" s="1893"/>
      <c r="G15" s="1891" t="s">
        <v>840</v>
      </c>
      <c r="H15" s="1893"/>
      <c r="I15" s="1897" t="s">
        <v>49</v>
      </c>
      <c r="J15" s="1946"/>
      <c r="K15" s="1946"/>
    </row>
    <row r="16" spans="1:11" s="520" customFormat="1" ht="15">
      <c r="A16" s="1221" t="s">
        <v>50</v>
      </c>
      <c r="B16" s="1894"/>
      <c r="C16" s="1895"/>
      <c r="D16" s="1896"/>
      <c r="E16" s="1894"/>
      <c r="F16" s="1896"/>
      <c r="G16" s="1894"/>
      <c r="H16" s="1896"/>
      <c r="I16" s="1897"/>
      <c r="J16" s="671"/>
      <c r="K16" s="671"/>
    </row>
    <row r="17" spans="1:9" s="1091" customFormat="1" ht="15.75" thickBot="1">
      <c r="A17" s="1175" t="s">
        <v>51</v>
      </c>
      <c r="B17" s="617" t="s">
        <v>30</v>
      </c>
      <c r="C17" s="618" t="s">
        <v>52</v>
      </c>
      <c r="D17" s="619" t="s">
        <v>733</v>
      </c>
      <c r="E17" s="618" t="s">
        <v>53</v>
      </c>
      <c r="F17" s="618" t="s">
        <v>54</v>
      </c>
      <c r="G17" s="1729">
        <v>2020</v>
      </c>
      <c r="H17" s="1730">
        <v>2021</v>
      </c>
      <c r="I17" s="442" t="s">
        <v>207</v>
      </c>
    </row>
    <row r="18" spans="1:9">
      <c r="A18" s="842" t="s">
        <v>830</v>
      </c>
      <c r="B18" s="780">
        <v>176548</v>
      </c>
      <c r="C18" s="847">
        <v>181936</v>
      </c>
      <c r="D18" s="847">
        <v>234556</v>
      </c>
      <c r="E18" s="1177">
        <v>0.28922258376571985</v>
      </c>
      <c r="F18" s="868">
        <v>0.32856786822847051</v>
      </c>
      <c r="G18" s="347">
        <v>515542</v>
      </c>
      <c r="H18" s="348">
        <v>691402</v>
      </c>
      <c r="I18" s="1877">
        <v>0.34111672763809731</v>
      </c>
    </row>
    <row r="19" spans="1:9">
      <c r="A19" s="842" t="s">
        <v>831</v>
      </c>
      <c r="B19" s="780">
        <v>42989</v>
      </c>
      <c r="C19" s="847">
        <v>35080</v>
      </c>
      <c r="D19" s="847">
        <v>76266</v>
      </c>
      <c r="E19" s="1177">
        <v>1.1740592930444698</v>
      </c>
      <c r="F19" s="868">
        <v>0.77408174184093603</v>
      </c>
      <c r="G19" s="349">
        <v>349745</v>
      </c>
      <c r="H19" s="348">
        <v>486885</v>
      </c>
      <c r="I19" s="678">
        <v>0.3921142546712606</v>
      </c>
    </row>
    <row r="20" spans="1:9">
      <c r="A20" s="842" t="s">
        <v>832</v>
      </c>
      <c r="B20" s="780">
        <v>129489</v>
      </c>
      <c r="C20" s="847">
        <v>123603</v>
      </c>
      <c r="D20" s="847">
        <v>185896</v>
      </c>
      <c r="E20" s="1177">
        <v>0.50397644070127745</v>
      </c>
      <c r="F20" s="868">
        <v>0.43561229139154678</v>
      </c>
      <c r="G20" s="349">
        <v>219671</v>
      </c>
      <c r="H20" s="348">
        <v>312752</v>
      </c>
      <c r="I20" s="678">
        <v>0.42372912218727099</v>
      </c>
    </row>
    <row r="21" spans="1:9">
      <c r="A21" s="842" t="s">
        <v>312</v>
      </c>
      <c r="B21" s="780">
        <v>75477</v>
      </c>
      <c r="C21" s="847">
        <v>80626</v>
      </c>
      <c r="D21" s="847">
        <v>62644</v>
      </c>
      <c r="E21" s="1177">
        <v>-0.22302979187855032</v>
      </c>
      <c r="F21" s="868">
        <v>-0.17002530572227303</v>
      </c>
      <c r="G21" s="349">
        <v>266704</v>
      </c>
      <c r="H21" s="348">
        <v>289484</v>
      </c>
      <c r="I21" s="678">
        <v>8.5413042174095732E-2</v>
      </c>
    </row>
    <row r="22" spans="1:9">
      <c r="A22" s="842" t="s">
        <v>833</v>
      </c>
      <c r="B22" s="780">
        <v>82359</v>
      </c>
      <c r="C22" s="847">
        <v>114551</v>
      </c>
      <c r="D22" s="847">
        <v>97026</v>
      </c>
      <c r="E22" s="1177">
        <v>-0.15298862515386158</v>
      </c>
      <c r="F22" s="868">
        <v>0.17808618365934503</v>
      </c>
      <c r="G22" s="349">
        <v>133257</v>
      </c>
      <c r="H22" s="348">
        <v>176093</v>
      </c>
      <c r="I22" s="678">
        <v>0.32145403243356818</v>
      </c>
    </row>
    <row r="23" spans="1:9">
      <c r="A23" s="842" t="s">
        <v>834</v>
      </c>
      <c r="B23" s="780">
        <v>51956</v>
      </c>
      <c r="C23" s="847">
        <v>59578</v>
      </c>
      <c r="D23" s="847">
        <v>66026</v>
      </c>
      <c r="E23" s="1177">
        <v>0.10822786934774586</v>
      </c>
      <c r="F23" s="868">
        <v>0.27080606667179929</v>
      </c>
      <c r="G23" s="349">
        <v>167517</v>
      </c>
      <c r="H23" s="348">
        <v>222706</v>
      </c>
      <c r="I23" s="678">
        <v>0.32945313013007627</v>
      </c>
    </row>
    <row r="24" spans="1:9">
      <c r="A24" s="842" t="s">
        <v>313</v>
      </c>
      <c r="B24" s="780">
        <v>25124</v>
      </c>
      <c r="C24" s="847">
        <v>26486</v>
      </c>
      <c r="D24" s="847">
        <v>27960</v>
      </c>
      <c r="E24" s="1177">
        <v>5.5652042588537398E-2</v>
      </c>
      <c r="F24" s="868">
        <v>0.11288011463142822</v>
      </c>
      <c r="G24" s="349">
        <v>87899</v>
      </c>
      <c r="H24" s="348">
        <v>104700</v>
      </c>
      <c r="I24" s="678">
        <v>0.19113983094233156</v>
      </c>
    </row>
    <row r="25" spans="1:9">
      <c r="A25" s="842" t="s">
        <v>835</v>
      </c>
      <c r="B25" s="780">
        <v>17473</v>
      </c>
      <c r="C25" s="847">
        <v>25710</v>
      </c>
      <c r="D25" s="847">
        <v>15530</v>
      </c>
      <c r="E25" s="1177">
        <v>-0.39595488136911705</v>
      </c>
      <c r="F25" s="868">
        <v>-0.11120013735477596</v>
      </c>
      <c r="G25" s="349">
        <v>70404</v>
      </c>
      <c r="H25" s="348">
        <v>86417</v>
      </c>
      <c r="I25" s="678">
        <v>0.22744446338276236</v>
      </c>
    </row>
    <row r="26" spans="1:9">
      <c r="A26" s="842" t="s">
        <v>315</v>
      </c>
      <c r="B26" s="780">
        <v>21311</v>
      </c>
      <c r="C26" s="847">
        <v>13068</v>
      </c>
      <c r="D26" s="847">
        <v>15035</v>
      </c>
      <c r="E26" s="1177">
        <v>0.15052035506580963</v>
      </c>
      <c r="F26" s="868">
        <v>-0.29449580029092959</v>
      </c>
      <c r="G26" s="349">
        <v>67537</v>
      </c>
      <c r="H26" s="348">
        <v>57093</v>
      </c>
      <c r="I26" s="678">
        <v>-0.15464115966063052</v>
      </c>
    </row>
    <row r="27" spans="1:9">
      <c r="A27" s="842" t="s">
        <v>314</v>
      </c>
      <c r="B27" s="780">
        <v>16536</v>
      </c>
      <c r="C27" s="847">
        <v>15468</v>
      </c>
      <c r="D27" s="847">
        <v>16381</v>
      </c>
      <c r="E27" s="1177">
        <v>5.9025084044478815E-2</v>
      </c>
      <c r="F27" s="868">
        <v>-9.3734881470730613E-3</v>
      </c>
      <c r="G27" s="349">
        <v>64439</v>
      </c>
      <c r="H27" s="348">
        <v>63500</v>
      </c>
      <c r="I27" s="678">
        <v>-1.4571920731234145E-2</v>
      </c>
    </row>
    <row r="28" spans="1:9">
      <c r="A28" s="842" t="s">
        <v>316</v>
      </c>
      <c r="B28" s="780">
        <v>14532</v>
      </c>
      <c r="C28" s="847">
        <v>11102</v>
      </c>
      <c r="D28" s="847">
        <v>14384</v>
      </c>
      <c r="E28" s="1177">
        <v>0.29562241037650883</v>
      </c>
      <c r="F28" s="868">
        <v>-1.0184420589044896E-2</v>
      </c>
      <c r="G28" s="349">
        <v>51649</v>
      </c>
      <c r="H28" s="348">
        <v>48886</v>
      </c>
      <c r="I28" s="678">
        <v>-5.3495711436813864E-2</v>
      </c>
    </row>
    <row r="29" spans="1:9">
      <c r="A29" s="842" t="s">
        <v>836</v>
      </c>
      <c r="B29" s="780">
        <v>13978</v>
      </c>
      <c r="C29" s="847">
        <v>13312</v>
      </c>
      <c r="D29" s="847">
        <v>14717</v>
      </c>
      <c r="E29" s="1177">
        <v>0.10554387019230771</v>
      </c>
      <c r="F29" s="868">
        <v>5.2868793818858117E-2</v>
      </c>
      <c r="G29" s="349">
        <v>49212</v>
      </c>
      <c r="H29" s="348">
        <v>54674</v>
      </c>
      <c r="I29" s="678">
        <v>0.11098918962854598</v>
      </c>
    </row>
    <row r="30" spans="1:9">
      <c r="A30" s="842" t="s">
        <v>317</v>
      </c>
      <c r="B30" s="780">
        <v>17550</v>
      </c>
      <c r="C30" s="847">
        <v>36968</v>
      </c>
      <c r="D30" s="847">
        <v>13957</v>
      </c>
      <c r="E30" s="1177">
        <v>-0.62245726033326121</v>
      </c>
      <c r="F30" s="868">
        <v>-0.20472934472934468</v>
      </c>
      <c r="G30" s="349">
        <v>46047</v>
      </c>
      <c r="H30" s="348">
        <v>64519</v>
      </c>
      <c r="I30" s="678">
        <v>0.40115534128173391</v>
      </c>
    </row>
    <row r="31" spans="1:9">
      <c r="A31" s="842" t="s">
        <v>318</v>
      </c>
      <c r="B31" s="780">
        <v>12619</v>
      </c>
      <c r="C31" s="847">
        <v>10863</v>
      </c>
      <c r="D31" s="847">
        <v>7574</v>
      </c>
      <c r="E31" s="1177">
        <v>-0.30277087360765897</v>
      </c>
      <c r="F31" s="868">
        <v>-0.39979396148664714</v>
      </c>
      <c r="G31" s="349">
        <v>36920</v>
      </c>
      <c r="H31" s="348">
        <v>39528</v>
      </c>
      <c r="I31" s="678">
        <v>7.0639219934994557E-2</v>
      </c>
    </row>
    <row r="32" spans="1:9">
      <c r="A32" s="842" t="s">
        <v>319</v>
      </c>
      <c r="B32" s="780">
        <v>5155</v>
      </c>
      <c r="C32" s="847">
        <v>4630</v>
      </c>
      <c r="D32" s="847">
        <v>4987</v>
      </c>
      <c r="E32" s="1177">
        <v>7.7105831533477387E-2</v>
      </c>
      <c r="F32" s="868">
        <v>-3.2589718719689631E-2</v>
      </c>
      <c r="G32" s="349">
        <v>22900</v>
      </c>
      <c r="H32" s="348">
        <v>20105</v>
      </c>
      <c r="I32" s="678">
        <v>-0.12205240174672494</v>
      </c>
    </row>
    <row r="33" spans="1:12">
      <c r="A33" s="842" t="s">
        <v>837</v>
      </c>
      <c r="B33" s="780">
        <v>16819</v>
      </c>
      <c r="C33" s="847">
        <v>16131</v>
      </c>
      <c r="D33" s="847">
        <v>43598</v>
      </c>
      <c r="E33" s="1177">
        <v>1.7027462649556755</v>
      </c>
      <c r="F33" s="868">
        <v>1.592187407099114</v>
      </c>
      <c r="G33" s="349">
        <v>48869</v>
      </c>
      <c r="H33" s="348">
        <v>86283</v>
      </c>
      <c r="I33" s="678">
        <v>0.76559782275061905</v>
      </c>
    </row>
    <row r="34" spans="1:12" s="1097" customFormat="1" ht="15" thickBot="1">
      <c r="A34" s="1222" t="s">
        <v>838</v>
      </c>
      <c r="B34" s="874">
        <v>22183</v>
      </c>
      <c r="C34" s="875">
        <v>34045</v>
      </c>
      <c r="D34" s="875">
        <v>2753</v>
      </c>
      <c r="E34" s="1223">
        <v>-0.91913643706858572</v>
      </c>
      <c r="F34" s="882">
        <v>-0.87589595636298068</v>
      </c>
      <c r="G34" s="349">
        <v>187796</v>
      </c>
      <c r="H34" s="348">
        <v>151066</v>
      </c>
      <c r="I34" s="678">
        <v>-0.19558457049138422</v>
      </c>
    </row>
    <row r="35" spans="1:12" s="1099" customFormat="1" ht="15.75" thickBot="1">
      <c r="A35" s="1224" t="s">
        <v>839</v>
      </c>
      <c r="B35" s="310">
        <v>742098</v>
      </c>
      <c r="C35" s="1152">
        <v>803157</v>
      </c>
      <c r="D35" s="1152">
        <v>899290</v>
      </c>
      <c r="E35" s="423">
        <v>0.11969390791588697</v>
      </c>
      <c r="F35" s="1151">
        <v>0.21182108023468604</v>
      </c>
      <c r="G35" s="350">
        <v>2386108</v>
      </c>
      <c r="H35" s="351">
        <v>2956093</v>
      </c>
      <c r="I35" s="1348">
        <v>0.23887644649781148</v>
      </c>
    </row>
    <row r="36" spans="1:12">
      <c r="A36" s="1225"/>
      <c r="B36" s="1226"/>
      <c r="C36" s="1226"/>
      <c r="D36" s="1226"/>
      <c r="E36" s="1226"/>
      <c r="F36" s="1226"/>
      <c r="G36" s="1226"/>
      <c r="H36" s="1226"/>
      <c r="I36" s="1226"/>
      <c r="J36" s="1226"/>
      <c r="K36" s="1227"/>
      <c r="L36" s="1227"/>
    </row>
    <row r="37" spans="1:12">
      <c r="A37" s="359" t="s">
        <v>841</v>
      </c>
    </row>
    <row r="38" spans="1:12">
      <c r="A38" s="359"/>
    </row>
    <row r="70" ht="41.1" customHeight="1"/>
  </sheetData>
  <mergeCells count="12">
    <mergeCell ref="A13:I13"/>
    <mergeCell ref="A11:I11"/>
    <mergeCell ref="A12:I12"/>
    <mergeCell ref="B1:D2"/>
    <mergeCell ref="E1:F2"/>
    <mergeCell ref="G1:H2"/>
    <mergeCell ref="I1:I2"/>
    <mergeCell ref="J15:K15"/>
    <mergeCell ref="B15:D16"/>
    <mergeCell ref="E15:F16"/>
    <mergeCell ref="G15:H16"/>
    <mergeCell ref="I15:I16"/>
  </mergeCells>
  <hyperlinks>
    <hyperlink ref="A3" location="Índice!A1" display="Volver al índice" xr:uid="{1B996FF0-182A-4C05-84A4-61C30E51F64F}"/>
    <hyperlink ref="A17" location="Índice!A1" display="Volver al índice" xr:uid="{0927C709-0999-4039-947D-6A83BE6DE8F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F41B-8203-4AC5-9EDF-0DE9C2AACB03}">
  <dimension ref="A1:I31"/>
  <sheetViews>
    <sheetView showGridLines="0" zoomScale="70" zoomScaleNormal="70" workbookViewId="0"/>
  </sheetViews>
  <sheetFormatPr baseColWidth="10" defaultColWidth="11.5703125" defaultRowHeight="14.25"/>
  <cols>
    <col min="1" max="1" width="29.42578125" style="517" customWidth="1"/>
    <col min="2" max="2" width="13.5703125" style="517" customWidth="1"/>
    <col min="3" max="4" width="11.5703125" style="517"/>
    <col min="5" max="5" width="12.85546875" style="517" customWidth="1"/>
    <col min="6" max="7" width="11.5703125" style="517"/>
    <col min="8" max="8" width="12.42578125" style="517" customWidth="1"/>
    <col min="9" max="9" width="15.5703125" style="517" bestFit="1" customWidth="1"/>
    <col min="10" max="16384" width="11.5703125" style="517"/>
  </cols>
  <sheetData>
    <row r="1" spans="1:9" s="1173" customFormat="1" ht="14.45" customHeight="1">
      <c r="A1" s="1172" t="s">
        <v>320</v>
      </c>
      <c r="B1" s="1891" t="s">
        <v>46</v>
      </c>
      <c r="C1" s="1892"/>
      <c r="D1" s="1893"/>
      <c r="E1" s="1891" t="s">
        <v>47</v>
      </c>
      <c r="F1" s="1893"/>
      <c r="G1" s="1891" t="s">
        <v>840</v>
      </c>
      <c r="H1" s="1893"/>
      <c r="I1" s="1897" t="s">
        <v>49</v>
      </c>
    </row>
    <row r="2" spans="1:9" s="1173" customFormat="1" ht="15">
      <c r="A2" s="1174" t="s">
        <v>50</v>
      </c>
      <c r="B2" s="1894"/>
      <c r="C2" s="1895"/>
      <c r="D2" s="1896"/>
      <c r="E2" s="1894"/>
      <c r="F2" s="1896"/>
      <c r="G2" s="1894"/>
      <c r="H2" s="1896"/>
      <c r="I2" s="1897"/>
    </row>
    <row r="3" spans="1:9" s="1176" customFormat="1" ht="15.75" thickBot="1">
      <c r="A3" s="1175" t="s">
        <v>51</v>
      </c>
      <c r="B3" s="617" t="s">
        <v>30</v>
      </c>
      <c r="C3" s="618" t="s">
        <v>52</v>
      </c>
      <c r="D3" s="619" t="s">
        <v>733</v>
      </c>
      <c r="E3" s="618" t="s">
        <v>53</v>
      </c>
      <c r="F3" s="618" t="s">
        <v>54</v>
      </c>
      <c r="G3" s="1729">
        <v>2020</v>
      </c>
      <c r="H3" s="1730">
        <v>2021</v>
      </c>
      <c r="I3" s="442" t="s">
        <v>207</v>
      </c>
    </row>
    <row r="4" spans="1:9" ht="16.5">
      <c r="A4" s="1163" t="s">
        <v>321</v>
      </c>
      <c r="B4" s="847">
        <v>1791120</v>
      </c>
      <c r="C4" s="847">
        <v>1987522</v>
      </c>
      <c r="D4" s="848">
        <v>2183243</v>
      </c>
      <c r="E4" s="1177">
        <v>9.8474884806306617E-2</v>
      </c>
      <c r="F4" s="868">
        <v>0.21892614676850242</v>
      </c>
      <c r="G4" s="352">
        <v>6782810</v>
      </c>
      <c r="H4" s="353">
        <v>7688333</v>
      </c>
      <c r="I4" s="1141">
        <v>0.13350263386413586</v>
      </c>
    </row>
    <row r="5" spans="1:9" ht="16.5">
      <c r="A5" s="1178" t="s">
        <v>322</v>
      </c>
      <c r="B5" s="847">
        <v>3793722</v>
      </c>
      <c r="C5" s="847">
        <v>4307965</v>
      </c>
      <c r="D5" s="848">
        <v>4414799</v>
      </c>
      <c r="E5" s="1177">
        <v>2.4799180123329601E-2</v>
      </c>
      <c r="F5" s="868">
        <v>0.16371178489093308</v>
      </c>
      <c r="G5" s="316">
        <v>14660228</v>
      </c>
      <c r="H5" s="342">
        <v>16742031</v>
      </c>
      <c r="I5" s="1143">
        <v>0.14200345315229757</v>
      </c>
    </row>
    <row r="6" spans="1:9" ht="31.35" customHeight="1">
      <c r="A6" s="1178" t="s">
        <v>323</v>
      </c>
      <c r="B6" s="1144">
        <v>0.47212737253810372</v>
      </c>
      <c r="C6" s="1144">
        <v>0.46135982998933373</v>
      </c>
      <c r="D6" s="1528">
        <v>0.49452828996291792</v>
      </c>
      <c r="E6" s="355" t="s">
        <v>752</v>
      </c>
      <c r="F6" s="372" t="s">
        <v>753</v>
      </c>
      <c r="G6" s="1143">
        <v>0.46266742918322962</v>
      </c>
      <c r="H6" s="1528">
        <v>0.45922343591407755</v>
      </c>
      <c r="I6" s="355" t="s">
        <v>754</v>
      </c>
    </row>
    <row r="7" spans="1:9" s="1097" customFormat="1" ht="31.5" thickBot="1">
      <c r="A7" s="1179" t="s">
        <v>324</v>
      </c>
      <c r="B7" s="1465">
        <v>3.0546753842045797E-2</v>
      </c>
      <c r="C7" s="1465">
        <v>3.2019969220047753E-2</v>
      </c>
      <c r="D7" s="357">
        <v>3.5184941831254216E-2</v>
      </c>
      <c r="E7" s="356" t="s">
        <v>755</v>
      </c>
      <c r="F7" s="1109" t="s">
        <v>756</v>
      </c>
      <c r="G7" s="1562">
        <v>3.1897876607082778E-2</v>
      </c>
      <c r="H7" s="357">
        <v>3.1884087186851498E-2</v>
      </c>
      <c r="I7" s="356" t="s">
        <v>757</v>
      </c>
    </row>
    <row r="8" spans="1:9">
      <c r="A8" s="1180"/>
      <c r="B8" s="1092"/>
      <c r="C8" s="1092"/>
      <c r="D8" s="1092"/>
      <c r="E8" s="1092"/>
      <c r="F8" s="372"/>
      <c r="G8" s="372"/>
      <c r="H8" s="372"/>
      <c r="I8" s="372"/>
    </row>
    <row r="9" spans="1:9" ht="28.7" customHeight="1">
      <c r="A9" s="1939" t="s">
        <v>325</v>
      </c>
      <c r="B9" s="1939"/>
      <c r="C9" s="1939"/>
      <c r="D9" s="1939"/>
      <c r="E9" s="1939"/>
      <c r="F9" s="1939"/>
      <c r="G9" s="1939"/>
      <c r="H9" s="1939"/>
      <c r="I9" s="1939"/>
    </row>
    <row r="10" spans="1:9" ht="42.6" customHeight="1">
      <c r="A10" s="1939" t="s">
        <v>326</v>
      </c>
      <c r="B10" s="1939"/>
      <c r="C10" s="1939"/>
      <c r="D10" s="1939"/>
      <c r="E10" s="1939"/>
      <c r="F10" s="1939"/>
      <c r="G10" s="1939"/>
      <c r="H10" s="1939"/>
      <c r="I10" s="1939"/>
    </row>
    <row r="11" spans="1:9">
      <c r="A11" s="1939" t="s">
        <v>327</v>
      </c>
      <c r="B11" s="1939"/>
      <c r="C11" s="1939"/>
      <c r="D11" s="1939"/>
      <c r="E11" s="1939"/>
      <c r="F11" s="1939"/>
      <c r="G11" s="1939"/>
      <c r="H11" s="1939"/>
      <c r="I11" s="1939"/>
    </row>
    <row r="12" spans="1:9" ht="26.45" customHeight="1">
      <c r="A12" s="1952" t="s">
        <v>328</v>
      </c>
      <c r="B12" s="1952"/>
      <c r="C12" s="1952"/>
      <c r="D12" s="1952"/>
      <c r="E12" s="1952"/>
      <c r="F12" s="1952"/>
      <c r="G12" s="1952"/>
      <c r="H12" s="1952"/>
      <c r="I12" s="1952"/>
    </row>
    <row r="14" spans="1:9" s="1097" customFormat="1" ht="15" thickBot="1"/>
    <row r="15" spans="1:9" s="821" customFormat="1" ht="47.45" customHeight="1">
      <c r="A15" s="1181" t="s">
        <v>329</v>
      </c>
      <c r="B15" s="1910" t="s">
        <v>159</v>
      </c>
      <c r="C15" s="1948" t="s">
        <v>290</v>
      </c>
      <c r="D15" s="1948" t="s">
        <v>330</v>
      </c>
      <c r="E15" s="1948" t="s">
        <v>170</v>
      </c>
      <c r="F15" s="1948" t="s">
        <v>331</v>
      </c>
      <c r="G15" s="1911" t="s">
        <v>332</v>
      </c>
      <c r="H15" s="1910" t="s">
        <v>139</v>
      </c>
    </row>
    <row r="16" spans="1:9" s="1182" customFormat="1" ht="15" thickBot="1">
      <c r="A16" s="673" t="s">
        <v>51</v>
      </c>
      <c r="B16" s="1950"/>
      <c r="C16" s="1949"/>
      <c r="D16" s="1949"/>
      <c r="E16" s="1949"/>
      <c r="F16" s="1949"/>
      <c r="G16" s="1951"/>
      <c r="H16" s="1950"/>
    </row>
    <row r="17" spans="1:8" ht="15">
      <c r="A17" s="364" t="s">
        <v>30</v>
      </c>
      <c r="B17" s="1183">
        <v>0.41433556798140131</v>
      </c>
      <c r="C17" s="1184">
        <v>-1.4078279294766722</v>
      </c>
      <c r="D17" s="1184">
        <v>0.55741488099518233</v>
      </c>
      <c r="E17" s="1184">
        <v>0.95388961568359787</v>
      </c>
      <c r="F17" s="1184">
        <v>0.39709060289325171</v>
      </c>
      <c r="G17" s="1184">
        <v>0.45634402136836139</v>
      </c>
      <c r="H17" s="1185">
        <v>0.47212672090186841</v>
      </c>
    </row>
    <row r="18" spans="1:8" ht="15">
      <c r="A18" s="364" t="s">
        <v>52</v>
      </c>
      <c r="B18" s="1183">
        <v>0.45281127606852467</v>
      </c>
      <c r="C18" s="1184">
        <v>0.53048105114561839</v>
      </c>
      <c r="D18" s="1184">
        <v>0.49677527203175353</v>
      </c>
      <c r="E18" s="1184">
        <v>0.86388379429242168</v>
      </c>
      <c r="F18" s="1184">
        <v>0.36853331335325701</v>
      </c>
      <c r="G18" s="1184">
        <v>0.51141464665897141</v>
      </c>
      <c r="H18" s="1185">
        <v>0.46135982998933373</v>
      </c>
    </row>
    <row r="19" spans="1:8" s="1097" customFormat="1" ht="15.75" thickBot="1">
      <c r="A19" s="1186" t="s">
        <v>733</v>
      </c>
      <c r="B19" s="1187">
        <v>0.47445527500133505</v>
      </c>
      <c r="C19" s="1188">
        <v>0.699777967817102</v>
      </c>
      <c r="D19" s="1188">
        <v>0.55566817489472264</v>
      </c>
      <c r="E19" s="1189">
        <v>0.67399086008573972</v>
      </c>
      <c r="F19" s="1189">
        <v>0.35233863812192129</v>
      </c>
      <c r="G19" s="1189">
        <v>0.6121898722458804</v>
      </c>
      <c r="H19" s="1190">
        <v>0.49452828996291803</v>
      </c>
    </row>
    <row r="20" spans="1:8" s="1099" customFormat="1" ht="15.75" thickBot="1">
      <c r="A20" s="1191" t="s">
        <v>333</v>
      </c>
      <c r="B20" s="1192" t="s">
        <v>786</v>
      </c>
      <c r="C20" s="1193" t="s">
        <v>787</v>
      </c>
      <c r="D20" s="1193" t="s">
        <v>788</v>
      </c>
      <c r="E20" s="1193" t="s">
        <v>789</v>
      </c>
      <c r="F20" s="1193" t="s">
        <v>790</v>
      </c>
      <c r="G20" s="1193" t="s">
        <v>791</v>
      </c>
      <c r="H20" s="1194" t="s">
        <v>752</v>
      </c>
    </row>
    <row r="21" spans="1:8" s="1099" customFormat="1" ht="15.75" thickBot="1">
      <c r="A21" s="1195" t="s">
        <v>334</v>
      </c>
      <c r="B21" s="1196" t="s">
        <v>792</v>
      </c>
      <c r="C21" s="1197" t="s">
        <v>793</v>
      </c>
      <c r="D21" s="1197" t="s">
        <v>738</v>
      </c>
      <c r="E21" s="1197" t="s">
        <v>794</v>
      </c>
      <c r="F21" s="1197" t="s">
        <v>795</v>
      </c>
      <c r="G21" s="1197" t="s">
        <v>796</v>
      </c>
      <c r="H21" s="1194" t="s">
        <v>753</v>
      </c>
    </row>
    <row r="22" spans="1:8" ht="15" thickBot="1"/>
    <row r="23" spans="1:8" s="1198" customFormat="1" ht="15">
      <c r="A23" s="1766">
        <v>2020</v>
      </c>
      <c r="B23" s="1564">
        <v>0.40945939891901456</v>
      </c>
      <c r="C23" s="1565">
        <v>0.87809789846363728</v>
      </c>
      <c r="D23" s="1565">
        <v>0.62635544002952481</v>
      </c>
      <c r="E23" s="1565">
        <v>0.9745259717119088</v>
      </c>
      <c r="F23" s="1565">
        <v>0.38955536198008589</v>
      </c>
      <c r="G23" s="1566">
        <v>0.47320743934901321</v>
      </c>
      <c r="H23" s="1567">
        <v>0.46266728222460479</v>
      </c>
    </row>
    <row r="24" spans="1:8" s="1199" customFormat="1" ht="15.75" thickBot="1">
      <c r="A24" s="1767">
        <v>2021</v>
      </c>
      <c r="B24" s="1568">
        <v>0.43435559617037245</v>
      </c>
      <c r="C24" s="1569">
        <v>0.6031937548764158</v>
      </c>
      <c r="D24" s="1569">
        <v>0.5785448722082891</v>
      </c>
      <c r="E24" s="1569">
        <v>0</v>
      </c>
      <c r="F24" s="1569">
        <v>0.3649455762992363</v>
      </c>
      <c r="G24" s="1570">
        <v>0.50652575421040114</v>
      </c>
      <c r="H24" s="1571">
        <v>0.45922343591407755</v>
      </c>
    </row>
    <row r="25" spans="1:8" s="1726" customFormat="1" ht="30.75" thickBot="1">
      <c r="A25" s="1200" t="s">
        <v>797</v>
      </c>
      <c r="B25" s="1754" t="s">
        <v>798</v>
      </c>
      <c r="C25" s="1755" t="s">
        <v>799</v>
      </c>
      <c r="D25" s="1755" t="s">
        <v>800</v>
      </c>
      <c r="E25" s="1755" t="s">
        <v>801</v>
      </c>
      <c r="F25" s="1755" t="s">
        <v>802</v>
      </c>
      <c r="G25" s="1756" t="s">
        <v>752</v>
      </c>
      <c r="H25" s="1878" t="s">
        <v>754</v>
      </c>
    </row>
    <row r="27" spans="1:8">
      <c r="A27" s="1947" t="s">
        <v>335</v>
      </c>
      <c r="B27" s="1947"/>
      <c r="C27" s="1947"/>
      <c r="D27" s="1947"/>
      <c r="E27" s="1947"/>
      <c r="F27" s="1947"/>
      <c r="G27" s="1947"/>
    </row>
    <row r="28" spans="1:8" ht="14.45" customHeight="1">
      <c r="A28" s="1947"/>
      <c r="B28" s="1947"/>
      <c r="C28" s="1947"/>
      <c r="D28" s="1947"/>
      <c r="E28" s="1947"/>
      <c r="F28" s="1947"/>
      <c r="G28" s="1947"/>
    </row>
    <row r="29" spans="1:8">
      <c r="A29" s="1947"/>
      <c r="B29" s="1947"/>
      <c r="C29" s="1947"/>
      <c r="D29" s="1947"/>
      <c r="E29" s="1947"/>
      <c r="F29" s="1947"/>
      <c r="G29" s="1947"/>
    </row>
    <row r="30" spans="1:8">
      <c r="A30" s="1947"/>
      <c r="B30" s="1947"/>
      <c r="C30" s="1947"/>
      <c r="D30" s="1947"/>
      <c r="E30" s="1947"/>
      <c r="F30" s="1947"/>
      <c r="G30" s="1947"/>
    </row>
    <row r="31" spans="1:8">
      <c r="A31" s="1947"/>
      <c r="B31" s="1947"/>
      <c r="C31" s="1947"/>
      <c r="D31" s="1947"/>
      <c r="E31" s="1947"/>
      <c r="F31" s="1947"/>
      <c r="G31" s="1947"/>
    </row>
  </sheetData>
  <mergeCells count="16">
    <mergeCell ref="A27:G31"/>
    <mergeCell ref="C15:C16"/>
    <mergeCell ref="B15:B16"/>
    <mergeCell ref="I1:I2"/>
    <mergeCell ref="G1:H2"/>
    <mergeCell ref="E1:F2"/>
    <mergeCell ref="B1:D2"/>
    <mergeCell ref="H15:H16"/>
    <mergeCell ref="G15:G16"/>
    <mergeCell ref="F15:F16"/>
    <mergeCell ref="E15:E16"/>
    <mergeCell ref="D15:D16"/>
    <mergeCell ref="A9:I9"/>
    <mergeCell ref="A11:I11"/>
    <mergeCell ref="A12:I12"/>
    <mergeCell ref="A10:I10"/>
  </mergeCells>
  <hyperlinks>
    <hyperlink ref="A3" location="Índice!A1" display="Volver al índice" xr:uid="{A250E5DE-3AD2-4F5D-A798-0A269FD0AFE9}"/>
    <hyperlink ref="A16" location="Índice!A1" display="Volver al índice" xr:uid="{4BCEE5E8-F8DC-4D02-85F6-C66D5E9C84A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dimension ref="A1:F40"/>
  <sheetViews>
    <sheetView showGridLines="0" zoomScale="70" zoomScaleNormal="70" workbookViewId="0"/>
  </sheetViews>
  <sheetFormatPr baseColWidth="10" defaultColWidth="11.42578125" defaultRowHeight="14.25"/>
  <cols>
    <col min="1" max="1" width="89" style="517" customWidth="1"/>
    <col min="2" max="2" width="14.5703125" style="517" customWidth="1"/>
    <col min="3" max="3" width="14.85546875" style="517" bestFit="1" customWidth="1"/>
    <col min="4" max="4" width="14.5703125" style="517" customWidth="1"/>
    <col min="5" max="16384" width="11.42578125" style="517"/>
  </cols>
  <sheetData>
    <row r="1" spans="1:6" s="520" customFormat="1" ht="15">
      <c r="A1" s="1161" t="s">
        <v>336</v>
      </c>
      <c r="B1" s="1891" t="s">
        <v>337</v>
      </c>
      <c r="C1" s="1892"/>
      <c r="D1" s="1893"/>
      <c r="E1" s="1891" t="s">
        <v>47</v>
      </c>
      <c r="F1" s="1892"/>
    </row>
    <row r="2" spans="1:6" s="520" customFormat="1" ht="15">
      <c r="A2" s="1162" t="s">
        <v>50</v>
      </c>
      <c r="B2" s="1894"/>
      <c r="C2" s="1895"/>
      <c r="D2" s="1896"/>
      <c r="E2" s="1894"/>
      <c r="F2" s="1895"/>
    </row>
    <row r="3" spans="1:6" s="1091" customFormat="1" ht="15.75" thickBot="1">
      <c r="A3" s="673" t="s">
        <v>51</v>
      </c>
      <c r="B3" s="828" t="s">
        <v>779</v>
      </c>
      <c r="C3" s="829" t="s">
        <v>142</v>
      </c>
      <c r="D3" s="830" t="s">
        <v>778</v>
      </c>
      <c r="E3" s="617" t="s">
        <v>53</v>
      </c>
      <c r="F3" s="618" t="s">
        <v>54</v>
      </c>
    </row>
    <row r="4" spans="1:6">
      <c r="A4" s="1100" t="s">
        <v>338</v>
      </c>
      <c r="B4" s="1156">
        <v>1318992.8800799998</v>
      </c>
      <c r="C4" s="1156">
        <v>1318992.8800799998</v>
      </c>
      <c r="D4" s="419">
        <v>1318992.8800799998</v>
      </c>
      <c r="E4" s="1142">
        <v>0</v>
      </c>
      <c r="F4" s="1142">
        <v>0</v>
      </c>
    </row>
    <row r="5" spans="1:6">
      <c r="A5" s="1100" t="s">
        <v>339</v>
      </c>
      <c r="B5" s="1155">
        <v>-208433.40763</v>
      </c>
      <c r="C5" s="1155">
        <v>-207745.42306</v>
      </c>
      <c r="D5" s="342">
        <v>-207537.80207000001</v>
      </c>
      <c r="E5" s="1143">
        <v>-9.9940103103990374E-4</v>
      </c>
      <c r="F5" s="1144">
        <v>-4.2968426711605945E-3</v>
      </c>
    </row>
    <row r="6" spans="1:6">
      <c r="A6" s="1100" t="s">
        <v>340</v>
      </c>
      <c r="B6" s="1155">
        <v>192624.56177999999</v>
      </c>
      <c r="C6" s="1155">
        <v>215071.45426</v>
      </c>
      <c r="D6" s="342">
        <v>228857.03628</v>
      </c>
      <c r="E6" s="1143">
        <v>6.4097683569547925E-2</v>
      </c>
      <c r="F6" s="1144">
        <v>0.18809893279021073</v>
      </c>
    </row>
    <row r="7" spans="1:6" ht="16.5">
      <c r="A7" s="1100" t="s">
        <v>341</v>
      </c>
      <c r="B7" s="1155">
        <v>21429635</v>
      </c>
      <c r="C7" s="1155">
        <v>21350149.999999996</v>
      </c>
      <c r="D7" s="342">
        <v>21364271.999999996</v>
      </c>
      <c r="E7" s="1143">
        <v>6.6144734346118561E-4</v>
      </c>
      <c r="F7" s="1144">
        <v>-3.0501219456142703E-3</v>
      </c>
    </row>
    <row r="8" spans="1:6" ht="16.5">
      <c r="A8" s="1100" t="s">
        <v>342</v>
      </c>
      <c r="B8" s="1155">
        <v>443402.00000000006</v>
      </c>
      <c r="C8" s="1155">
        <v>423896.56158457207</v>
      </c>
      <c r="D8" s="342">
        <v>420062.11187999358</v>
      </c>
      <c r="E8" s="1143">
        <v>-9.0457202347782317E-3</v>
      </c>
      <c r="F8" s="1144">
        <v>-5.2638211194370954E-2</v>
      </c>
    </row>
    <row r="9" spans="1:6" ht="16.5">
      <c r="A9" s="1100" t="s">
        <v>343</v>
      </c>
      <c r="B9" s="1155">
        <v>1838144.8740893144</v>
      </c>
      <c r="C9" s="1155">
        <v>1993306.1237356267</v>
      </c>
      <c r="D9" s="342">
        <v>2001064.9315088072</v>
      </c>
      <c r="E9" s="1143">
        <v>3.8924316143873483E-3</v>
      </c>
      <c r="F9" s="1144">
        <v>8.8632870953770482E-2</v>
      </c>
    </row>
    <row r="10" spans="1:6">
      <c r="A10" s="1100" t="s">
        <v>344</v>
      </c>
      <c r="B10" s="372" t="s">
        <v>186</v>
      </c>
      <c r="C10" s="372" t="s">
        <v>186</v>
      </c>
      <c r="D10" s="372" t="s">
        <v>186</v>
      </c>
      <c r="E10" s="1143" t="s">
        <v>186</v>
      </c>
      <c r="F10" s="1144" t="s">
        <v>186</v>
      </c>
    </row>
    <row r="11" spans="1:6">
      <c r="A11" s="1100" t="s">
        <v>346</v>
      </c>
      <c r="B11" s="1155">
        <v>5491480.1551516037</v>
      </c>
      <c r="C11" s="1155">
        <v>6393705.6201399416</v>
      </c>
      <c r="D11" s="342">
        <v>6173159.2649970856</v>
      </c>
      <c r="E11" s="1143">
        <v>-3.449429301970719E-2</v>
      </c>
      <c r="F11" s="1144">
        <v>0.12413394760354235</v>
      </c>
    </row>
    <row r="12" spans="1:6" ht="28.5">
      <c r="A12" s="1163" t="s">
        <v>347</v>
      </c>
      <c r="B12" s="1155">
        <v>-715613.94072329742</v>
      </c>
      <c r="C12" s="1155">
        <v>-727585.31241893547</v>
      </c>
      <c r="D12" s="342">
        <v>-712517.96842329274</v>
      </c>
      <c r="E12" s="1143">
        <v>-2.0708697301144996E-2</v>
      </c>
      <c r="F12" s="1144">
        <v>-4.3263163611311217E-3</v>
      </c>
    </row>
    <row r="13" spans="1:6">
      <c r="A13" s="1100" t="s">
        <v>348</v>
      </c>
      <c r="B13" s="1155">
        <v>-820899</v>
      </c>
      <c r="C13" s="1155">
        <v>-826196</v>
      </c>
      <c r="D13" s="342">
        <v>-796859</v>
      </c>
      <c r="E13" s="1143">
        <v>-3.5508523401226788E-2</v>
      </c>
      <c r="F13" s="1144">
        <v>-2.9284966847322291E-2</v>
      </c>
    </row>
    <row r="14" spans="1:6">
      <c r="A14" s="1100" t="s">
        <v>349</v>
      </c>
      <c r="B14" s="372" t="s">
        <v>186</v>
      </c>
      <c r="C14" s="372" t="s">
        <v>186</v>
      </c>
      <c r="D14" s="372" t="s">
        <v>186</v>
      </c>
      <c r="E14" s="1143" t="s">
        <v>186</v>
      </c>
      <c r="F14" s="1144" t="s">
        <v>186</v>
      </c>
    </row>
    <row r="15" spans="1:6" ht="16.5">
      <c r="A15" s="1100" t="s">
        <v>350</v>
      </c>
      <c r="B15" s="372" t="s">
        <v>186</v>
      </c>
      <c r="C15" s="372" t="s">
        <v>186</v>
      </c>
      <c r="D15" s="372" t="s">
        <v>186</v>
      </c>
      <c r="E15" s="1143" t="s">
        <v>186</v>
      </c>
      <c r="F15" s="1144" t="s">
        <v>186</v>
      </c>
    </row>
    <row r="16" spans="1:6" s="1097" customFormat="1" ht="17.25" thickBot="1">
      <c r="A16" s="1101" t="s">
        <v>351</v>
      </c>
      <c r="B16" s="372" t="s">
        <v>186</v>
      </c>
      <c r="C16" s="372" t="s">
        <v>186</v>
      </c>
      <c r="D16" s="372" t="s">
        <v>186</v>
      </c>
      <c r="E16" s="1148" t="s">
        <v>186</v>
      </c>
      <c r="F16" s="1144" t="s">
        <v>186</v>
      </c>
    </row>
    <row r="17" spans="1:6" s="1099" customFormat="1" ht="15.75" thickBot="1">
      <c r="A17" s="1102" t="s">
        <v>352</v>
      </c>
      <c r="B17" s="1152">
        <v>28969333.122747626</v>
      </c>
      <c r="C17" s="1152">
        <v>29933595.904321201</v>
      </c>
      <c r="D17" s="1152">
        <v>29789493.454252586</v>
      </c>
      <c r="E17" s="423">
        <v>-4.8140708028938661E-3</v>
      </c>
      <c r="F17" s="1151">
        <v>2.8311329364394178E-2</v>
      </c>
    </row>
    <row r="18" spans="1:6" s="1099" customFormat="1" ht="15.75" thickBot="1">
      <c r="A18" s="1150"/>
      <c r="B18" s="1111"/>
      <c r="C18" s="1111"/>
      <c r="D18" s="1111"/>
      <c r="E18" s="1111"/>
      <c r="F18" s="1111"/>
    </row>
    <row r="19" spans="1:6" ht="16.5">
      <c r="A19" s="1100" t="s">
        <v>353</v>
      </c>
      <c r="B19" s="1156">
        <v>15312787.063868353</v>
      </c>
      <c r="C19" s="1156">
        <v>15305133.816655103</v>
      </c>
      <c r="D19" s="419">
        <v>15353163.241958346</v>
      </c>
      <c r="E19" s="1141">
        <v>3.1381251466731097E-3</v>
      </c>
      <c r="F19" s="1142">
        <v>2.6367621989118462E-3</v>
      </c>
    </row>
    <row r="20" spans="1:6" s="1097" customFormat="1" ht="17.25" thickBot="1">
      <c r="A20" s="1101" t="s">
        <v>354</v>
      </c>
      <c r="B20" s="1157">
        <v>13656546.058879269</v>
      </c>
      <c r="C20" s="1157">
        <v>14628462.087666102</v>
      </c>
      <c r="D20" s="1158">
        <v>14436330.212294243</v>
      </c>
      <c r="E20" s="1148">
        <v>-1.3134113088610566E-2</v>
      </c>
      <c r="F20" s="1149">
        <v>5.7099661221291731E-2</v>
      </c>
    </row>
    <row r="21" spans="1:6" s="1099" customFormat="1" ht="15.75" thickBot="1">
      <c r="A21" s="1150"/>
      <c r="B21" s="1111"/>
      <c r="C21" s="1111"/>
      <c r="D21" s="1111"/>
      <c r="E21" s="1164"/>
      <c r="F21" s="1165"/>
    </row>
    <row r="22" spans="1:6" s="1717" customFormat="1" ht="16.5">
      <c r="A22" s="1100" t="s">
        <v>355</v>
      </c>
      <c r="B22" s="1156">
        <v>20136257.621765956</v>
      </c>
      <c r="C22" s="1156">
        <v>18710798.500881255</v>
      </c>
      <c r="D22" s="1156">
        <v>18530113.38109941</v>
      </c>
      <c r="E22" s="1141">
        <v>-9.6567294962496275E-3</v>
      </c>
      <c r="F22" s="1142">
        <v>-7.9763790811377522E-2</v>
      </c>
    </row>
    <row r="23" spans="1:6" s="1753" customFormat="1" ht="16.5">
      <c r="A23" s="1100" t="s">
        <v>356</v>
      </c>
      <c r="B23" s="1155">
        <v>1304266.3368819368</v>
      </c>
      <c r="C23" s="1155">
        <v>1418922</v>
      </c>
      <c r="D23" s="1854">
        <v>1430566.9952386767</v>
      </c>
      <c r="E23" s="1143">
        <v>8.2069312045882636E-3</v>
      </c>
      <c r="F23" s="1855">
        <v>9.683655460945384E-2</v>
      </c>
    </row>
    <row r="24" spans="1:6" s="1753" customFormat="1">
      <c r="A24" s="1100" t="s">
        <v>357</v>
      </c>
      <c r="B24" s="1155">
        <v>-467302.75919020001</v>
      </c>
      <c r="C24" s="1155">
        <v>-503808.67382350005</v>
      </c>
      <c r="D24" s="1854">
        <v>-513261.58567470004</v>
      </c>
      <c r="E24" s="1143">
        <v>1.8762900168947105E-2</v>
      </c>
      <c r="F24" s="1855">
        <v>9.8349144276706602E-2</v>
      </c>
    </row>
    <row r="25" spans="1:6" s="1097" customFormat="1" ht="15" thickBot="1">
      <c r="A25" s="1101" t="s">
        <v>358</v>
      </c>
      <c r="B25" s="372" t="s">
        <v>186</v>
      </c>
      <c r="C25" s="372" t="s">
        <v>186</v>
      </c>
      <c r="D25" s="372" t="s">
        <v>186</v>
      </c>
      <c r="E25" s="1148" t="s">
        <v>186</v>
      </c>
      <c r="F25" s="1149" t="s">
        <v>186</v>
      </c>
    </row>
    <row r="26" spans="1:6" s="1099" customFormat="1" ht="15.75" thickBot="1">
      <c r="A26" s="1102" t="s">
        <v>359</v>
      </c>
      <c r="B26" s="1152">
        <v>20973221.19945769</v>
      </c>
      <c r="C26" s="1152">
        <v>19625911.827057756</v>
      </c>
      <c r="D26" s="1152">
        <v>19447418.790663388</v>
      </c>
      <c r="E26" s="423">
        <v>-9.0947640021639131E-3</v>
      </c>
      <c r="F26" s="1151">
        <v>-7.2750027012243423E-2</v>
      </c>
    </row>
    <row r="27" spans="1:6" s="1099" customFormat="1" ht="15.75" thickBot="1">
      <c r="A27" s="1102" t="s">
        <v>360</v>
      </c>
      <c r="B27" s="1167">
        <v>1.3812534015278823</v>
      </c>
      <c r="C27" s="1167">
        <v>1.5252079071838331</v>
      </c>
      <c r="D27" s="1167">
        <v>1.5317967785295177</v>
      </c>
      <c r="E27" s="1168"/>
      <c r="F27" s="1166"/>
    </row>
    <row r="28" spans="1:6" s="1099" customFormat="1" ht="17.25" thickBot="1">
      <c r="A28" s="1102" t="s">
        <v>361</v>
      </c>
      <c r="B28" s="1166">
        <v>1</v>
      </c>
      <c r="C28" s="1166">
        <v>1</v>
      </c>
      <c r="D28" s="1169">
        <v>1</v>
      </c>
      <c r="E28" s="1170"/>
      <c r="F28" s="1171"/>
    </row>
    <row r="29" spans="1:6">
      <c r="A29" s="359"/>
      <c r="B29" s="359"/>
      <c r="C29" s="359"/>
      <c r="D29" s="359"/>
      <c r="E29" s="1955"/>
      <c r="F29" s="1955"/>
    </row>
    <row r="30" spans="1:6">
      <c r="A30" s="1942" t="s">
        <v>362</v>
      </c>
      <c r="B30" s="1942"/>
      <c r="C30" s="1942"/>
      <c r="D30" s="1942"/>
      <c r="E30" s="1942"/>
      <c r="F30" s="1942"/>
    </row>
    <row r="31" spans="1:6">
      <c r="A31" s="1942" t="s">
        <v>363</v>
      </c>
      <c r="B31" s="1942"/>
      <c r="C31" s="1942"/>
      <c r="D31" s="1942"/>
      <c r="E31" s="1942"/>
      <c r="F31" s="1942"/>
    </row>
    <row r="32" spans="1:6">
      <c r="A32" s="1942" t="s">
        <v>364</v>
      </c>
      <c r="B32" s="1942"/>
      <c r="C32" s="1942"/>
      <c r="D32" s="1942"/>
      <c r="E32" s="1942"/>
      <c r="F32" s="1942"/>
    </row>
    <row r="33" spans="1:6">
      <c r="A33" s="1942" t="s">
        <v>365</v>
      </c>
      <c r="B33" s="1942"/>
      <c r="C33" s="1942"/>
      <c r="D33" s="1942"/>
      <c r="E33" s="1942"/>
      <c r="F33" s="1942"/>
    </row>
    <row r="34" spans="1:6" ht="18.75" customHeight="1">
      <c r="A34" s="1942" t="s">
        <v>366</v>
      </c>
      <c r="B34" s="1942"/>
      <c r="C34" s="1942"/>
      <c r="D34" s="1942"/>
      <c r="E34" s="1942"/>
      <c r="F34" s="1942"/>
    </row>
    <row r="35" spans="1:6">
      <c r="A35" s="1942"/>
      <c r="B35" s="1942"/>
      <c r="C35" s="1942"/>
      <c r="D35" s="1942"/>
      <c r="E35" s="1942"/>
      <c r="F35" s="1942"/>
    </row>
    <row r="36" spans="1:6">
      <c r="A36" s="1016" t="s">
        <v>367</v>
      </c>
      <c r="B36" s="1016"/>
      <c r="C36" s="1016"/>
      <c r="D36" s="1016"/>
      <c r="E36" s="1953"/>
      <c r="F36" s="1953"/>
    </row>
    <row r="37" spans="1:6">
      <c r="A37" s="1016" t="s">
        <v>368</v>
      </c>
      <c r="B37" s="1016"/>
      <c r="C37" s="1016"/>
      <c r="D37" s="1016"/>
      <c r="E37" s="1953"/>
      <c r="F37" s="1953"/>
    </row>
    <row r="38" spans="1:6">
      <c r="A38" s="1016" t="s">
        <v>369</v>
      </c>
      <c r="B38" s="1016"/>
      <c r="C38" s="1016"/>
      <c r="D38" s="1016"/>
      <c r="E38" s="1953"/>
      <c r="F38" s="1953"/>
    </row>
    <row r="39" spans="1:6">
      <c r="A39" s="1016" t="s">
        <v>370</v>
      </c>
      <c r="B39" s="1016"/>
      <c r="C39" s="1016"/>
      <c r="D39" s="1016"/>
      <c r="E39" s="1953"/>
      <c r="F39" s="1953"/>
    </row>
    <row r="40" spans="1:6">
      <c r="A40" s="1016" t="s">
        <v>371</v>
      </c>
      <c r="B40" s="1112"/>
      <c r="C40" s="1112"/>
      <c r="D40" s="1112"/>
      <c r="E40" s="1954"/>
      <c r="F40" s="1954"/>
    </row>
  </sheetData>
  <mergeCells count="13">
    <mergeCell ref="A31:F31"/>
    <mergeCell ref="E29:F29"/>
    <mergeCell ref="A30:F30"/>
    <mergeCell ref="B1:D2"/>
    <mergeCell ref="E1:F2"/>
    <mergeCell ref="E39:F39"/>
    <mergeCell ref="E40:F40"/>
    <mergeCell ref="A32:F32"/>
    <mergeCell ref="A33:F33"/>
    <mergeCell ref="A34:F35"/>
    <mergeCell ref="E36:F36"/>
    <mergeCell ref="E37:F37"/>
    <mergeCell ref="E38:F38"/>
  </mergeCells>
  <hyperlinks>
    <hyperlink ref="A3" location="Índice!A1" display="Volver al índice" xr:uid="{0DAA847E-C486-4A09-9374-4FF79C64126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rgb="FFD0CECE"/>
  </sheetPr>
  <dimension ref="A1:F61"/>
  <sheetViews>
    <sheetView showGridLines="0" zoomScale="70" zoomScaleNormal="70" workbookViewId="0"/>
  </sheetViews>
  <sheetFormatPr baseColWidth="10" defaultColWidth="11.42578125" defaultRowHeight="14.25"/>
  <cols>
    <col min="1" max="1" width="61.42578125" style="440" customWidth="1"/>
    <col min="2" max="4" width="15.85546875" style="440" bestFit="1" customWidth="1"/>
    <col min="5" max="6" width="11.5703125" style="440" bestFit="1" customWidth="1"/>
    <col min="7" max="16384" width="11.42578125" style="440"/>
  </cols>
  <sheetData>
    <row r="1" spans="1:6" s="885" customFormat="1" ht="14.45" customHeight="1">
      <c r="A1" s="1117" t="s">
        <v>372</v>
      </c>
      <c r="B1" s="1956" t="s">
        <v>337</v>
      </c>
      <c r="C1" s="1957"/>
      <c r="D1" s="1958"/>
      <c r="E1" s="1956" t="s">
        <v>47</v>
      </c>
      <c r="F1" s="1957"/>
    </row>
    <row r="2" spans="1:6" s="885" customFormat="1" ht="15">
      <c r="A2" s="1118" t="s">
        <v>50</v>
      </c>
      <c r="B2" s="1959"/>
      <c r="C2" s="1960"/>
      <c r="D2" s="1961"/>
      <c r="E2" s="1959"/>
      <c r="F2" s="1960"/>
    </row>
    <row r="3" spans="1:6" s="1044" customFormat="1" ht="15.75" thickBot="1">
      <c r="A3" s="697" t="s">
        <v>51</v>
      </c>
      <c r="B3" s="828" t="s">
        <v>779</v>
      </c>
      <c r="C3" s="829" t="s">
        <v>142</v>
      </c>
      <c r="D3" s="830" t="s">
        <v>778</v>
      </c>
      <c r="E3" s="1119" t="s">
        <v>53</v>
      </c>
      <c r="F3" s="1120" t="s">
        <v>54</v>
      </c>
    </row>
    <row r="4" spans="1:6">
      <c r="A4" s="755" t="s">
        <v>373</v>
      </c>
      <c r="B4" s="327">
        <v>11067386.717</v>
      </c>
      <c r="C4" s="452">
        <v>11317386.71699</v>
      </c>
      <c r="D4" s="452">
        <v>11317386.717020001</v>
      </c>
      <c r="E4" s="1435">
        <v>2.6509905381999488E-12</v>
      </c>
      <c r="F4" s="1436">
        <v>2.258889170611432E-2</v>
      </c>
    </row>
    <row r="5" spans="1:6">
      <c r="A5" s="755" t="s">
        <v>374</v>
      </c>
      <c r="B5" s="327">
        <v>6166670.1523000002</v>
      </c>
      <c r="C5" s="452">
        <v>6707830.7316200007</v>
      </c>
      <c r="D5" s="452">
        <v>6707830.7316399999</v>
      </c>
      <c r="E5" s="1437">
        <v>2.9813929103283954E-12</v>
      </c>
      <c r="F5" s="1438">
        <v>8.7755720019849215E-2</v>
      </c>
    </row>
    <row r="6" spans="1:6">
      <c r="A6" s="510" t="s">
        <v>375</v>
      </c>
      <c r="B6" s="372" t="s">
        <v>186</v>
      </c>
      <c r="C6" s="372" t="s">
        <v>186</v>
      </c>
      <c r="D6" s="372" t="s">
        <v>186</v>
      </c>
      <c r="E6" s="1437" t="s">
        <v>60</v>
      </c>
      <c r="F6" s="1438" t="s">
        <v>60</v>
      </c>
    </row>
    <row r="7" spans="1:6" ht="16.5">
      <c r="A7" s="755" t="s">
        <v>376</v>
      </c>
      <c r="B7" s="327">
        <v>1595915.74449</v>
      </c>
      <c r="C7" s="452">
        <v>1720950.8891800002</v>
      </c>
      <c r="D7" s="452">
        <v>1735371.6237300001</v>
      </c>
      <c r="E7" s="1437">
        <v>8.3795154415307049E-3</v>
      </c>
      <c r="F7" s="1438">
        <v>8.7382983545015072E-2</v>
      </c>
    </row>
    <row r="8" spans="1:6">
      <c r="A8" s="510" t="s">
        <v>344</v>
      </c>
      <c r="B8" s="372" t="s">
        <v>186</v>
      </c>
      <c r="C8" s="372" t="s">
        <v>186</v>
      </c>
      <c r="D8" s="372" t="s">
        <v>186</v>
      </c>
      <c r="E8" s="1437" t="s">
        <v>60</v>
      </c>
      <c r="F8" s="1438" t="s">
        <v>60</v>
      </c>
    </row>
    <row r="9" spans="1:6">
      <c r="A9" s="755" t="s">
        <v>346</v>
      </c>
      <c r="B9" s="327">
        <v>4817188.3049999997</v>
      </c>
      <c r="C9" s="452">
        <v>5595900.0000000009</v>
      </c>
      <c r="D9" s="452">
        <v>5397450</v>
      </c>
      <c r="E9" s="1437">
        <v>-3.546346432209313E-2</v>
      </c>
      <c r="F9" s="1438">
        <v>0.12045651078196752</v>
      </c>
    </row>
    <row r="10" spans="1:6" ht="28.5">
      <c r="A10" s="1121" t="s">
        <v>377</v>
      </c>
      <c r="B10" s="327">
        <v>-2314790.3541099993</v>
      </c>
      <c r="C10" s="452">
        <v>-2263804.7708499995</v>
      </c>
      <c r="D10" s="452">
        <v>-2263804.77085</v>
      </c>
      <c r="E10" s="1437">
        <v>0</v>
      </c>
      <c r="F10" s="1438">
        <v>-2.2026004717650746E-2</v>
      </c>
    </row>
    <row r="11" spans="1:6">
      <c r="A11" s="1122" t="s">
        <v>378</v>
      </c>
      <c r="B11" s="327">
        <v>-2297879.1981599992</v>
      </c>
      <c r="C11" s="452">
        <v>-2377058.1715499996</v>
      </c>
      <c r="D11" s="452">
        <v>-2435661.31201</v>
      </c>
      <c r="E11" s="1437">
        <v>2.4653641699389883E-2</v>
      </c>
      <c r="F11" s="1438">
        <v>5.9960555785668911E-2</v>
      </c>
    </row>
    <row r="12" spans="1:6">
      <c r="A12" s="1122" t="s">
        <v>379</v>
      </c>
      <c r="B12" s="327">
        <v>-16911.15595</v>
      </c>
      <c r="C12" s="452">
        <v>113253.4007</v>
      </c>
      <c r="D12" s="452">
        <v>171856.54115999999</v>
      </c>
      <c r="E12" s="1437">
        <v>0.51745148576364119</v>
      </c>
      <c r="F12" s="1438" t="s">
        <v>60</v>
      </c>
    </row>
    <row r="13" spans="1:6">
      <c r="A13" s="755" t="s">
        <v>348</v>
      </c>
      <c r="B13" s="327">
        <v>-122083.18850999999</v>
      </c>
      <c r="C13" s="452">
        <v>-122083.18850999999</v>
      </c>
      <c r="D13" s="452">
        <v>-122083.18850999999</v>
      </c>
      <c r="E13" s="1437">
        <v>0</v>
      </c>
      <c r="F13" s="1438">
        <v>0</v>
      </c>
    </row>
    <row r="14" spans="1:6" s="1039" customFormat="1" ht="15.75" thickBot="1">
      <c r="A14" s="1123" t="s">
        <v>380</v>
      </c>
      <c r="B14" s="1466">
        <v>21210287.376170002</v>
      </c>
      <c r="C14" s="463">
        <v>22956180.378430001</v>
      </c>
      <c r="D14" s="1467">
        <v>22772151.113030002</v>
      </c>
      <c r="E14" s="1439">
        <v>-8.016545538774289E-3</v>
      </c>
      <c r="F14" s="1440">
        <v>7.3637085116289899E-2</v>
      </c>
    </row>
    <row r="15" spans="1:6" s="1071" customFormat="1" ht="15" thickBot="1">
      <c r="A15" s="1124"/>
      <c r="B15" s="508"/>
      <c r="C15" s="508"/>
      <c r="D15" s="508"/>
      <c r="E15" s="1438"/>
      <c r="F15" s="1438"/>
    </row>
    <row r="16" spans="1:6" s="1071" customFormat="1" ht="15.75" thickBot="1">
      <c r="A16" s="1125" t="s">
        <v>381</v>
      </c>
      <c r="B16" s="1126">
        <v>90253383</v>
      </c>
      <c r="C16" s="1127">
        <v>100119715</v>
      </c>
      <c r="D16" s="1128">
        <v>94628498</v>
      </c>
      <c r="E16" s="1441">
        <v>-5.4846510499954926E-2</v>
      </c>
      <c r="F16" s="1442">
        <v>4.8475911423730235E-2</v>
      </c>
    </row>
    <row r="17" spans="1:6" s="1071" customFormat="1" ht="15" thickBot="1">
      <c r="A17" s="1124"/>
      <c r="B17" s="508"/>
      <c r="C17" s="508"/>
      <c r="D17" s="508"/>
      <c r="E17" s="1438"/>
      <c r="F17" s="1438"/>
    </row>
    <row r="18" spans="1:6" ht="16.5">
      <c r="A18" s="510" t="s">
        <v>382</v>
      </c>
      <c r="B18" s="448">
        <v>14783879.219415002</v>
      </c>
      <c r="C18" s="447">
        <v>15142988.348435003</v>
      </c>
      <c r="D18" s="449">
        <v>15142988.348485002</v>
      </c>
      <c r="E18" s="1435">
        <v>3.3017910725642124E-12</v>
      </c>
      <c r="F18" s="1436">
        <v>2.4290588670286137E-2</v>
      </c>
    </row>
    <row r="19" spans="1:6" s="1039" customFormat="1" ht="17.25" thickBot="1">
      <c r="A19" s="511" t="s">
        <v>383</v>
      </c>
      <c r="B19" s="761">
        <v>6426408.1567550004</v>
      </c>
      <c r="C19" s="479">
        <v>7813192.0299950019</v>
      </c>
      <c r="D19" s="480">
        <v>7629162.7645450011</v>
      </c>
      <c r="E19" s="1443">
        <v>-2.3553659598216536E-2</v>
      </c>
      <c r="F19" s="1434">
        <v>0.18715814160134653</v>
      </c>
    </row>
    <row r="20" spans="1:6" s="1071" customFormat="1" ht="15" thickBot="1">
      <c r="A20" s="1124"/>
      <c r="B20" s="508"/>
      <c r="C20" s="508"/>
      <c r="D20" s="508"/>
      <c r="E20" s="1438"/>
      <c r="F20" s="1438"/>
    </row>
    <row r="21" spans="1:6" s="1071" customFormat="1" ht="18" thickBot="1">
      <c r="A21" s="1129" t="s">
        <v>384</v>
      </c>
      <c r="B21" s="1468">
        <v>142042877.39649171</v>
      </c>
      <c r="C21" s="1065">
        <v>151415294.43704152</v>
      </c>
      <c r="D21" s="1065">
        <v>152376235.49898833</v>
      </c>
      <c r="E21" s="468">
        <v>6.3463936421982031E-3</v>
      </c>
      <c r="F21" s="1444">
        <v>7.2748160920822397E-2</v>
      </c>
    </row>
    <row r="22" spans="1:6" ht="15">
      <c r="A22" s="755" t="s">
        <v>385</v>
      </c>
      <c r="B22" s="1469">
        <v>125874293.59021005</v>
      </c>
      <c r="C22" s="1470">
        <v>135576213.96759999</v>
      </c>
      <c r="D22" s="1471">
        <v>137707534.61105999</v>
      </c>
      <c r="E22" s="1435">
        <v>1.572046143705819E-2</v>
      </c>
      <c r="F22" s="1436">
        <v>9.4008400630025704E-2</v>
      </c>
    </row>
    <row r="23" spans="1:6" ht="16.5">
      <c r="A23" s="510" t="s">
        <v>386</v>
      </c>
      <c r="B23" s="455">
        <v>4859240.847581666</v>
      </c>
      <c r="C23" s="454">
        <v>3792119.0483715339</v>
      </c>
      <c r="D23" s="456">
        <v>2408770.4184658369</v>
      </c>
      <c r="E23" s="1437">
        <v>-0.36479567552072351</v>
      </c>
      <c r="F23" s="1438">
        <v>-0.50429079479264183</v>
      </c>
    </row>
    <row r="24" spans="1:6" s="1039" customFormat="1" ht="15.75" thickBot="1">
      <c r="A24" s="511" t="s">
        <v>387</v>
      </c>
      <c r="B24" s="1466">
        <v>11309342.958700001</v>
      </c>
      <c r="C24" s="463">
        <v>12046961.42107</v>
      </c>
      <c r="D24" s="1467">
        <v>12259930.469462499</v>
      </c>
      <c r="E24" s="1443">
        <v>1.7678237768738794E-2</v>
      </c>
      <c r="F24" s="1434">
        <v>8.4053292417950246E-2</v>
      </c>
    </row>
    <row r="25" spans="1:6" s="1071" customFormat="1" ht="15" thickBot="1">
      <c r="A25" s="1124"/>
      <c r="B25" s="459"/>
      <c r="C25" s="459"/>
      <c r="D25" s="459"/>
      <c r="E25" s="1438"/>
      <c r="F25" s="1438"/>
    </row>
    <row r="26" spans="1:6" s="1071" customFormat="1" ht="15.75" thickBot="1">
      <c r="A26" s="1129" t="s">
        <v>388</v>
      </c>
      <c r="B26" s="1468">
        <v>16359369.937859174</v>
      </c>
      <c r="C26" s="1065">
        <v>13925638.273197912</v>
      </c>
      <c r="D26" s="1065">
        <v>14356116.724262154</v>
      </c>
      <c r="E26" s="468">
        <v>3.0912654961946395E-2</v>
      </c>
      <c r="F26" s="1444">
        <v>-0.12245295639174052</v>
      </c>
    </row>
    <row r="27" spans="1:6" ht="15">
      <c r="A27" s="510" t="s">
        <v>389</v>
      </c>
      <c r="B27" s="1469">
        <v>12587429.359021006</v>
      </c>
      <c r="C27" s="1470">
        <v>10561112.203384802</v>
      </c>
      <c r="D27" s="1470">
        <v>10846097.117408</v>
      </c>
      <c r="E27" s="1435">
        <v>2.6984365712151175E-2</v>
      </c>
      <c r="F27" s="1436">
        <v>-0.1383389882037391</v>
      </c>
    </row>
    <row r="28" spans="1:6" ht="15">
      <c r="A28" s="510" t="s">
        <v>390</v>
      </c>
      <c r="B28" s="455">
        <v>485924.08475816663</v>
      </c>
      <c r="C28" s="454">
        <v>312746.02675311005</v>
      </c>
      <c r="D28" s="454">
        <v>379211.90483715339</v>
      </c>
      <c r="E28" s="1437">
        <v>0.21252349318098052</v>
      </c>
      <c r="F28" s="1438">
        <v>-0.21960669015638826</v>
      </c>
    </row>
    <row r="29" spans="1:6" ht="15">
      <c r="A29" s="510" t="s">
        <v>391</v>
      </c>
      <c r="B29" s="455">
        <v>1130934.2958700003</v>
      </c>
      <c r="C29" s="454">
        <v>1179465.1603300001</v>
      </c>
      <c r="D29" s="454">
        <v>1204696.1421070001</v>
      </c>
      <c r="E29" s="1437">
        <v>2.1391883902650149E-2</v>
      </c>
      <c r="F29" s="1438">
        <v>6.5222043850263339E-2</v>
      </c>
    </row>
    <row r="30" spans="1:6" s="1039" customFormat="1" ht="15.75" thickBot="1">
      <c r="A30" s="1130" t="s">
        <v>392</v>
      </c>
      <c r="B30" s="1466">
        <v>2155082.1982100001</v>
      </c>
      <c r="C30" s="463">
        <v>1872314.8827299997</v>
      </c>
      <c r="D30" s="1467">
        <v>1926111.5599099998</v>
      </c>
      <c r="E30" s="1443">
        <v>2.8732708197864575E-2</v>
      </c>
      <c r="F30" s="1434">
        <v>-0.10624682366648568</v>
      </c>
    </row>
    <row r="31" spans="1:6" s="1071" customFormat="1" ht="15" thickBot="1">
      <c r="A31" s="1124"/>
      <c r="B31" s="508"/>
      <c r="C31" s="508"/>
      <c r="D31" s="508"/>
      <c r="E31" s="1438"/>
      <c r="F31" s="1438"/>
    </row>
    <row r="32" spans="1:6" s="1071" customFormat="1" ht="18" thickBot="1">
      <c r="A32" s="1131" t="s">
        <v>393</v>
      </c>
      <c r="B32" s="1468">
        <v>15292574.503940001</v>
      </c>
      <c r="C32" s="1065">
        <v>15869606.724780003</v>
      </c>
      <c r="D32" s="1066">
        <v>16856292.391959999</v>
      </c>
      <c r="E32" s="468">
        <v>6.2174550654699567E-2</v>
      </c>
      <c r="F32" s="1444">
        <v>0.10225340982429865</v>
      </c>
    </row>
    <row r="33" spans="1:6">
      <c r="A33" s="755" t="s">
        <v>394</v>
      </c>
      <c r="B33" s="327">
        <v>17234056.8693</v>
      </c>
      <c r="C33" s="452">
        <v>18025217.44861</v>
      </c>
      <c r="D33" s="452">
        <v>18025217.448660001</v>
      </c>
      <c r="E33" s="1435">
        <v>2.7740032493284161E-12</v>
      </c>
      <c r="F33" s="1436">
        <v>4.590681029777377E-2</v>
      </c>
    </row>
    <row r="34" spans="1:6">
      <c r="A34" s="755" t="s">
        <v>395</v>
      </c>
      <c r="B34" s="327">
        <v>832931.26140999992</v>
      </c>
      <c r="C34" s="452">
        <v>2007214.0565399998</v>
      </c>
      <c r="D34" s="452">
        <v>3032690.8729300001</v>
      </c>
      <c r="E34" s="1437">
        <v>0.51089559334678003</v>
      </c>
      <c r="F34" s="1438">
        <v>2.6409857732992399</v>
      </c>
    </row>
    <row r="35" spans="1:6">
      <c r="A35" s="755" t="s">
        <v>396</v>
      </c>
      <c r="B35" s="327">
        <v>691093.77424000006</v>
      </c>
      <c r="C35" s="452">
        <v>-591123.04143999994</v>
      </c>
      <c r="D35" s="452">
        <v>-497304.30626000004</v>
      </c>
      <c r="E35" s="1437">
        <v>-0.15871270209913257</v>
      </c>
      <c r="F35" s="1438">
        <v>-1.7195901986049411</v>
      </c>
    </row>
    <row r="36" spans="1:6">
      <c r="A36" s="755" t="s">
        <v>397</v>
      </c>
      <c r="B36" s="327">
        <v>-1167628.20285</v>
      </c>
      <c r="C36" s="452">
        <v>-1194643.5673799999</v>
      </c>
      <c r="D36" s="452">
        <v>-1268650.3113599997</v>
      </c>
      <c r="E36" s="1437">
        <v>6.1948807159532659E-2</v>
      </c>
      <c r="F36" s="1438">
        <v>8.6519071964363592E-2</v>
      </c>
    </row>
    <row r="37" spans="1:6" s="1039" customFormat="1" ht="15" thickBot="1">
      <c r="A37" s="1130" t="s">
        <v>398</v>
      </c>
      <c r="B37" s="761">
        <v>-2297879.1981599992</v>
      </c>
      <c r="C37" s="479">
        <v>-2377058.1715499996</v>
      </c>
      <c r="D37" s="479">
        <v>-2435661.31201</v>
      </c>
      <c r="E37" s="1443">
        <v>2.4653641699389883E-2</v>
      </c>
      <c r="F37" s="1434">
        <v>5.9960555785668834E-2</v>
      </c>
    </row>
    <row r="38" spans="1:6" s="1071" customFormat="1" ht="15" thickBot="1">
      <c r="A38" s="1132"/>
      <c r="B38" s="906"/>
      <c r="C38" s="906"/>
      <c r="D38" s="906"/>
      <c r="E38" s="912"/>
      <c r="F38" s="912"/>
    </row>
    <row r="39" spans="1:6" s="1071" customFormat="1" ht="18" thickBot="1">
      <c r="A39" s="1129" t="s">
        <v>399</v>
      </c>
      <c r="B39" s="1468">
        <v>134192100.06888196</v>
      </c>
      <c r="C39" s="1065">
        <v>142988955.64564174</v>
      </c>
      <c r="D39" s="1065">
        <v>142406953.62246332</v>
      </c>
      <c r="E39" s="468">
        <v>-4.0702585773180842E-3</v>
      </c>
      <c r="F39" s="1444">
        <v>6.1217117470883917E-2</v>
      </c>
    </row>
    <row r="40" spans="1:6">
      <c r="A40" s="510" t="s">
        <v>400</v>
      </c>
      <c r="B40" s="448">
        <v>142042877.39649171</v>
      </c>
      <c r="C40" s="447">
        <v>151415294.43704152</v>
      </c>
      <c r="D40" s="449">
        <v>152376235.49898833</v>
      </c>
      <c r="E40" s="1435">
        <v>6.3463936421982031E-3</v>
      </c>
      <c r="F40" s="1436">
        <v>7.2748160920822397E-2</v>
      </c>
    </row>
    <row r="41" spans="1:6">
      <c r="A41" s="755" t="s">
        <v>401</v>
      </c>
      <c r="B41" s="327">
        <v>9264962.6218797434</v>
      </c>
      <c r="C41" s="452">
        <v>9779458.8723997828</v>
      </c>
      <c r="D41" s="324">
        <v>10927752.602150036</v>
      </c>
      <c r="E41" s="1437">
        <v>0.11741894359728243</v>
      </c>
      <c r="F41" s="1438">
        <v>0.17947077048573495</v>
      </c>
    </row>
    <row r="42" spans="1:6" ht="28.5">
      <c r="A42" s="1121" t="s">
        <v>402</v>
      </c>
      <c r="B42" s="327">
        <v>1414185.2942700002</v>
      </c>
      <c r="C42" s="452">
        <v>1353120.0809999998</v>
      </c>
      <c r="D42" s="324">
        <v>958470.72562499996</v>
      </c>
      <c r="E42" s="1437">
        <v>-0.29165878248096139</v>
      </c>
      <c r="F42" s="1438">
        <v>-0.32224530299633702</v>
      </c>
    </row>
    <row r="43" spans="1:6" s="1039" customFormat="1" ht="29.25" thickBot="1">
      <c r="A43" s="1133" t="s">
        <v>403</v>
      </c>
      <c r="B43" s="762" t="s">
        <v>345</v>
      </c>
      <c r="C43" s="1134" t="s">
        <v>345</v>
      </c>
      <c r="D43" s="1472" t="s">
        <v>345</v>
      </c>
      <c r="E43" s="762" t="s">
        <v>345</v>
      </c>
      <c r="F43" s="1134" t="s">
        <v>345</v>
      </c>
    </row>
    <row r="44" spans="1:6" ht="15">
      <c r="A44" s="508"/>
      <c r="B44" s="1135"/>
      <c r="C44" s="1135"/>
      <c r="D44" s="1135"/>
      <c r="E44" s="1136"/>
      <c r="F44" s="1136"/>
    </row>
    <row r="45" spans="1:6" ht="15">
      <c r="A45" s="508"/>
      <c r="B45" s="1136"/>
      <c r="C45" s="1136"/>
      <c r="D45" s="1136"/>
      <c r="E45" s="473"/>
      <c r="F45" s="473"/>
    </row>
    <row r="46" spans="1:6" s="1039" customFormat="1" ht="15.75" thickBot="1">
      <c r="A46" s="1137" t="s">
        <v>404</v>
      </c>
      <c r="B46" s="1135"/>
      <c r="C46" s="471"/>
      <c r="D46" s="1135"/>
      <c r="E46" s="473"/>
      <c r="F46" s="473"/>
    </row>
    <row r="47" spans="1:6" ht="16.5">
      <c r="A47" s="1121" t="s">
        <v>405</v>
      </c>
      <c r="B47" s="749">
        <v>0.10408039804873839</v>
      </c>
      <c r="C47" s="750">
        <v>0.10000963512131503</v>
      </c>
      <c r="D47" s="751">
        <v>9.937893726601181E-2</v>
      </c>
      <c r="E47" s="1138" t="s">
        <v>763</v>
      </c>
      <c r="F47" s="1138" t="s">
        <v>764</v>
      </c>
    </row>
    <row r="48" spans="1:6" ht="16.5">
      <c r="A48" s="1139" t="s">
        <v>407</v>
      </c>
      <c r="B48" s="329">
        <v>0.11396031879738219</v>
      </c>
      <c r="C48" s="756">
        <v>0.11098484252244206</v>
      </c>
      <c r="D48" s="757">
        <v>0.11836705977608303</v>
      </c>
      <c r="E48" s="459" t="s">
        <v>765</v>
      </c>
      <c r="F48" s="459" t="s">
        <v>766</v>
      </c>
    </row>
    <row r="49" spans="1:6" ht="16.5">
      <c r="A49" s="1121" t="s">
        <v>803</v>
      </c>
      <c r="B49" s="329">
        <v>0.14932313231704408</v>
      </c>
      <c r="C49" s="756">
        <v>0.15161071055457467</v>
      </c>
      <c r="D49" s="757">
        <v>0.14944686773798918</v>
      </c>
      <c r="E49" s="459" t="s">
        <v>634</v>
      </c>
      <c r="F49" s="459" t="s">
        <v>747</v>
      </c>
    </row>
    <row r="50" spans="1:6" s="1039" customFormat="1" ht="15" thickBot="1">
      <c r="A50" s="1133" t="s">
        <v>408</v>
      </c>
      <c r="B50" s="1431">
        <v>6.696886038238147</v>
      </c>
      <c r="C50" s="1432">
        <v>6.5958400718663883</v>
      </c>
      <c r="D50" s="1433">
        <v>6.6913413117041953</v>
      </c>
      <c r="E50" s="1434">
        <v>1.4479010830652728E-2</v>
      </c>
      <c r="F50" s="1434">
        <v>-8.2795593389106692E-4</v>
      </c>
    </row>
    <row r="51" spans="1:6">
      <c r="A51" s="1140"/>
      <c r="B51" s="459"/>
      <c r="C51" s="459"/>
      <c r="D51" s="459"/>
      <c r="E51" s="473"/>
      <c r="F51" s="473"/>
    </row>
    <row r="52" spans="1:6">
      <c r="A52" s="1962" t="s">
        <v>409</v>
      </c>
      <c r="B52" s="1962"/>
      <c r="C52" s="1962"/>
      <c r="D52" s="1962"/>
      <c r="E52" s="1962"/>
      <c r="F52" s="1962"/>
    </row>
    <row r="53" spans="1:6" ht="54" customHeight="1">
      <c r="A53" s="1962" t="s">
        <v>410</v>
      </c>
      <c r="B53" s="1962"/>
      <c r="C53" s="1962"/>
      <c r="D53" s="1962"/>
      <c r="E53" s="1962"/>
      <c r="F53" s="1962"/>
    </row>
    <row r="54" spans="1:6" ht="30.6" customHeight="1">
      <c r="A54" s="1962" t="s">
        <v>411</v>
      </c>
      <c r="B54" s="1962"/>
      <c r="C54" s="1962"/>
      <c r="D54" s="1962"/>
      <c r="E54" s="1962"/>
      <c r="F54" s="1962"/>
    </row>
    <row r="55" spans="1:6" ht="27.6" customHeight="1">
      <c r="A55" s="1962" t="s">
        <v>412</v>
      </c>
      <c r="B55" s="1962"/>
      <c r="C55" s="1962"/>
      <c r="D55" s="1962"/>
      <c r="E55" s="1962"/>
      <c r="F55" s="1962"/>
    </row>
    <row r="56" spans="1:6">
      <c r="A56" s="1962" t="s">
        <v>413</v>
      </c>
      <c r="B56" s="1962"/>
      <c r="C56" s="1962"/>
      <c r="D56" s="1962"/>
      <c r="E56" s="1962"/>
      <c r="F56" s="1962"/>
    </row>
    <row r="57" spans="1:6" ht="27" customHeight="1">
      <c r="A57" s="1962" t="s">
        <v>414</v>
      </c>
      <c r="B57" s="1962"/>
      <c r="C57" s="1962"/>
      <c r="D57" s="1962"/>
      <c r="E57" s="1962"/>
      <c r="F57" s="1962"/>
    </row>
    <row r="58" spans="1:6" ht="45" customHeight="1">
      <c r="A58" s="1962" t="s">
        <v>415</v>
      </c>
      <c r="B58" s="1962"/>
      <c r="C58" s="1962"/>
      <c r="D58" s="1962"/>
      <c r="E58" s="1962"/>
      <c r="F58" s="1962"/>
    </row>
    <row r="59" spans="1:6">
      <c r="A59" s="1962" t="s">
        <v>416</v>
      </c>
      <c r="B59" s="1962"/>
      <c r="C59" s="1962"/>
      <c r="D59" s="1962"/>
      <c r="E59" s="1962"/>
      <c r="F59" s="1962"/>
    </row>
    <row r="60" spans="1:6" ht="16.7" customHeight="1">
      <c r="A60" s="1962" t="s">
        <v>417</v>
      </c>
      <c r="B60" s="1962"/>
      <c r="C60" s="1962"/>
      <c r="D60" s="1962"/>
      <c r="E60" s="1962"/>
      <c r="F60" s="1962"/>
    </row>
    <row r="61" spans="1:6" ht="14.45" customHeight="1">
      <c r="A61" s="1962" t="s">
        <v>418</v>
      </c>
      <c r="B61" s="1962"/>
      <c r="C61" s="1962"/>
      <c r="D61" s="1962"/>
      <c r="E61" s="1962"/>
      <c r="F61" s="1962"/>
    </row>
  </sheetData>
  <mergeCells count="12">
    <mergeCell ref="B1:D2"/>
    <mergeCell ref="E1:F2"/>
    <mergeCell ref="A61:F61"/>
    <mergeCell ref="A52:F52"/>
    <mergeCell ref="A53:F53"/>
    <mergeCell ref="A54:F54"/>
    <mergeCell ref="A55:F55"/>
    <mergeCell ref="A56:F56"/>
    <mergeCell ref="A57:F57"/>
    <mergeCell ref="A58:F58"/>
    <mergeCell ref="A59:F59"/>
    <mergeCell ref="A60:F60"/>
  </mergeCells>
  <hyperlinks>
    <hyperlink ref="A3" location="Índice!A1" display="Volver al índice" xr:uid="{DE6EC2A9-B66F-4ED2-AA37-4B9D3446285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rgb="FFD0CECE"/>
  </sheetPr>
  <dimension ref="A1:F61"/>
  <sheetViews>
    <sheetView showGridLines="0" zoomScale="70" zoomScaleNormal="70" workbookViewId="0"/>
  </sheetViews>
  <sheetFormatPr baseColWidth="10" defaultColWidth="11.42578125" defaultRowHeight="14.25"/>
  <cols>
    <col min="1" max="1" width="80.5703125" style="517" customWidth="1"/>
    <col min="2" max="2" width="14.85546875" style="517" bestFit="1" customWidth="1"/>
    <col min="3" max="4" width="14.42578125" style="517" bestFit="1" customWidth="1"/>
    <col min="5" max="16384" width="11.42578125" style="517"/>
  </cols>
  <sheetData>
    <row r="1" spans="1:6" s="520" customFormat="1" ht="15">
      <c r="A1" s="695" t="s">
        <v>372</v>
      </c>
      <c r="B1" s="1891" t="s">
        <v>337</v>
      </c>
      <c r="C1" s="1892"/>
      <c r="D1" s="1893"/>
      <c r="E1" s="1891" t="s">
        <v>47</v>
      </c>
      <c r="F1" s="1892"/>
    </row>
    <row r="2" spans="1:6" s="520" customFormat="1" ht="15">
      <c r="A2" s="1087" t="s">
        <v>50</v>
      </c>
      <c r="B2" s="1894"/>
      <c r="C2" s="1895"/>
      <c r="D2" s="1896"/>
      <c r="E2" s="1894"/>
      <c r="F2" s="1895"/>
    </row>
    <row r="3" spans="1:6" s="1091" customFormat="1" ht="15.75" thickBot="1">
      <c r="A3" s="673" t="s">
        <v>51</v>
      </c>
      <c r="B3" s="828" t="s">
        <v>779</v>
      </c>
      <c r="C3" s="829" t="s">
        <v>952</v>
      </c>
      <c r="D3" s="830" t="s">
        <v>778</v>
      </c>
      <c r="E3" s="617" t="s">
        <v>53</v>
      </c>
      <c r="F3" s="618" t="s">
        <v>54</v>
      </c>
    </row>
    <row r="4" spans="1:6">
      <c r="A4" s="289" t="s">
        <v>373</v>
      </c>
      <c r="B4" s="316">
        <v>2114499.8121199994</v>
      </c>
      <c r="C4" s="1155">
        <v>1714577.0349999999</v>
      </c>
      <c r="D4" s="1155">
        <v>1714577.0349999999</v>
      </c>
      <c r="E4" s="1141">
        <v>0</v>
      </c>
      <c r="F4" s="1142">
        <v>-0.18913351272376633</v>
      </c>
    </row>
    <row r="5" spans="1:6">
      <c r="A5" s="289" t="s">
        <v>374</v>
      </c>
      <c r="B5" s="316">
        <v>246305.30802999999</v>
      </c>
      <c r="C5" s="1155">
        <v>246305.30802999999</v>
      </c>
      <c r="D5" s="1155">
        <v>246305.30802999999</v>
      </c>
      <c r="E5" s="1143">
        <v>0</v>
      </c>
      <c r="F5" s="1144">
        <v>0</v>
      </c>
    </row>
    <row r="6" spans="1:6">
      <c r="A6" s="289" t="s">
        <v>375</v>
      </c>
      <c r="B6" s="316" t="s">
        <v>186</v>
      </c>
      <c r="C6" s="1155">
        <v>94945.318499999994</v>
      </c>
      <c r="D6" s="1155">
        <v>143318.38834</v>
      </c>
      <c r="E6" s="1143">
        <v>0.50948346484297713</v>
      </c>
      <c r="F6" s="1144" t="s">
        <v>785</v>
      </c>
    </row>
    <row r="7" spans="1:6" ht="16.5">
      <c r="A7" s="289" t="s">
        <v>419</v>
      </c>
      <c r="B7" s="316">
        <v>133220.61859999999</v>
      </c>
      <c r="C7" s="1155">
        <v>146213.35407999999</v>
      </c>
      <c r="D7" s="1155">
        <v>155005.7372</v>
      </c>
      <c r="E7" s="1143">
        <v>6.0133926721832154E-2</v>
      </c>
      <c r="F7" s="1144">
        <v>0.16352662845239196</v>
      </c>
    </row>
    <row r="8" spans="1:6">
      <c r="A8" s="289" t="s">
        <v>344</v>
      </c>
      <c r="B8" s="355" t="s">
        <v>186</v>
      </c>
      <c r="C8" s="372" t="s">
        <v>186</v>
      </c>
      <c r="D8" s="372" t="s">
        <v>186</v>
      </c>
      <c r="E8" s="1143" t="s">
        <v>60</v>
      </c>
      <c r="F8" s="1144" t="s">
        <v>60</v>
      </c>
    </row>
    <row r="9" spans="1:6">
      <c r="A9" s="289" t="s">
        <v>346</v>
      </c>
      <c r="B9" s="316">
        <v>130000</v>
      </c>
      <c r="C9" s="1155">
        <v>185000</v>
      </c>
      <c r="D9" s="1155">
        <v>185000</v>
      </c>
      <c r="E9" s="1143">
        <v>0</v>
      </c>
      <c r="F9" s="1144">
        <v>0.42307692307692313</v>
      </c>
    </row>
    <row r="10" spans="1:6">
      <c r="A10" s="1093" t="s">
        <v>377</v>
      </c>
      <c r="B10" s="355" t="s">
        <v>186</v>
      </c>
      <c r="C10" s="372" t="s">
        <v>186</v>
      </c>
      <c r="D10" s="372" t="s">
        <v>186</v>
      </c>
      <c r="E10" s="1143" t="s">
        <v>60</v>
      </c>
      <c r="F10" s="1144" t="s">
        <v>60</v>
      </c>
    </row>
    <row r="11" spans="1:6">
      <c r="A11" s="1094" t="s">
        <v>378</v>
      </c>
      <c r="B11" s="355" t="s">
        <v>186</v>
      </c>
      <c r="C11" s="372" t="s">
        <v>186</v>
      </c>
      <c r="D11" s="372" t="s">
        <v>186</v>
      </c>
      <c r="E11" s="1143" t="s">
        <v>60</v>
      </c>
      <c r="F11" s="1144" t="s">
        <v>60</v>
      </c>
    </row>
    <row r="12" spans="1:6">
      <c r="A12" s="1094" t="s">
        <v>379</v>
      </c>
      <c r="B12" s="355" t="s">
        <v>186</v>
      </c>
      <c r="C12" s="372" t="s">
        <v>186</v>
      </c>
      <c r="D12" s="372" t="s">
        <v>186</v>
      </c>
      <c r="E12" s="1143" t="s">
        <v>60</v>
      </c>
      <c r="F12" s="1144" t="s">
        <v>60</v>
      </c>
    </row>
    <row r="13" spans="1:6">
      <c r="A13" s="289" t="s">
        <v>348</v>
      </c>
      <c r="B13" s="316">
        <v>-139180.33346999998</v>
      </c>
      <c r="C13" s="1155">
        <v>-139180.33346999998</v>
      </c>
      <c r="D13" s="1155">
        <v>-139180.33346999998</v>
      </c>
      <c r="E13" s="1143">
        <v>0</v>
      </c>
      <c r="F13" s="1144">
        <v>0</v>
      </c>
    </row>
    <row r="14" spans="1:6" s="1097" customFormat="1" ht="15.75" thickBot="1">
      <c r="A14" s="1095" t="s">
        <v>380</v>
      </c>
      <c r="B14" s="792">
        <v>2449641.8971599997</v>
      </c>
      <c r="C14" s="1105">
        <v>2247860.6821400002</v>
      </c>
      <c r="D14" s="1106">
        <v>2305026.1350999996</v>
      </c>
      <c r="E14" s="1145">
        <v>2.5431048024549652E-2</v>
      </c>
      <c r="F14" s="1146">
        <v>-5.9035470542719265E-2</v>
      </c>
    </row>
    <row r="15" spans="1:6" s="1099" customFormat="1" ht="15" thickBot="1">
      <c r="A15" s="1098"/>
      <c r="B15" s="1098"/>
      <c r="C15" s="1098"/>
      <c r="D15" s="1098"/>
      <c r="E15" s="1147"/>
      <c r="F15" s="1147"/>
    </row>
    <row r="16" spans="1:6" ht="16.5">
      <c r="A16" s="1100" t="s">
        <v>420</v>
      </c>
      <c r="B16" s="418">
        <v>2183682.11937</v>
      </c>
      <c r="C16" s="1156">
        <v>1913912.30669</v>
      </c>
      <c r="D16" s="419">
        <v>1962285.37653</v>
      </c>
      <c r="E16" s="1141">
        <v>2.5274444221354331E-2</v>
      </c>
      <c r="F16" s="1142">
        <v>-0.1013868918356458</v>
      </c>
    </row>
    <row r="17" spans="1:6" s="1097" customFormat="1" ht="17.25" thickBot="1">
      <c r="A17" s="1101" t="s">
        <v>421</v>
      </c>
      <c r="B17" s="1464">
        <v>265959.77779000002</v>
      </c>
      <c r="C17" s="1157">
        <v>333948.37544999993</v>
      </c>
      <c r="D17" s="1158">
        <v>342740.75856999995</v>
      </c>
      <c r="E17" s="1148">
        <v>2.6328569822063542E-2</v>
      </c>
      <c r="F17" s="1149">
        <v>0.28869395747738086</v>
      </c>
    </row>
    <row r="18" spans="1:6" s="1099" customFormat="1" ht="15.75" thickBot="1">
      <c r="A18" s="1098"/>
      <c r="B18" s="1166"/>
      <c r="C18" s="1166"/>
      <c r="D18" s="1166"/>
      <c r="E18" s="1151"/>
      <c r="F18" s="1151"/>
    </row>
    <row r="19" spans="1:6" s="1099" customFormat="1" ht="18" thickBot="1">
      <c r="A19" s="1102" t="s">
        <v>422</v>
      </c>
      <c r="B19" s="310">
        <v>12356336.410290001</v>
      </c>
      <c r="C19" s="1152">
        <v>13430936.244229997</v>
      </c>
      <c r="D19" s="1152">
        <v>14087582.356019998</v>
      </c>
      <c r="E19" s="423">
        <v>4.8890568747364888E-2</v>
      </c>
      <c r="F19" s="1151">
        <v>0.14010997177838774</v>
      </c>
    </row>
    <row r="20" spans="1:6" ht="15">
      <c r="A20" s="289" t="s">
        <v>385</v>
      </c>
      <c r="B20" s="1153">
        <v>10314642.275590001</v>
      </c>
      <c r="C20" s="1154">
        <v>11320727.053529996</v>
      </c>
      <c r="D20" s="1473">
        <v>12017913.073169999</v>
      </c>
      <c r="E20" s="1141">
        <v>6.1584915557398576E-2</v>
      </c>
      <c r="F20" s="1142">
        <v>0.16513134940325117</v>
      </c>
    </row>
    <row r="21" spans="1:6" ht="16.5">
      <c r="A21" s="1100" t="s">
        <v>423</v>
      </c>
      <c r="B21" s="420">
        <v>134862.01309999998</v>
      </c>
      <c r="C21" s="1009">
        <v>229234.5245</v>
      </c>
      <c r="D21" s="421">
        <v>180974.48765000002</v>
      </c>
      <c r="E21" s="1143">
        <v>-0.21052691323553219</v>
      </c>
      <c r="F21" s="1144">
        <v>0.34192337404757345</v>
      </c>
    </row>
    <row r="22" spans="1:6" s="1097" customFormat="1" ht="15.75" thickBot="1">
      <c r="A22" s="1101" t="s">
        <v>387</v>
      </c>
      <c r="B22" s="792">
        <v>1906832.1216</v>
      </c>
      <c r="C22" s="1105">
        <v>1880974.6662000001</v>
      </c>
      <c r="D22" s="1106">
        <v>1888694.7952000001</v>
      </c>
      <c r="E22" s="1148">
        <v>4.1043237523216555E-3</v>
      </c>
      <c r="F22" s="1149">
        <v>-9.511758373768683E-3</v>
      </c>
    </row>
    <row r="23" spans="1:6" s="1099" customFormat="1" ht="15.75" thickBot="1">
      <c r="A23" s="1098"/>
      <c r="B23" s="1150"/>
      <c r="C23" s="1150"/>
      <c r="D23" s="1150"/>
      <c r="E23" s="1151"/>
      <c r="F23" s="1151"/>
    </row>
    <row r="24" spans="1:6" s="1099" customFormat="1" ht="15.75" thickBot="1">
      <c r="A24" s="1102" t="s">
        <v>388</v>
      </c>
      <c r="B24" s="310">
        <v>1236633.641029</v>
      </c>
      <c r="C24" s="1152">
        <v>1344093.6244229998</v>
      </c>
      <c r="D24" s="1152">
        <v>1409758.235602</v>
      </c>
      <c r="E24" s="423">
        <v>4.8854194369971148E-2</v>
      </c>
      <c r="F24" s="1151">
        <v>0.13999667227954715</v>
      </c>
    </row>
    <row r="25" spans="1:6" ht="15">
      <c r="A25" s="1100" t="s">
        <v>389</v>
      </c>
      <c r="B25" s="1153">
        <v>1031464.227559</v>
      </c>
      <c r="C25" s="1154">
        <v>1132072.7053529997</v>
      </c>
      <c r="D25" s="1154">
        <v>1201791.3073169999</v>
      </c>
      <c r="E25" s="1141">
        <v>6.1584915557398485E-2</v>
      </c>
      <c r="F25" s="1142">
        <v>0.16513134940325122</v>
      </c>
    </row>
    <row r="26" spans="1:6" ht="15">
      <c r="A26" s="1100" t="s">
        <v>390</v>
      </c>
      <c r="B26" s="420">
        <v>13486.201309999999</v>
      </c>
      <c r="C26" s="1009">
        <v>22923.452450000001</v>
      </c>
      <c r="D26" s="1009">
        <v>18097.448765000001</v>
      </c>
      <c r="E26" s="1143">
        <v>-0.21052691323553227</v>
      </c>
      <c r="F26" s="1144">
        <v>0.34192337404757328</v>
      </c>
    </row>
    <row r="27" spans="1:6" ht="15">
      <c r="A27" s="1100" t="s">
        <v>391</v>
      </c>
      <c r="B27" s="420">
        <v>190683.21216</v>
      </c>
      <c r="C27" s="1009">
        <v>188097.46662000002</v>
      </c>
      <c r="D27" s="1009">
        <v>188869.47951999999</v>
      </c>
      <c r="E27" s="1143">
        <v>4.1043237523215315E-3</v>
      </c>
      <c r="F27" s="1144">
        <v>-9.5117583737687438E-3</v>
      </c>
    </row>
    <row r="28" spans="1:6" s="1097" customFormat="1" ht="15.75" thickBot="1">
      <c r="A28" s="1104" t="s">
        <v>392</v>
      </c>
      <c r="B28" s="792">
        <v>1000</v>
      </c>
      <c r="C28" s="1105">
        <v>1000</v>
      </c>
      <c r="D28" s="1106">
        <v>1000</v>
      </c>
      <c r="E28" s="1148">
        <v>0</v>
      </c>
      <c r="F28" s="1149">
        <v>0</v>
      </c>
    </row>
    <row r="29" spans="1:6" s="1099" customFormat="1" ht="15.75" thickBot="1">
      <c r="A29" s="1098"/>
      <c r="B29" s="1150"/>
      <c r="C29" s="1150"/>
      <c r="D29" s="1150"/>
      <c r="E29" s="1151"/>
      <c r="F29" s="1146"/>
    </row>
    <row r="30" spans="1:6" s="1099" customFormat="1" ht="18" thickBot="1">
      <c r="A30" s="1107" t="s">
        <v>424</v>
      </c>
      <c r="B30" s="310">
        <v>2097426.9223799994</v>
      </c>
      <c r="C30" s="1152">
        <v>1892845.5802500001</v>
      </c>
      <c r="D30" s="311">
        <v>1953762.4112499999</v>
      </c>
      <c r="E30" s="423">
        <v>3.2182673344095081E-2</v>
      </c>
      <c r="F30" s="1151">
        <v>-6.8495597914314921E-2</v>
      </c>
    </row>
    <row r="31" spans="1:6">
      <c r="A31" s="289" t="s">
        <v>394</v>
      </c>
      <c r="B31" s="316">
        <v>2360805.1201499994</v>
      </c>
      <c r="C31" s="1155">
        <v>1960882.3430299999</v>
      </c>
      <c r="D31" s="1155">
        <v>1960882.3430299999</v>
      </c>
      <c r="E31" s="1141">
        <v>0</v>
      </c>
      <c r="F31" s="1142">
        <v>-0.16940101226762394</v>
      </c>
    </row>
    <row r="32" spans="1:6">
      <c r="A32" s="289" t="s">
        <v>395</v>
      </c>
      <c r="B32" s="316">
        <v>-35203.508119999999</v>
      </c>
      <c r="C32" s="1155">
        <v>201478.14009</v>
      </c>
      <c r="D32" s="1155">
        <v>257115.92440999998</v>
      </c>
      <c r="E32" s="1143">
        <v>0.27614799449283511</v>
      </c>
      <c r="F32" s="1144" t="s">
        <v>60</v>
      </c>
    </row>
    <row r="33" spans="1:6">
      <c r="A33" s="289" t="s">
        <v>396</v>
      </c>
      <c r="B33" s="316">
        <v>7690.7981600000003</v>
      </c>
      <c r="C33" s="1155">
        <v>-5891.8498600000003</v>
      </c>
      <c r="D33" s="1155">
        <v>-5702.4211500000001</v>
      </c>
      <c r="E33" s="1143">
        <v>-3.2150973718125253E-2</v>
      </c>
      <c r="F33" s="1144" t="s">
        <v>60</v>
      </c>
    </row>
    <row r="34" spans="1:6">
      <c r="A34" s="289" t="s">
        <v>397</v>
      </c>
      <c r="B34" s="316">
        <v>-235865.48780999999</v>
      </c>
      <c r="C34" s="1155">
        <v>-246432.45035999999</v>
      </c>
      <c r="D34" s="1155">
        <v>-258533.43503999998</v>
      </c>
      <c r="E34" s="1143">
        <v>4.9104672141685457E-2</v>
      </c>
      <c r="F34" s="1144">
        <v>9.6105400753924597E-2</v>
      </c>
    </row>
    <row r="35" spans="1:6" ht="15" thickBot="1">
      <c r="A35" s="289" t="s">
        <v>425</v>
      </c>
      <c r="B35" s="355" t="s">
        <v>186</v>
      </c>
      <c r="C35" s="1155">
        <v>-17190.602650000015</v>
      </c>
      <c r="D35" s="1155" t="s">
        <v>186</v>
      </c>
      <c r="E35" s="1148" t="s">
        <v>60</v>
      </c>
      <c r="F35" s="1144" t="s">
        <v>60</v>
      </c>
    </row>
    <row r="36" spans="1:6" s="1097" customFormat="1" ht="15" hidden="1" thickBot="1">
      <c r="A36" s="1104" t="s">
        <v>398</v>
      </c>
      <c r="B36" s="356">
        <v>0</v>
      </c>
      <c r="C36" s="1109"/>
      <c r="D36" s="1109"/>
      <c r="E36" s="1148" t="e">
        <v>#DIV/0!</v>
      </c>
      <c r="F36" s="1149" t="s">
        <v>60</v>
      </c>
    </row>
    <row r="37" spans="1:6" s="1099" customFormat="1" ht="15" thickBot="1">
      <c r="A37" s="1098"/>
      <c r="B37" s="1098"/>
      <c r="C37" s="1098"/>
      <c r="D37" s="1098"/>
      <c r="E37" s="1147"/>
      <c r="F37" s="1147"/>
    </row>
    <row r="38" spans="1:6" s="1099" customFormat="1" ht="18" thickBot="1">
      <c r="A38" s="1102" t="s">
        <v>426</v>
      </c>
      <c r="B38" s="310">
        <v>11851947.62933537</v>
      </c>
      <c r="C38" s="1152">
        <v>12537633.859182496</v>
      </c>
      <c r="D38" s="1152">
        <v>13156426.735676248</v>
      </c>
      <c r="E38" s="423">
        <v>4.9354837080407332E-2</v>
      </c>
      <c r="F38" s="1151">
        <v>0.11006453514121965</v>
      </c>
    </row>
    <row r="39" spans="1:6">
      <c r="A39" s="1100" t="s">
        <v>400</v>
      </c>
      <c r="B39" s="418">
        <v>12356336.410290001</v>
      </c>
      <c r="C39" s="1156">
        <v>13430936.244229997</v>
      </c>
      <c r="D39" s="419">
        <v>14087582.356019998</v>
      </c>
      <c r="E39" s="1141">
        <v>4.889056874736486E-2</v>
      </c>
      <c r="F39" s="1142">
        <v>0.14010997177838774</v>
      </c>
    </row>
    <row r="40" spans="1:6">
      <c r="A40" s="289" t="s">
        <v>401</v>
      </c>
      <c r="B40" s="316">
        <v>746453.65671463183</v>
      </c>
      <c r="C40" s="1155">
        <v>1049844.3382500003</v>
      </c>
      <c r="D40" s="342">
        <v>1175375.92175</v>
      </c>
      <c r="E40" s="1143">
        <v>0.11957161545420147</v>
      </c>
      <c r="F40" s="1144">
        <v>0.57461338848976196</v>
      </c>
    </row>
    <row r="41" spans="1:6" ht="28.5">
      <c r="A41" s="1093" t="s">
        <v>402</v>
      </c>
      <c r="B41" s="316">
        <v>242064.87576</v>
      </c>
      <c r="C41" s="1155">
        <v>238754.52286249999</v>
      </c>
      <c r="D41" s="342">
        <v>244220.30140624999</v>
      </c>
      <c r="E41" s="1143">
        <v>2.289287959121844E-2</v>
      </c>
      <c r="F41" s="1144">
        <v>8.9043304588602989E-3</v>
      </c>
    </row>
    <row r="42" spans="1:6">
      <c r="A42" s="289" t="s">
        <v>427</v>
      </c>
      <c r="B42" s="355" t="s">
        <v>186</v>
      </c>
      <c r="C42" s="1155">
        <v>80965.755129999816</v>
      </c>
      <c r="D42" s="342" t="s">
        <v>186</v>
      </c>
      <c r="E42" s="1143" t="s">
        <v>60</v>
      </c>
      <c r="F42" s="1144" t="s">
        <v>60</v>
      </c>
    </row>
    <row r="43" spans="1:6" s="1097" customFormat="1" ht="15" thickBot="1">
      <c r="A43" s="1108" t="s">
        <v>403</v>
      </c>
      <c r="B43" s="356" t="s">
        <v>186</v>
      </c>
      <c r="C43" s="1157">
        <v>1246.8145300000665</v>
      </c>
      <c r="D43" s="1158" t="s">
        <v>186</v>
      </c>
      <c r="E43" s="1148" t="s">
        <v>60</v>
      </c>
      <c r="F43" s="1149" t="s">
        <v>60</v>
      </c>
    </row>
    <row r="44" spans="1:6" ht="15">
      <c r="A44" s="1016"/>
      <c r="B44" s="1111"/>
      <c r="C44" s="1111"/>
      <c r="D44" s="1111"/>
      <c r="E44" s="1112"/>
      <c r="F44" s="1112"/>
    </row>
    <row r="45" spans="1:6" s="1097" customFormat="1" ht="15.75" thickBot="1">
      <c r="A45" s="1113" t="s">
        <v>404</v>
      </c>
      <c r="B45" s="1113"/>
      <c r="C45" s="1159"/>
      <c r="D45" s="1113"/>
      <c r="E45" s="1160"/>
      <c r="F45" s="1160"/>
    </row>
    <row r="46" spans="1:6" ht="16.5">
      <c r="A46" s="1093" t="s">
        <v>428</v>
      </c>
      <c r="B46" s="343">
        <v>0.17672569334964791</v>
      </c>
      <c r="C46" s="809">
        <v>0.14250028977035961</v>
      </c>
      <c r="D46" s="810">
        <v>0.13929184773790965</v>
      </c>
      <c r="E46" s="1142" t="s">
        <v>769</v>
      </c>
      <c r="F46" s="1142" t="s">
        <v>770</v>
      </c>
    </row>
    <row r="47" spans="1:6" ht="16.5">
      <c r="A47" s="1114" t="s">
        <v>429</v>
      </c>
      <c r="B47" s="344">
        <v>0.17696896644974613</v>
      </c>
      <c r="C47" s="812">
        <v>0.15097311035795563</v>
      </c>
      <c r="D47" s="354">
        <v>0.14850251139634954</v>
      </c>
      <c r="E47" s="1144" t="s">
        <v>771</v>
      </c>
      <c r="F47" s="1144" t="s">
        <v>772</v>
      </c>
    </row>
    <row r="48" spans="1:6" ht="16.5">
      <c r="A48" s="1093" t="s">
        <v>804</v>
      </c>
      <c r="B48" s="344">
        <v>0.19824985463490688</v>
      </c>
      <c r="C48" s="812">
        <v>0.16736440716154047</v>
      </c>
      <c r="D48" s="354">
        <v>0.16362112936397499</v>
      </c>
      <c r="E48" s="1144" t="s">
        <v>767</v>
      </c>
      <c r="F48" s="1144" t="s">
        <v>768</v>
      </c>
    </row>
    <row r="49" spans="1:6" s="1097" customFormat="1" ht="15" thickBot="1">
      <c r="A49" s="1108" t="s">
        <v>408</v>
      </c>
      <c r="B49" s="1428">
        <v>5.0441398902490029</v>
      </c>
      <c r="C49" s="1429">
        <v>5.9749860616110446</v>
      </c>
      <c r="D49" s="1430">
        <v>6.1116800983294848</v>
      </c>
      <c r="E49" s="1149">
        <v>2.2877716417899485E-2</v>
      </c>
      <c r="F49" s="1149">
        <v>0.21163969106887381</v>
      </c>
    </row>
    <row r="50" spans="1:6">
      <c r="A50" s="1115"/>
      <c r="B50" s="372"/>
      <c r="C50" s="372"/>
      <c r="D50" s="372"/>
      <c r="E50" s="1112"/>
      <c r="F50" s="1112"/>
    </row>
    <row r="51" spans="1:6">
      <c r="A51" s="1942" t="s">
        <v>409</v>
      </c>
      <c r="B51" s="1942"/>
      <c r="C51" s="1942"/>
      <c r="D51" s="1942"/>
      <c r="E51" s="1942"/>
      <c r="F51" s="1942"/>
    </row>
    <row r="52" spans="1:6" ht="14.1" customHeight="1">
      <c r="A52" s="1942" t="s">
        <v>410</v>
      </c>
      <c r="B52" s="1942"/>
      <c r="C52" s="1942"/>
      <c r="D52" s="1942"/>
      <c r="E52" s="1942"/>
      <c r="F52" s="1942"/>
    </row>
    <row r="53" spans="1:6" ht="22.5" customHeight="1">
      <c r="A53" s="1942" t="s">
        <v>411</v>
      </c>
      <c r="B53" s="1942"/>
      <c r="C53" s="1942"/>
      <c r="D53" s="1942"/>
      <c r="E53" s="1942"/>
      <c r="F53" s="1942"/>
    </row>
    <row r="54" spans="1:6" ht="33.75" customHeight="1">
      <c r="A54" s="1942" t="s">
        <v>412</v>
      </c>
      <c r="B54" s="1942"/>
      <c r="C54" s="1942"/>
      <c r="D54" s="1942"/>
      <c r="E54" s="1942"/>
      <c r="F54" s="1942"/>
    </row>
    <row r="55" spans="1:6">
      <c r="A55" s="1942" t="s">
        <v>413</v>
      </c>
      <c r="B55" s="1942"/>
      <c r="C55" s="1942"/>
      <c r="D55" s="1942"/>
      <c r="E55" s="1942"/>
      <c r="F55" s="1942"/>
    </row>
    <row r="56" spans="1:6" ht="33.75" customHeight="1">
      <c r="A56" s="1942" t="s">
        <v>414</v>
      </c>
      <c r="B56" s="1942"/>
      <c r="C56" s="1942"/>
      <c r="D56" s="1942"/>
      <c r="E56" s="1942"/>
      <c r="F56" s="1942"/>
    </row>
    <row r="57" spans="1:6" ht="45" customHeight="1">
      <c r="A57" s="1942" t="s">
        <v>415</v>
      </c>
      <c r="B57" s="1942"/>
      <c r="C57" s="1942"/>
      <c r="D57" s="1942"/>
      <c r="E57" s="1942"/>
      <c r="F57" s="1942"/>
    </row>
    <row r="58" spans="1:6">
      <c r="A58" s="1942" t="s">
        <v>416</v>
      </c>
      <c r="B58" s="1942"/>
      <c r="C58" s="1942"/>
      <c r="D58" s="1942"/>
      <c r="E58" s="1942"/>
      <c r="F58" s="1942"/>
    </row>
    <row r="59" spans="1:6">
      <c r="A59" s="1942" t="s">
        <v>417</v>
      </c>
      <c r="B59" s="1942"/>
      <c r="C59" s="1942"/>
      <c r="D59" s="1942"/>
      <c r="E59" s="1942"/>
      <c r="F59" s="1942"/>
    </row>
    <row r="60" spans="1:6" ht="22.5" customHeight="1">
      <c r="A60" s="1942" t="s">
        <v>418</v>
      </c>
      <c r="B60" s="1942"/>
      <c r="C60" s="1942"/>
      <c r="D60" s="1942"/>
      <c r="E60" s="1942"/>
      <c r="F60" s="1942"/>
    </row>
    <row r="61" spans="1:6">
      <c r="A61" s="1942" t="s">
        <v>953</v>
      </c>
      <c r="B61" s="1942"/>
      <c r="C61" s="1942"/>
      <c r="D61" s="1942"/>
      <c r="E61" s="1942"/>
      <c r="F61" s="1942"/>
    </row>
  </sheetData>
  <mergeCells count="13">
    <mergeCell ref="A54:F54"/>
    <mergeCell ref="A51:F51"/>
    <mergeCell ref="A52:F52"/>
    <mergeCell ref="A53:F53"/>
    <mergeCell ref="B1:D2"/>
    <mergeCell ref="E1:F2"/>
    <mergeCell ref="A61:F61"/>
    <mergeCell ref="A55:F55"/>
    <mergeCell ref="A56:F56"/>
    <mergeCell ref="A57:F57"/>
    <mergeCell ref="A58:F58"/>
    <mergeCell ref="A59:F59"/>
    <mergeCell ref="A60:F60"/>
  </mergeCells>
  <hyperlinks>
    <hyperlink ref="A3" location="Índice!A1" display="Volver al índice" xr:uid="{4E546201-3177-427C-816E-7F7C6FACE120}"/>
  </hyperlinks>
  <pageMargins left="0.7" right="0.7"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rgb="FFD0CECE"/>
  </sheetPr>
  <dimension ref="A1:J23"/>
  <sheetViews>
    <sheetView showGridLines="0" zoomScale="76" zoomScaleNormal="60" workbookViewId="0"/>
  </sheetViews>
  <sheetFormatPr baseColWidth="10" defaultColWidth="11.42578125" defaultRowHeight="14.25"/>
  <cols>
    <col min="1" max="1" width="55.7109375" style="440" customWidth="1"/>
    <col min="2" max="2" width="16.42578125" style="440" customWidth="1"/>
    <col min="3" max="3" width="11" style="440" bestFit="1" customWidth="1"/>
    <col min="4" max="4" width="15.42578125" style="440" customWidth="1"/>
    <col min="5" max="6" width="11.140625" style="440" bestFit="1" customWidth="1"/>
    <col min="7" max="8" width="12.140625" style="440" bestFit="1" customWidth="1"/>
    <col min="9" max="9" width="18.5703125" style="440" bestFit="1" customWidth="1"/>
    <col min="10" max="10" width="14.42578125" style="440" customWidth="1"/>
    <col min="11" max="11" width="11.42578125" style="440"/>
    <col min="12" max="12" width="14.140625" style="440" customWidth="1"/>
    <col min="13" max="13" width="14.42578125" style="440" customWidth="1"/>
    <col min="14" max="16384" width="11.42578125" style="440"/>
  </cols>
  <sheetData>
    <row r="1" spans="1:10" s="1043" customFormat="1" ht="18" customHeight="1">
      <c r="A1" s="1042" t="s">
        <v>431</v>
      </c>
      <c r="B1" s="1956" t="s">
        <v>30</v>
      </c>
      <c r="C1" s="1957" t="s">
        <v>52</v>
      </c>
      <c r="D1" s="1960" t="s">
        <v>733</v>
      </c>
    </row>
    <row r="2" spans="1:10" s="1044" customFormat="1" ht="15" thickBot="1">
      <c r="A2" s="697" t="s">
        <v>51</v>
      </c>
      <c r="B2" s="1972"/>
      <c r="C2" s="1971"/>
      <c r="D2" s="1971"/>
    </row>
    <row r="3" spans="1:10">
      <c r="A3" s="1045" t="s">
        <v>432</v>
      </c>
      <c r="B3" s="1879">
        <v>0.86178082191780825</v>
      </c>
      <c r="C3" s="1880">
        <v>0.87079011104510351</v>
      </c>
      <c r="D3" s="1880">
        <v>0.99015558698727013</v>
      </c>
    </row>
    <row r="4" spans="1:10">
      <c r="A4" s="1045" t="s">
        <v>433</v>
      </c>
      <c r="B4" s="1879">
        <v>0.80140855723245563</v>
      </c>
      <c r="C4" s="1880">
        <v>0.81308716075156573</v>
      </c>
      <c r="D4" s="1880">
        <v>0.80930904607867538</v>
      </c>
    </row>
    <row r="5" spans="1:10" ht="15" thickBot="1">
      <c r="A5" s="1046" t="s">
        <v>434</v>
      </c>
      <c r="B5" s="1881">
        <v>0.53616143034545627</v>
      </c>
      <c r="C5" s="1880">
        <v>0.55818787210375798</v>
      </c>
      <c r="D5" s="1880">
        <v>0.55445728612859524</v>
      </c>
    </row>
    <row r="6" spans="1:10" s="1048" customFormat="1" ht="15.75" thickBot="1">
      <c r="A6" s="1047" t="s">
        <v>435</v>
      </c>
      <c r="B6" s="1445">
        <v>0.54861873577043785</v>
      </c>
      <c r="C6" s="1446">
        <v>0.5694256853867492</v>
      </c>
      <c r="D6" s="1446">
        <v>0.56541427034868885</v>
      </c>
    </row>
    <row r="8" spans="1:10" s="1039" customFormat="1" ht="15" thickBot="1">
      <c r="G8" s="440"/>
      <c r="H8" s="440"/>
    </row>
    <row r="9" spans="1:10" s="885" customFormat="1" ht="31.5" customHeight="1">
      <c r="A9" s="1049"/>
      <c r="B9" s="1968" t="s">
        <v>436</v>
      </c>
      <c r="C9" s="1969"/>
      <c r="D9" s="1970"/>
      <c r="E9" s="1968" t="s">
        <v>47</v>
      </c>
      <c r="F9" s="1969"/>
      <c r="G9" s="1963" t="s">
        <v>840</v>
      </c>
      <c r="H9" s="1964"/>
      <c r="I9" s="1050" t="s">
        <v>47</v>
      </c>
      <c r="J9" s="1043"/>
    </row>
    <row r="10" spans="1:10" s="1044" customFormat="1" ht="15.75" thickBot="1">
      <c r="A10" s="697" t="s">
        <v>51</v>
      </c>
      <c r="B10" s="887" t="s">
        <v>30</v>
      </c>
      <c r="C10" s="888" t="s">
        <v>52</v>
      </c>
      <c r="D10" s="892" t="s">
        <v>733</v>
      </c>
      <c r="E10" s="1051" t="s">
        <v>53</v>
      </c>
      <c r="F10" s="1052" t="s">
        <v>54</v>
      </c>
      <c r="G10" s="443" t="s">
        <v>842</v>
      </c>
      <c r="H10" s="444" t="s">
        <v>843</v>
      </c>
      <c r="I10" s="442" t="s">
        <v>207</v>
      </c>
    </row>
    <row r="11" spans="1:10">
      <c r="A11" s="714" t="s">
        <v>844</v>
      </c>
      <c r="B11" s="1053">
        <v>1568551</v>
      </c>
      <c r="C11" s="1054">
        <v>1100932</v>
      </c>
      <c r="D11" s="913">
        <v>1373079</v>
      </c>
      <c r="E11" s="1055">
        <v>0.24719692042741959</v>
      </c>
      <c r="F11" s="908">
        <v>-0.125</v>
      </c>
      <c r="G11" s="1056">
        <v>4470429</v>
      </c>
      <c r="H11" s="1057">
        <v>5000375</v>
      </c>
      <c r="I11" s="1882">
        <v>0.11854477500928873</v>
      </c>
    </row>
    <row r="12" spans="1:10">
      <c r="A12" s="714" t="s">
        <v>845</v>
      </c>
      <c r="B12" s="1053">
        <v>452347</v>
      </c>
      <c r="C12" s="1054">
        <v>376945</v>
      </c>
      <c r="D12" s="913">
        <v>421675</v>
      </c>
      <c r="E12" s="1055">
        <v>0.11866452665508231</v>
      </c>
      <c r="F12" s="908">
        <v>-6.8000000000000005E-2</v>
      </c>
      <c r="G12" s="1058">
        <v>1031029</v>
      </c>
      <c r="H12" s="1059">
        <v>1401616</v>
      </c>
      <c r="I12" s="1055">
        <v>0.35943411872992903</v>
      </c>
    </row>
    <row r="13" spans="1:10" s="1039" customFormat="1" ht="15" thickBot="1">
      <c r="A13" s="1060" t="s">
        <v>846</v>
      </c>
      <c r="B13" s="929">
        <v>415850</v>
      </c>
      <c r="C13" s="930">
        <v>879604</v>
      </c>
      <c r="D13" s="931">
        <v>926953</v>
      </c>
      <c r="E13" s="1061">
        <v>5.3829905275555756E-2</v>
      </c>
      <c r="F13" s="946">
        <v>1.2290000000000001</v>
      </c>
      <c r="G13" s="1062">
        <v>2038468</v>
      </c>
      <c r="H13" s="1063">
        <v>3352517</v>
      </c>
      <c r="I13" s="910">
        <v>0.64462576797869775</v>
      </c>
    </row>
    <row r="14" spans="1:10" s="1071" customFormat="1" ht="15.75" thickBot="1">
      <c r="A14" s="1064" t="s">
        <v>847</v>
      </c>
      <c r="B14" s="328">
        <v>2436748</v>
      </c>
      <c r="C14" s="1065">
        <v>2357481</v>
      </c>
      <c r="D14" s="1066">
        <v>2721707</v>
      </c>
      <c r="E14" s="1067">
        <v>0.1544979577778145</v>
      </c>
      <c r="F14" s="1068">
        <v>0.11700000000000001</v>
      </c>
      <c r="G14" s="1069">
        <v>7539926</v>
      </c>
      <c r="H14" s="1070">
        <v>9754508</v>
      </c>
      <c r="I14" s="1067">
        <v>0.29371402318802597</v>
      </c>
    </row>
    <row r="15" spans="1:10">
      <c r="A15" s="440" t="s">
        <v>437</v>
      </c>
    </row>
    <row r="16" spans="1:10">
      <c r="A16" s="440" t="s">
        <v>438</v>
      </c>
    </row>
    <row r="17" spans="1:6" s="1039" customFormat="1" ht="15" thickBot="1"/>
    <row r="18" spans="1:6" s="1716" customFormat="1" ht="15" customHeight="1">
      <c r="A18" s="1042" t="s">
        <v>442</v>
      </c>
      <c r="B18" s="1965" t="s">
        <v>141</v>
      </c>
      <c r="C18" s="1966"/>
      <c r="D18" s="1967"/>
      <c r="E18" s="1965" t="s">
        <v>439</v>
      </c>
      <c r="F18" s="1966"/>
    </row>
    <row r="19" spans="1:6" s="1072" customFormat="1" ht="15.75" thickBot="1">
      <c r="B19" s="889" t="s">
        <v>779</v>
      </c>
      <c r="C19" s="890" t="s">
        <v>142</v>
      </c>
      <c r="D19" s="891" t="s">
        <v>778</v>
      </c>
      <c r="E19" s="1073" t="s">
        <v>53</v>
      </c>
      <c r="F19" s="1074" t="s">
        <v>54</v>
      </c>
    </row>
    <row r="20" spans="1:6">
      <c r="A20" s="1075" t="s">
        <v>440</v>
      </c>
      <c r="B20" s="1076">
        <v>388</v>
      </c>
      <c r="C20" s="1054">
        <v>359</v>
      </c>
      <c r="D20" s="1077">
        <v>357</v>
      </c>
      <c r="E20" s="1054">
        <v>-2</v>
      </c>
      <c r="F20" s="1054">
        <v>-31</v>
      </c>
    </row>
    <row r="21" spans="1:6">
      <c r="A21" s="1075" t="s">
        <v>441</v>
      </c>
      <c r="B21" s="1076">
        <v>2317</v>
      </c>
      <c r="C21" s="1054">
        <v>2248</v>
      </c>
      <c r="D21" s="1077">
        <v>2222</v>
      </c>
      <c r="E21" s="1054">
        <v>-26</v>
      </c>
      <c r="F21" s="1054">
        <v>-95</v>
      </c>
    </row>
    <row r="22" spans="1:6" s="1082" customFormat="1" ht="15" thickBot="1">
      <c r="A22" s="1078" t="s">
        <v>443</v>
      </c>
      <c r="B22" s="1079">
        <v>7003</v>
      </c>
      <c r="C22" s="1080">
        <v>6998</v>
      </c>
      <c r="D22" s="1081">
        <v>8054</v>
      </c>
      <c r="E22" s="1080">
        <v>1056</v>
      </c>
      <c r="F22" s="1080">
        <v>1051</v>
      </c>
    </row>
    <row r="23" spans="1:6" s="1082" customFormat="1" ht="15.75" thickBot="1">
      <c r="A23" s="1083" t="s">
        <v>444</v>
      </c>
      <c r="B23" s="1084">
        <v>9708</v>
      </c>
      <c r="C23" s="1085">
        <v>9605</v>
      </c>
      <c r="D23" s="1086">
        <v>10633</v>
      </c>
      <c r="E23" s="1085">
        <v>1028</v>
      </c>
      <c r="F23" s="1085">
        <v>925</v>
      </c>
    </row>
  </sheetData>
  <mergeCells count="8">
    <mergeCell ref="D1:D2"/>
    <mergeCell ref="C1:C2"/>
    <mergeCell ref="B1:B2"/>
    <mergeCell ref="G9:H9"/>
    <mergeCell ref="B18:D18"/>
    <mergeCell ref="E18:F18"/>
    <mergeCell ref="B9:D9"/>
    <mergeCell ref="E9:F9"/>
  </mergeCells>
  <hyperlinks>
    <hyperlink ref="A2" location="Índice!A1" display="Volver al índice" xr:uid="{A3034A07-3EF3-4F51-9B97-12963D23F732}"/>
    <hyperlink ref="A10" location="Índice!A1" display="Volver al índice" xr:uid="{BDEA9C02-A610-4F13-B7CC-68011991A9CE}"/>
  </hyperlinks>
  <pageMargins left="0.7" right="0.7" top="0.75" bottom="0.75" header="0.3" footer="0.3"/>
  <pageSetup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rgb="FFD0CECE"/>
  </sheetPr>
  <dimension ref="A1:F28"/>
  <sheetViews>
    <sheetView showGridLines="0" zoomScale="107" zoomScaleNormal="60" workbookViewId="0"/>
  </sheetViews>
  <sheetFormatPr baseColWidth="10" defaultColWidth="11.42578125" defaultRowHeight="14.25"/>
  <cols>
    <col min="1" max="1" width="50.85546875" style="440" customWidth="1"/>
    <col min="2" max="16384" width="11.42578125" style="440"/>
  </cols>
  <sheetData>
    <row r="1" spans="1:6" s="884" customFormat="1" ht="14.45" customHeight="1">
      <c r="A1" s="439" t="s">
        <v>445</v>
      </c>
      <c r="B1" s="1975">
        <v>2018</v>
      </c>
      <c r="C1" s="1973">
        <v>2019</v>
      </c>
      <c r="D1" s="1973">
        <v>2020</v>
      </c>
      <c r="E1" s="1973" t="s">
        <v>850</v>
      </c>
      <c r="F1" s="1973" t="s">
        <v>851</v>
      </c>
    </row>
    <row r="2" spans="1:6" s="1031" customFormat="1" ht="15" customHeight="1" thickBot="1">
      <c r="A2" s="1030" t="s">
        <v>51</v>
      </c>
      <c r="B2" s="1976"/>
      <c r="C2" s="1974"/>
      <c r="D2" s="1974"/>
      <c r="E2" s="1974"/>
      <c r="F2" s="1974"/>
    </row>
    <row r="3" spans="1:6">
      <c r="A3" s="1032" t="s">
        <v>446</v>
      </c>
      <c r="B3" s="1033">
        <v>225430.2915835779</v>
      </c>
      <c r="C3" s="1033">
        <v>230966.43649937189</v>
      </c>
      <c r="D3" s="1033">
        <v>205187.51123705078</v>
      </c>
      <c r="E3" s="1033">
        <v>222001.01017533682</v>
      </c>
      <c r="F3" s="1033">
        <v>227655.02736400065</v>
      </c>
    </row>
    <row r="4" spans="1:6">
      <c r="A4" s="1032" t="s">
        <v>447</v>
      </c>
      <c r="B4" s="1447">
        <v>3.9769357175500488</v>
      </c>
      <c r="C4" s="1447">
        <v>2.1501313906838959</v>
      </c>
      <c r="D4" s="1447">
        <v>-11</v>
      </c>
      <c r="E4" s="1447">
        <v>13</v>
      </c>
      <c r="F4" s="1447">
        <v>2.5</v>
      </c>
    </row>
    <row r="5" spans="1:6">
      <c r="A5" s="1032" t="s">
        <v>448</v>
      </c>
      <c r="B5" s="1033">
        <v>7000.9407324092508</v>
      </c>
      <c r="C5" s="1033">
        <v>7106.6595845960583</v>
      </c>
      <c r="D5" s="1033">
        <v>6289.0796063584503</v>
      </c>
      <c r="E5" s="1033">
        <v>6730.3858553683294</v>
      </c>
      <c r="F5" s="1033">
        <v>6835.4915556022679</v>
      </c>
    </row>
    <row r="6" spans="1:6">
      <c r="A6" s="1032" t="s">
        <v>449</v>
      </c>
      <c r="B6" s="1447">
        <v>4.2214505250864676</v>
      </c>
      <c r="C6" s="1447">
        <v>2.3186859066073993</v>
      </c>
      <c r="D6" s="1447">
        <v>-9.4</v>
      </c>
      <c r="E6" s="1447">
        <v>14.6</v>
      </c>
      <c r="F6" s="1447">
        <v>2.4</v>
      </c>
    </row>
    <row r="7" spans="1:6">
      <c r="A7" s="1032" t="s">
        <v>450</v>
      </c>
      <c r="B7" s="1447">
        <v>21.619254819399501</v>
      </c>
      <c r="C7" s="1447">
        <v>21.071912104279818</v>
      </c>
      <c r="D7" s="1447">
        <v>18.720567296373382</v>
      </c>
      <c r="E7" s="1447">
        <v>20.9</v>
      </c>
      <c r="F7" s="1447">
        <v>20.2</v>
      </c>
    </row>
    <row r="8" spans="1:6" ht="16.5">
      <c r="A8" s="1032" t="s">
        <v>452</v>
      </c>
      <c r="B8" s="1447">
        <v>10.3</v>
      </c>
      <c r="C8" s="1447">
        <v>6.4</v>
      </c>
      <c r="D8" s="1447">
        <v>12.9</v>
      </c>
      <c r="E8" s="1447">
        <v>6.5</v>
      </c>
      <c r="F8" s="1447" t="s">
        <v>186</v>
      </c>
    </row>
    <row r="9" spans="1:6" ht="16.5">
      <c r="A9" s="1032" t="s">
        <v>453</v>
      </c>
      <c r="B9" s="1447">
        <v>2.2000000000000002</v>
      </c>
      <c r="C9" s="1447">
        <v>1.90009157916243</v>
      </c>
      <c r="D9" s="1447">
        <v>1.97323222946076</v>
      </c>
      <c r="E9" s="1447">
        <v>6.4303871634072465</v>
      </c>
      <c r="F9" s="1447">
        <v>3</v>
      </c>
    </row>
    <row r="10" spans="1:6" s="1036" customFormat="1">
      <c r="A10" s="1034" t="s">
        <v>454</v>
      </c>
      <c r="B10" s="1035">
        <v>2.75</v>
      </c>
      <c r="C10" s="1563">
        <v>2.25</v>
      </c>
      <c r="D10" s="1563">
        <v>0.25</v>
      </c>
      <c r="E10" s="1563">
        <v>2.5</v>
      </c>
      <c r="F10" s="1563">
        <v>4.5</v>
      </c>
    </row>
    <row r="11" spans="1:6" s="1036" customFormat="1">
      <c r="A11" s="1034" t="s">
        <v>455</v>
      </c>
      <c r="B11" s="1035">
        <v>3.37</v>
      </c>
      <c r="C11" s="1035">
        <v>3.31</v>
      </c>
      <c r="D11" s="1563">
        <v>3.6179999999999999</v>
      </c>
      <c r="E11" s="1563">
        <v>3.9990999999999999</v>
      </c>
      <c r="F11" s="1563">
        <v>4</v>
      </c>
    </row>
    <row r="12" spans="1:6" s="1036" customFormat="1">
      <c r="A12" s="1034" t="s">
        <v>456</v>
      </c>
      <c r="B12" s="1883">
        <v>9.2024539877301956E-3</v>
      </c>
      <c r="C12" s="1883">
        <v>1.4285714285714164E-2</v>
      </c>
      <c r="D12" s="1883">
        <v>4.7429811939690293E-2</v>
      </c>
      <c r="E12" s="1883">
        <v>0.10533443891652849</v>
      </c>
      <c r="F12" s="1883">
        <v>2.2505063639322032E-4</v>
      </c>
    </row>
    <row r="13" spans="1:6">
      <c r="A13" s="1032" t="s">
        <v>457</v>
      </c>
      <c r="B13" s="1447">
        <v>-2.2869795808415598</v>
      </c>
      <c r="C13" s="1447">
        <v>-1.6</v>
      </c>
      <c r="D13" s="1447">
        <v>-8.9</v>
      </c>
      <c r="E13" s="1447">
        <v>-2.6</v>
      </c>
      <c r="F13" s="1447">
        <v>-3</v>
      </c>
    </row>
    <row r="14" spans="1:6" s="1036" customFormat="1">
      <c r="A14" s="1034" t="s">
        <v>451</v>
      </c>
      <c r="B14" s="1449">
        <v>25.761257225043806</v>
      </c>
      <c r="C14" s="1449">
        <v>26.811386143513449</v>
      </c>
      <c r="D14" s="1035">
        <v>34.700000000000003</v>
      </c>
      <c r="E14" s="1035">
        <v>35.700000000000003</v>
      </c>
      <c r="F14" s="1035">
        <v>37.5</v>
      </c>
    </row>
    <row r="15" spans="1:6">
      <c r="A15" s="1032" t="s">
        <v>458</v>
      </c>
      <c r="B15" s="1033">
        <v>7196.5346967562</v>
      </c>
      <c r="C15" s="1033">
        <v>6614.2060226386166</v>
      </c>
      <c r="D15" s="1033">
        <v>7749.6670878941004</v>
      </c>
      <c r="E15" s="1033">
        <v>15000</v>
      </c>
      <c r="F15" s="1033">
        <v>17000</v>
      </c>
    </row>
    <row r="16" spans="1:6">
      <c r="A16" s="1032" t="s">
        <v>459</v>
      </c>
      <c r="B16" s="1037">
        <v>3.1923547834688829E-2</v>
      </c>
      <c r="C16" s="1037">
        <v>2.8637087374626415E-2</v>
      </c>
      <c r="D16" s="1037">
        <v>3.7768707467488109E-2</v>
      </c>
      <c r="E16" s="1037">
        <v>6.7567260113604755E-2</v>
      </c>
      <c r="F16" s="1037">
        <v>7.4674388687311855E-2</v>
      </c>
    </row>
    <row r="17" spans="1:6">
      <c r="A17" s="1032" t="s">
        <v>460</v>
      </c>
      <c r="B17" s="1033">
        <v>49066.4758077562</v>
      </c>
      <c r="C17" s="1033">
        <v>47688.239130638613</v>
      </c>
      <c r="D17" s="1033">
        <v>42412.842794894095</v>
      </c>
      <c r="E17" s="1033">
        <v>61000</v>
      </c>
      <c r="F17" s="1033">
        <v>63000</v>
      </c>
    </row>
    <row r="18" spans="1:6">
      <c r="A18" s="1032" t="s">
        <v>461</v>
      </c>
      <c r="B18" s="1033">
        <v>41869.941111</v>
      </c>
      <c r="C18" s="1033">
        <v>41074.033107999996</v>
      </c>
      <c r="D18" s="1033">
        <v>34663.175706999995</v>
      </c>
      <c r="E18" s="1033">
        <v>46000</v>
      </c>
      <c r="F18" s="1033">
        <v>46000</v>
      </c>
    </row>
    <row r="19" spans="1:6">
      <c r="A19" s="1032" t="s">
        <v>462</v>
      </c>
      <c r="B19" s="1033">
        <v>-3915.4654636762675</v>
      </c>
      <c r="C19" s="1033">
        <v>-2396.7113780746522</v>
      </c>
      <c r="D19" s="1033">
        <v>1321.2405177670807</v>
      </c>
      <c r="E19" s="1033">
        <v>-4325</v>
      </c>
      <c r="F19" s="1033">
        <v>-4625</v>
      </c>
    </row>
    <row r="20" spans="1:6">
      <c r="A20" s="1032" t="s">
        <v>848</v>
      </c>
      <c r="B20" s="1037">
        <v>-1.6967483587575702E-2</v>
      </c>
      <c r="C20" s="1037">
        <v>-1.5459966362162101E-2</v>
      </c>
      <c r="D20" s="1037">
        <v>4.8495125592671797E-3</v>
      </c>
      <c r="E20" s="1037">
        <v>-1.9481893332756038E-2</v>
      </c>
      <c r="F20" s="1037">
        <v>-2.0315826334048076E-2</v>
      </c>
    </row>
    <row r="21" spans="1:6">
      <c r="A21" s="1032" t="s">
        <v>463</v>
      </c>
      <c r="B21" s="1033">
        <v>60121</v>
      </c>
      <c r="C21" s="1033">
        <v>68316</v>
      </c>
      <c r="D21" s="1033">
        <v>74706.911243260023</v>
      </c>
      <c r="E21" s="1033">
        <v>78495</v>
      </c>
      <c r="F21" s="1033">
        <v>78500</v>
      </c>
    </row>
    <row r="22" spans="1:6">
      <c r="A22" s="1032" t="s">
        <v>459</v>
      </c>
      <c r="B22" s="1037">
        <v>0.26669441616594031</v>
      </c>
      <c r="C22" s="1037">
        <v>0.29578323602090029</v>
      </c>
      <c r="D22" s="1037">
        <v>0.36409092733208304</v>
      </c>
      <c r="E22" s="1037">
        <v>0.3535794721744937</v>
      </c>
      <c r="F22" s="1037">
        <v>0.34481997129141062</v>
      </c>
    </row>
    <row r="23" spans="1:6" s="1039" customFormat="1" ht="15" thickBot="1">
      <c r="A23" s="1038" t="s">
        <v>464</v>
      </c>
      <c r="B23" s="1448">
        <v>17.230786116641116</v>
      </c>
      <c r="C23" s="1448">
        <v>19.958887354559028</v>
      </c>
      <c r="D23" s="1448">
        <v>25.862689053561866</v>
      </c>
      <c r="E23" s="1448">
        <v>20.47695652173913</v>
      </c>
      <c r="F23" s="1448">
        <v>20.478260869565215</v>
      </c>
    </row>
    <row r="24" spans="1:6">
      <c r="B24" s="473"/>
      <c r="C24" s="473"/>
      <c r="D24" s="473"/>
      <c r="E24" s="473"/>
      <c r="F24" s="473"/>
    </row>
    <row r="25" spans="1:6">
      <c r="A25" s="1040" t="s">
        <v>465</v>
      </c>
      <c r="B25" s="473"/>
      <c r="C25" s="473"/>
      <c r="D25" s="473"/>
      <c r="E25" s="473"/>
      <c r="F25" s="473"/>
    </row>
    <row r="26" spans="1:6">
      <c r="A26" s="1041" t="s">
        <v>466</v>
      </c>
      <c r="B26" s="473"/>
      <c r="C26" s="473"/>
      <c r="D26" s="473"/>
      <c r="E26" s="473"/>
      <c r="F26" s="473"/>
    </row>
    <row r="27" spans="1:6">
      <c r="A27" s="1041" t="s">
        <v>467</v>
      </c>
      <c r="B27" s="473"/>
      <c r="C27" s="473"/>
      <c r="D27" s="473"/>
      <c r="E27" s="473"/>
      <c r="F27" s="473"/>
    </row>
    <row r="28" spans="1:6">
      <c r="A28" s="1041" t="s">
        <v>849</v>
      </c>
    </row>
  </sheetData>
  <mergeCells count="5">
    <mergeCell ref="F1:F2"/>
    <mergeCell ref="B1:B2"/>
    <mergeCell ref="C1:C2"/>
    <mergeCell ref="D1:D2"/>
    <mergeCell ref="E1:E2"/>
  </mergeCells>
  <hyperlinks>
    <hyperlink ref="A2" location="Índice!A1" display="Volver al índice" xr:uid="{CA9434B6-437D-454D-A24C-288B5AB28E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373D-57D3-6C44-9B05-BCB29FE3943F}">
  <dimension ref="A2:H176"/>
  <sheetViews>
    <sheetView showGridLines="0" zoomScale="109" zoomScaleNormal="70" workbookViewId="0">
      <pane ySplit="2" topLeftCell="A162" activePane="bottomLeft" state="frozen"/>
      <selection pane="bottomLeft" activeCell="H156" sqref="H156"/>
    </sheetView>
  </sheetViews>
  <sheetFormatPr baseColWidth="10" defaultColWidth="11.42578125" defaultRowHeight="16.5"/>
  <cols>
    <col min="1" max="1" width="18.42578125" style="7" bestFit="1" customWidth="1"/>
    <col min="2" max="2" width="55.5703125" style="20" customWidth="1"/>
    <col min="3" max="5" width="12.5703125" style="8" bestFit="1" customWidth="1"/>
    <col min="6" max="8" width="10.5703125" style="7"/>
  </cols>
  <sheetData>
    <row r="2" spans="1:5" ht="17.25" thickBot="1">
      <c r="A2" s="13" t="s">
        <v>27</v>
      </c>
      <c r="B2" s="37" t="s">
        <v>28</v>
      </c>
      <c r="C2" s="12" t="s">
        <v>29</v>
      </c>
      <c r="D2" s="12" t="s">
        <v>30</v>
      </c>
      <c r="E2" s="12" t="s">
        <v>31</v>
      </c>
    </row>
    <row r="3" spans="1:5">
      <c r="A3" s="7" t="s">
        <v>32</v>
      </c>
      <c r="B3" s="22" t="str">
        <f>'0.Resumen BAP'!A4</f>
        <v>Intereses, rendimientos y gastos similares, neto</v>
      </c>
      <c r="C3" s="16">
        <f>'0.Resumen BAP'!B4</f>
        <v>2068560</v>
      </c>
      <c r="D3" s="16">
        <f>'0.Resumen BAP'!C4</f>
        <v>2451708</v>
      </c>
      <c r="E3" s="16">
        <f>'0.Resumen BAP'!D4</f>
        <v>2477847</v>
      </c>
    </row>
    <row r="4" spans="1:5">
      <c r="A4" s="7" t="s">
        <v>33</v>
      </c>
      <c r="B4" s="23" t="str">
        <f>'3.Ingreso Neto por Intereses'!A15</f>
        <v>Ingreso neto por intereses (1)</v>
      </c>
      <c r="C4" s="16">
        <f>'3.Ingreso Neto por Intereses'!B15</f>
        <v>2068560</v>
      </c>
      <c r="D4" s="16">
        <f>'3.Ingreso Neto por Intereses'!C15</f>
        <v>2451708</v>
      </c>
      <c r="E4" s="16">
        <f>'3.Ingreso Neto por Intereses'!D15</f>
        <v>2477847</v>
      </c>
    </row>
    <row r="5" spans="1:5">
      <c r="B5" s="23"/>
      <c r="C5" s="18" t="str">
        <f>IF(C3-C4=0,"Check",C3-C4)</f>
        <v>Check</v>
      </c>
      <c r="D5" s="18" t="str">
        <f t="shared" ref="D5:E5" si="0">IF(D3-D4=0,"Check",D3-D4)</f>
        <v>Check</v>
      </c>
      <c r="E5" s="18" t="str">
        <f t="shared" si="0"/>
        <v>Check</v>
      </c>
    </row>
    <row r="6" spans="1:5">
      <c r="B6" s="23"/>
    </row>
    <row r="7" spans="1:5">
      <c r="A7" s="7" t="s">
        <v>32</v>
      </c>
      <c r="B7" s="23" t="str">
        <f>'0.Resumen BAP'!A5</f>
        <v>Provisión de pérdida crediticia para cartera de créditos</v>
      </c>
      <c r="C7" s="16">
        <f>'0.Resumen BAP'!B5</f>
        <v>-732665</v>
      </c>
      <c r="D7" s="16">
        <f>'0.Resumen BAP'!C5</f>
        <v>-164414</v>
      </c>
      <c r="E7" s="16">
        <f>'0.Resumen BAP'!D5</f>
        <v>-126782</v>
      </c>
    </row>
    <row r="8" spans="1:5">
      <c r="A8" s="7" t="s">
        <v>34</v>
      </c>
      <c r="B8" s="23" t="str">
        <f>'4.Calidad de Cartera'!A6</f>
        <v>Provisión de pérdida crediticia para cartera de créditos, neta de recuperos</v>
      </c>
      <c r="C8" s="16">
        <f>'4.Calidad de Cartera'!B6</f>
        <v>-732665</v>
      </c>
      <c r="D8" s="16">
        <f>'4.Calidad de Cartera'!C6</f>
        <v>-164414</v>
      </c>
      <c r="E8" s="16">
        <f>'4.Calidad de Cartera'!D6</f>
        <v>-126783</v>
      </c>
    </row>
    <row r="9" spans="1:5">
      <c r="B9" s="23"/>
      <c r="C9" s="18" t="str">
        <f>IF(C7-C8=0,"Check",C7-C8)</f>
        <v>Check</v>
      </c>
      <c r="D9" s="18" t="str">
        <f t="shared" ref="D9" si="1">IF(D7-D8=0,"Check",D7-D8)</f>
        <v>Check</v>
      </c>
      <c r="E9" s="18">
        <f t="shared" ref="E9" si="2">IF(E7-E8=0,"Check",E7-E8)</f>
        <v>1</v>
      </c>
    </row>
    <row r="10" spans="1:5">
      <c r="B10" s="23"/>
      <c r="C10" s="16"/>
      <c r="D10" s="16"/>
      <c r="E10" s="16"/>
    </row>
    <row r="11" spans="1:5">
      <c r="A11" s="7" t="s">
        <v>32</v>
      </c>
      <c r="B11" s="23" t="str">
        <f>'0.Resumen BAP'!A6</f>
        <v>Intereses, rendimientos y gastos similares, neto, después de la provisión de pérdida crediticia para cartera de créditos</v>
      </c>
      <c r="C11" s="16">
        <f>'0.Resumen BAP'!B6</f>
        <v>1335895</v>
      </c>
      <c r="D11" s="16">
        <f>'0.Resumen BAP'!C6</f>
        <v>2287294</v>
      </c>
      <c r="E11" s="16">
        <f>'0.Resumen BAP'!D6</f>
        <v>2351065</v>
      </c>
    </row>
    <row r="12" spans="1:5">
      <c r="A12" s="7" t="s">
        <v>33</v>
      </c>
      <c r="B12" s="23" t="str">
        <f>'3.Ingreso Neto por Intereses'!A16</f>
        <v>Ingreso neto por intereses ajustados (2)</v>
      </c>
      <c r="C12" s="16">
        <f>'3.Ingreso Neto por Intereses'!B16</f>
        <v>2161800</v>
      </c>
      <c r="D12" s="16">
        <f>'3.Ingreso Neto por Intereses'!C16</f>
        <v>2420842.4377425341</v>
      </c>
      <c r="E12" s="16">
        <f>'3.Ingreso Neto por Intereses'!D16</f>
        <v>2457470.6669999999</v>
      </c>
    </row>
    <row r="13" spans="1:5">
      <c r="B13" s="23"/>
      <c r="C13" s="18">
        <f>IF(C11-C12=0,"Check",C11-C12)</f>
        <v>-825905</v>
      </c>
      <c r="D13" s="18">
        <f t="shared" ref="D13" si="3">IF(D11-D12=0,"Check",D11-D12)</f>
        <v>-133548.43774253409</v>
      </c>
      <c r="E13" s="18">
        <f t="shared" ref="E13" si="4">IF(E11-E12=0,"Check",E11-E12)</f>
        <v>-106405.6669999999</v>
      </c>
    </row>
    <row r="14" spans="1:5">
      <c r="B14" s="23"/>
      <c r="C14" s="16"/>
      <c r="D14" s="16"/>
      <c r="E14" s="16"/>
    </row>
    <row r="15" spans="1:5">
      <c r="A15" s="7" t="s">
        <v>32</v>
      </c>
      <c r="B15" s="23" t="str">
        <f>'0.Resumen BAP'!A7</f>
        <v>Otros ingresos</v>
      </c>
      <c r="C15" s="16">
        <f>'0.Resumen BAP'!B7</f>
        <v>1329533</v>
      </c>
      <c r="D15" s="16">
        <f>'0.Resumen BAP'!C7</f>
        <v>1238683</v>
      </c>
      <c r="E15" s="16">
        <f>'0.Resumen BAP'!D7</f>
        <v>1301959</v>
      </c>
    </row>
    <row r="16" spans="1:5">
      <c r="A16" s="7" t="s">
        <v>35</v>
      </c>
      <c r="B16" s="23" t="str">
        <f>'5.Otros Ingresos'!A11</f>
        <v>Total ingresos no financieros</v>
      </c>
      <c r="C16" s="16">
        <f>'5.Otros Ingresos'!B11</f>
        <v>1329533</v>
      </c>
      <c r="D16" s="16">
        <f>'5.Otros Ingresos'!C11</f>
        <v>1238683</v>
      </c>
      <c r="E16" s="16">
        <f>'5.Otros Ingresos'!D11</f>
        <v>1301959</v>
      </c>
    </row>
    <row r="17" spans="1:5">
      <c r="B17" s="23"/>
      <c r="C17" s="27" t="str">
        <f>IF(C15-C16=0,"Check",C15-C16)</f>
        <v>Check</v>
      </c>
      <c r="D17" s="18" t="str">
        <f t="shared" ref="D17" si="5">IF(D15-D16=0,"Check",D15-D16)</f>
        <v>Check</v>
      </c>
      <c r="E17" s="18" t="str">
        <f t="shared" ref="E17" si="6">IF(E15-E16=0,"Check",E15-E16)</f>
        <v>Check</v>
      </c>
    </row>
    <row r="18" spans="1:5">
      <c r="B18" s="23"/>
      <c r="C18" s="16"/>
      <c r="D18" s="16"/>
      <c r="E18" s="16"/>
    </row>
    <row r="19" spans="1:5">
      <c r="A19" s="7" t="s">
        <v>32</v>
      </c>
      <c r="B19" s="23" t="str">
        <f>'0.Resumen BAP'!A8</f>
        <v>Resultados técnicos de seguros</v>
      </c>
      <c r="C19" s="16">
        <f>'0.Resumen BAP'!B8</f>
        <v>84867</v>
      </c>
      <c r="D19" s="16">
        <f>'0.Resumen BAP'!C8</f>
        <v>70204</v>
      </c>
      <c r="E19" s="16">
        <f>'0.Resumen BAP'!D8</f>
        <v>127657</v>
      </c>
    </row>
    <row r="20" spans="1:5">
      <c r="A20" s="7" t="s">
        <v>36</v>
      </c>
      <c r="B20" s="23" t="str">
        <f>'6.Resultado Técnico de Seguros'!A7</f>
        <v>Total resultado técnico de seguros</v>
      </c>
      <c r="C20" s="16">
        <f>'6.Resultado Técnico de Seguros'!B7</f>
        <v>84867</v>
      </c>
      <c r="D20" s="16">
        <f>'6.Resultado Técnico de Seguros'!C7</f>
        <v>70204</v>
      </c>
      <c r="E20" s="16">
        <f>'6.Resultado Técnico de Seguros'!D7</f>
        <v>127657</v>
      </c>
    </row>
    <row r="21" spans="1:5">
      <c r="B21" s="23"/>
      <c r="C21" s="18" t="str">
        <f>IF(C19-C20=0,"Check",C19-C20)</f>
        <v>Check</v>
      </c>
      <c r="D21" s="18" t="str">
        <f t="shared" ref="D21" si="7">IF(D19-D20=0,"Check",D19-D20)</f>
        <v>Check</v>
      </c>
      <c r="E21" s="18" t="str">
        <f t="shared" ref="E21" si="8">IF(E19-E20=0,"Check",E19-E20)</f>
        <v>Check</v>
      </c>
    </row>
    <row r="22" spans="1:5">
      <c r="B22" s="23"/>
      <c r="C22" s="16"/>
      <c r="D22" s="16"/>
      <c r="E22" s="16"/>
    </row>
    <row r="23" spans="1:5">
      <c r="A23" s="7" t="s">
        <v>32</v>
      </c>
      <c r="B23" s="23" t="str">
        <f>'0.Resumen BAP'!A9</f>
        <v>Total gastos</v>
      </c>
      <c r="C23" s="16">
        <f>'0.Resumen BAP'!B9</f>
        <v>-1981310</v>
      </c>
      <c r="D23" s="16">
        <f>'0.Resumen BAP'!C9</f>
        <v>-1977794</v>
      </c>
      <c r="E23" s="16">
        <f>'0.Resumen BAP'!D9</f>
        <v>-2221574</v>
      </c>
    </row>
    <row r="24" spans="1:5">
      <c r="A24" s="7" t="s">
        <v>37</v>
      </c>
      <c r="B24" s="23" t="str">
        <f>'7.Gastos Operativos'!A9</f>
        <v>Gastos operativos (3)</v>
      </c>
      <c r="C24" s="16">
        <f>'7.Gastos Operativos'!B9</f>
        <v>1791120</v>
      </c>
      <c r="D24" s="16">
        <f>'7.Gastos Operativos'!C9</f>
        <v>1987522</v>
      </c>
      <c r="E24" s="16">
        <f>'7.Gastos Operativos'!D9</f>
        <v>2183243</v>
      </c>
    </row>
    <row r="25" spans="1:5">
      <c r="B25" s="23"/>
      <c r="C25" s="28">
        <f>IF(-C23-C24=0,"Check",-C23-C24)</f>
        <v>190190</v>
      </c>
      <c r="D25" s="28">
        <f t="shared" ref="D25:E25" si="9">IF(-D23-D24=0,"Check",-D23-D24)</f>
        <v>-9728</v>
      </c>
      <c r="E25" s="28">
        <f t="shared" si="9"/>
        <v>38331</v>
      </c>
    </row>
    <row r="26" spans="1:5">
      <c r="B26" s="23"/>
      <c r="C26" s="16"/>
      <c r="D26" s="16"/>
      <c r="E26" s="16"/>
    </row>
    <row r="27" spans="1:5">
      <c r="A27" s="7" t="s">
        <v>32</v>
      </c>
      <c r="B27" s="23" t="str">
        <f>'0.Resumen BAP'!A10</f>
        <v>Utilidad antes del impuesto a la renta</v>
      </c>
      <c r="C27" s="16">
        <f>'0.Resumen BAP'!B10</f>
        <v>768985</v>
      </c>
      <c r="D27" s="16">
        <f>'0.Resumen BAP'!C10</f>
        <v>1618387</v>
      </c>
      <c r="E27" s="16">
        <f>'0.Resumen BAP'!D10</f>
        <v>1559107</v>
      </c>
    </row>
    <row r="28" spans="1:5">
      <c r="A28" s="7" t="s">
        <v>38</v>
      </c>
      <c r="B28" s="23" t="str">
        <f>B27</f>
        <v>Utilidad antes del impuesto a la renta</v>
      </c>
      <c r="C28" s="9">
        <f>'12.1.Credicorp Consolidado'!N43</f>
        <v>768985</v>
      </c>
      <c r="D28" s="9">
        <f>'12.1.Credicorp Consolidado'!O43</f>
        <v>1618387</v>
      </c>
      <c r="E28" s="9">
        <f>'12.1.Credicorp Consolidado'!P43</f>
        <v>1559107</v>
      </c>
    </row>
    <row r="29" spans="1:5">
      <c r="B29" s="23"/>
      <c r="C29" s="18" t="str">
        <f>IF(C27-C28=0,"Check",C27-C28)</f>
        <v>Check</v>
      </c>
      <c r="D29" s="18" t="str">
        <f t="shared" ref="D29" si="10">IF(D27-D28=0,"Check",D27-D28)</f>
        <v>Check</v>
      </c>
      <c r="E29" s="18" t="str">
        <f t="shared" ref="E29" si="11">IF(E27-E28=0,"Check",E27-E28)</f>
        <v>Check</v>
      </c>
    </row>
    <row r="30" spans="1:5">
      <c r="B30" s="23"/>
      <c r="C30" s="16"/>
      <c r="D30" s="16"/>
      <c r="E30" s="16"/>
    </row>
    <row r="31" spans="1:5">
      <c r="A31" s="7" t="s">
        <v>32</v>
      </c>
      <c r="B31" s="23" t="str">
        <f>'0.Resumen BAP'!A11</f>
        <v>Impuesto a la renta</v>
      </c>
      <c r="C31" s="16">
        <f>'0.Resumen BAP'!B11</f>
        <v>-103174</v>
      </c>
      <c r="D31" s="16">
        <f>'0.Resumen BAP'!C11</f>
        <v>-428037</v>
      </c>
      <c r="E31" s="16">
        <f>'0.Resumen BAP'!D11</f>
        <v>-471860</v>
      </c>
    </row>
    <row r="32" spans="1:5">
      <c r="A32" s="7" t="s">
        <v>38</v>
      </c>
      <c r="B32" s="23" t="str">
        <f>B31</f>
        <v>Impuesto a la renta</v>
      </c>
      <c r="C32" s="16">
        <f>'12.1.Credicorp Consolidado'!N45</f>
        <v>-103174</v>
      </c>
      <c r="D32" s="16">
        <f>'12.1.Credicorp Consolidado'!O45</f>
        <v>-428037</v>
      </c>
      <c r="E32" s="16">
        <f>'12.1.Credicorp Consolidado'!P45</f>
        <v>-471860</v>
      </c>
    </row>
    <row r="33" spans="1:5">
      <c r="B33" s="23"/>
      <c r="C33" s="18" t="str">
        <f>IF(C31-C32=0,"Check",C31-C32)</f>
        <v>Check</v>
      </c>
      <c r="D33" s="18" t="str">
        <f t="shared" ref="D33" si="12">IF(D31-D32=0,"Check",D31-D32)</f>
        <v>Check</v>
      </c>
      <c r="E33" s="18" t="str">
        <f t="shared" ref="E33" si="13">IF(E31-E32=0,"Check",E31-E32)</f>
        <v>Check</v>
      </c>
    </row>
    <row r="34" spans="1:5">
      <c r="B34" s="23"/>
      <c r="C34" s="16"/>
      <c r="D34" s="16"/>
      <c r="E34" s="16"/>
    </row>
    <row r="35" spans="1:5">
      <c r="A35" s="7" t="s">
        <v>32</v>
      </c>
      <c r="B35" s="23" t="str">
        <f>'0.Resumen BAP'!A12</f>
        <v>Utilidad neta</v>
      </c>
      <c r="C35" s="16">
        <f>'0.Resumen BAP'!B12</f>
        <v>665811</v>
      </c>
      <c r="D35" s="16">
        <f>'0.Resumen BAP'!C12</f>
        <v>1190350</v>
      </c>
      <c r="E35" s="16">
        <f>'0.Resumen BAP'!D12</f>
        <v>1087247</v>
      </c>
    </row>
    <row r="36" spans="1:5">
      <c r="A36" s="7" t="s">
        <v>38</v>
      </c>
      <c r="B36" s="23" t="str">
        <f>B35</f>
        <v>Utilidad neta</v>
      </c>
      <c r="C36" s="16">
        <f>'12.1.Credicorp Consolidado'!N47</f>
        <v>665811</v>
      </c>
      <c r="D36" s="16">
        <f>'12.1.Credicorp Consolidado'!O47</f>
        <v>1190350</v>
      </c>
      <c r="E36" s="16">
        <f>'12.1.Credicorp Consolidado'!P47</f>
        <v>1087247</v>
      </c>
    </row>
    <row r="37" spans="1:5">
      <c r="B37" s="23"/>
      <c r="C37" s="18" t="str">
        <f>IF(C35-C36=0,"Check",C35-C36)</f>
        <v>Check</v>
      </c>
      <c r="D37" s="18" t="str">
        <f t="shared" ref="D37" si="14">IF(D35-D36=0,"Check",D35-D36)</f>
        <v>Check</v>
      </c>
      <c r="E37" s="18" t="str">
        <f t="shared" ref="E37" si="15">IF(E35-E36=0,"Check",E35-E36)</f>
        <v>Check</v>
      </c>
    </row>
    <row r="38" spans="1:5">
      <c r="B38" s="23"/>
      <c r="C38" s="16"/>
      <c r="D38" s="16"/>
      <c r="E38" s="16"/>
    </row>
    <row r="39" spans="1:5">
      <c r="A39" s="7" t="s">
        <v>32</v>
      </c>
      <c r="B39" s="23" t="str">
        <f>'0.Resumen BAP'!A13</f>
        <v>Interés no controlador</v>
      </c>
      <c r="C39" s="16">
        <f>'0.Resumen BAP'!B13</f>
        <v>12407</v>
      </c>
      <c r="D39" s="16">
        <f>'0.Resumen BAP'!C13</f>
        <v>26651</v>
      </c>
      <c r="E39" s="16">
        <f>'0.Resumen BAP'!D13</f>
        <v>26631</v>
      </c>
    </row>
    <row r="40" spans="1:5">
      <c r="A40" s="7" t="s">
        <v>38</v>
      </c>
      <c r="B40" s="23" t="str">
        <f>B39</f>
        <v>Interés no controlador</v>
      </c>
      <c r="C40" s="16">
        <f>'12.1.Credicorp Consolidado'!N48</f>
        <v>12407</v>
      </c>
      <c r="D40" s="16">
        <f>'12.1.Credicorp Consolidado'!O48</f>
        <v>26651</v>
      </c>
      <c r="E40" s="16">
        <f>'12.1.Credicorp Consolidado'!P48</f>
        <v>26631</v>
      </c>
    </row>
    <row r="41" spans="1:5">
      <c r="B41" s="23"/>
      <c r="C41" s="18" t="str">
        <f>IF(C39-C40=0,"Check",C39-C40)</f>
        <v>Check</v>
      </c>
      <c r="D41" s="18" t="str">
        <f t="shared" ref="D41" si="16">IF(D39-D40=0,"Check",D39-D40)</f>
        <v>Check</v>
      </c>
      <c r="E41" s="18" t="str">
        <f t="shared" ref="E41" si="17">IF(E39-E40=0,"Check",E39-E40)</f>
        <v>Check</v>
      </c>
    </row>
    <row r="42" spans="1:5">
      <c r="B42" s="23"/>
      <c r="C42" s="16"/>
      <c r="D42" s="16"/>
      <c r="E42" s="16"/>
    </row>
    <row r="43" spans="1:5">
      <c r="A43" s="7" t="s">
        <v>32</v>
      </c>
      <c r="B43" s="23" t="str">
        <f>'0.Resumen BAP'!A14</f>
        <v>Utilidad neta atribuible a Credicorp</v>
      </c>
      <c r="C43" s="16">
        <f>'0.Resumen BAP'!B14</f>
        <v>653404</v>
      </c>
      <c r="D43" s="16">
        <f>'0.Resumen BAP'!C14</f>
        <v>1163699</v>
      </c>
      <c r="E43" s="16">
        <f>'0.Resumen BAP'!D14</f>
        <v>1060616</v>
      </c>
    </row>
    <row r="44" spans="1:5">
      <c r="A44" s="7" t="s">
        <v>38</v>
      </c>
      <c r="B44" s="23" t="str">
        <f>B43</f>
        <v>Utilidad neta atribuible a Credicorp</v>
      </c>
      <c r="C44" s="16">
        <f>'12.1.Credicorp Consolidado'!N49</f>
        <v>653404</v>
      </c>
      <c r="D44" s="16">
        <f>'12.1.Credicorp Consolidado'!O49</f>
        <v>1163699</v>
      </c>
      <c r="E44" s="16">
        <f>'12.1.Credicorp Consolidado'!P49</f>
        <v>1060616</v>
      </c>
    </row>
    <row r="45" spans="1:5">
      <c r="B45" s="23"/>
      <c r="C45" s="18" t="str">
        <f>IF(C43-C44=0,"Check",C43-C44)</f>
        <v>Check</v>
      </c>
      <c r="D45" s="18" t="str">
        <f t="shared" ref="D45" si="18">IF(D43-D44=0,"Check",D43-D44)</f>
        <v>Check</v>
      </c>
      <c r="E45" s="18" t="str">
        <f t="shared" ref="E45" si="19">IF(E43-E44=0,"Check",E43-E44)</f>
        <v>Check</v>
      </c>
    </row>
    <row r="46" spans="1:5">
      <c r="B46" s="23"/>
      <c r="C46" s="17"/>
      <c r="D46" s="17"/>
      <c r="E46" s="17"/>
    </row>
    <row r="47" spans="1:5">
      <c r="A47" s="7" t="s">
        <v>32</v>
      </c>
      <c r="B47" s="23" t="str">
        <f>'0.Resumen BAP'!A15</f>
        <v>Utilidad neta / acción (S/)</v>
      </c>
      <c r="C47" s="17">
        <f>'0.Resumen BAP'!B15</f>
        <v>8.1919751932361535</v>
      </c>
      <c r="D47" s="17">
        <f>'0.Resumen BAP'!C15</f>
        <v>14.589738263606771</v>
      </c>
      <c r="E47" s="17">
        <f>'0.Resumen BAP'!D15</f>
        <v>13.297347370921139</v>
      </c>
    </row>
    <row r="48" spans="1:5">
      <c r="B48" s="23"/>
      <c r="C48" s="30"/>
      <c r="D48" s="30"/>
      <c r="E48" s="30"/>
    </row>
    <row r="49" spans="1:5">
      <c r="B49" s="23"/>
      <c r="C49" s="29">
        <f>IF(C47-C48=0,"Check",C47-C48)</f>
        <v>8.1919751932361535</v>
      </c>
      <c r="D49" s="29">
        <f t="shared" ref="D49" si="20">IF(D47-D48=0,"Check",D47-D48)</f>
        <v>14.589738263606771</v>
      </c>
      <c r="E49" s="29">
        <f t="shared" ref="E49" si="21">IF(E47-E48=0,"Check",E47-E48)</f>
        <v>13.297347370921139</v>
      </c>
    </row>
    <row r="50" spans="1:5">
      <c r="B50" s="23"/>
      <c r="C50" s="16"/>
      <c r="D50" s="16"/>
      <c r="E50" s="16"/>
    </row>
    <row r="51" spans="1:5">
      <c r="A51" s="7" t="s">
        <v>32</v>
      </c>
      <c r="B51" s="23" t="str">
        <f>'0.Resumen BAP'!A16</f>
        <v>Colocaciones</v>
      </c>
      <c r="C51" s="16">
        <f>'0.Resumen BAP'!B16</f>
        <v>137659885</v>
      </c>
      <c r="D51" s="16">
        <f>'0.Resumen BAP'!C16</f>
        <v>146551226</v>
      </c>
      <c r="E51" s="16">
        <f>'0.Resumen BAP'!D16</f>
        <v>147597412</v>
      </c>
    </row>
    <row r="52" spans="1:5">
      <c r="A52" s="7" t="s">
        <v>39</v>
      </c>
      <c r="B52" s="23" t="str">
        <f>'1.1.Colocaciones'!A19</f>
        <v>Colocaciones totales</v>
      </c>
      <c r="C52" s="16">
        <f>'1.AGI'!B9</f>
        <v>137659885</v>
      </c>
      <c r="D52" s="16">
        <f>'1.AGI'!C9</f>
        <v>146551226</v>
      </c>
      <c r="E52" s="16">
        <f>'1.AGI'!D9</f>
        <v>147597412</v>
      </c>
    </row>
    <row r="53" spans="1:5">
      <c r="B53" s="23"/>
      <c r="C53" s="27" t="str">
        <f>IF(C51-C52=0,"Check",C51-C52)</f>
        <v>Check</v>
      </c>
      <c r="D53" s="27" t="str">
        <f t="shared" ref="D53" si="22">IF(D51-D52=0,"Check",D51-D52)</f>
        <v>Check</v>
      </c>
      <c r="E53" s="27" t="str">
        <f t="shared" ref="E53" si="23">IF(E51-E52=0,"Check",E51-E52)</f>
        <v>Check</v>
      </c>
    </row>
    <row r="54" spans="1:5">
      <c r="B54" s="23"/>
      <c r="C54" s="16"/>
      <c r="D54" s="16"/>
      <c r="E54" s="16"/>
    </row>
    <row r="55" spans="1:5">
      <c r="A55" s="7" t="s">
        <v>32</v>
      </c>
      <c r="B55" s="23" t="str">
        <f>'0.Resumen BAP'!A17</f>
        <v>Depósitos y obligaciones</v>
      </c>
      <c r="C55" s="16">
        <f>'0.Resumen BAP'!B17</f>
        <v>142365502</v>
      </c>
      <c r="D55" s="16">
        <f>'0.Resumen BAP'!C17</f>
        <v>152548368</v>
      </c>
      <c r="E55" s="16">
        <f>'0.Resumen BAP'!D17</f>
        <v>150340862</v>
      </c>
    </row>
    <row r="56" spans="1:5">
      <c r="A56" s="7" t="s">
        <v>40</v>
      </c>
      <c r="B56" s="23" t="str">
        <f>'2.Fondeo'!A26</f>
        <v>Depósitos y obligaciones</v>
      </c>
      <c r="C56" s="16">
        <f>'2.Fondeo'!B26</f>
        <v>142365502</v>
      </c>
      <c r="D56" s="16">
        <f>'2.Fondeo'!C26</f>
        <v>152548368</v>
      </c>
      <c r="E56" s="16">
        <f>'2.Fondeo'!D26</f>
        <v>150340862</v>
      </c>
    </row>
    <row r="57" spans="1:5">
      <c r="B57" s="23"/>
      <c r="C57" s="18" t="str">
        <f>IF(C55-C56=0,"Check",C55-C56)</f>
        <v>Check</v>
      </c>
      <c r="D57" s="18" t="str">
        <f t="shared" ref="D57" si="24">IF(D55-D56=0,"Check",D55-D56)</f>
        <v>Check</v>
      </c>
      <c r="E57" s="18" t="str">
        <f t="shared" ref="E57" si="25">IF(E55-E56=0,"Check",E55-E56)</f>
        <v>Check</v>
      </c>
    </row>
    <row r="58" spans="1:5">
      <c r="B58" s="23"/>
      <c r="C58" s="16"/>
      <c r="D58" s="16"/>
      <c r="E58" s="16"/>
    </row>
    <row r="59" spans="1:5">
      <c r="A59" s="7" t="s">
        <v>32</v>
      </c>
      <c r="B59" s="23" t="str">
        <f>'0.Resumen BAP'!A18</f>
        <v>Patrimonio Neto</v>
      </c>
      <c r="C59" s="16">
        <f>'0.Resumen BAP'!B18</f>
        <v>24945870</v>
      </c>
      <c r="D59" s="16">
        <f>'0.Resumen BAP'!C18</f>
        <v>25192569</v>
      </c>
      <c r="E59" s="16">
        <f>'0.Resumen BAP'!D18</f>
        <v>26496767</v>
      </c>
    </row>
    <row r="60" spans="1:5">
      <c r="A60" s="7" t="s">
        <v>38</v>
      </c>
      <c r="B60" s="23" t="str">
        <f>B59</f>
        <v>Patrimonio Neto</v>
      </c>
      <c r="C60" s="16">
        <f>'12.1.Credicorp Consolidado'!D59</f>
        <v>24945870</v>
      </c>
      <c r="D60" s="16">
        <f>'12.1.Credicorp Consolidado'!E59</f>
        <v>25192569</v>
      </c>
      <c r="E60" s="16">
        <f>'12.1.Credicorp Consolidado'!F59</f>
        <v>26496767</v>
      </c>
    </row>
    <row r="61" spans="1:5">
      <c r="B61" s="23"/>
      <c r="C61" s="18" t="str">
        <f>IF(C59-C60=0,"Check",C59-C60)</f>
        <v>Check</v>
      </c>
      <c r="D61" s="18" t="str">
        <f t="shared" ref="D61" si="26">IF(D59-D60=0,"Check",D59-D60)</f>
        <v>Check</v>
      </c>
      <c r="E61" s="18" t="str">
        <f t="shared" ref="E61" si="27">IF(E59-E60=0,"Check",E59-E60)</f>
        <v>Check</v>
      </c>
    </row>
    <row r="62" spans="1:5">
      <c r="B62" s="23"/>
      <c r="C62" s="16"/>
      <c r="D62" s="16"/>
      <c r="E62" s="16"/>
    </row>
    <row r="63" spans="1:5">
      <c r="A63" s="7" t="s">
        <v>32</v>
      </c>
      <c r="B63" s="23" t="str">
        <f>'0.Resumen BAP'!A20</f>
        <v>Margen neto por intereses</v>
      </c>
      <c r="C63" s="19">
        <f>'0.Resumen BAP'!B20</f>
        <v>3.7254821957418187E-2</v>
      </c>
      <c r="D63" s="19">
        <f>'0.Resumen BAP'!C20</f>
        <v>4.2286855853878424E-2</v>
      </c>
      <c r="E63" s="19">
        <f>'0.Resumen BAP'!D20</f>
        <v>4.2530994235670999E-2</v>
      </c>
    </row>
    <row r="64" spans="1:5">
      <c r="A64" s="7" t="s">
        <v>33</v>
      </c>
      <c r="B64" s="24" t="str">
        <f>'3.Ingreso Neto por Intereses'!A18</f>
        <v>Activos promedio que generan intereses</v>
      </c>
      <c r="C64" s="19">
        <f>'3.Ingreso Neto por Intereses'!B18</f>
        <v>222098498</v>
      </c>
      <c r="D64" s="19">
        <f>'3.Ingreso Neto por Intereses'!C18</f>
        <v>231912063.5</v>
      </c>
      <c r="E64" s="19">
        <f>'3.Ingreso Neto por Intereses'!D18</f>
        <v>233016341.5</v>
      </c>
    </row>
    <row r="65" spans="1:5">
      <c r="B65" s="23"/>
      <c r="C65" s="21">
        <f>IF(C63-C64=0,"Check",C63-C64)</f>
        <v>-222098497.96274519</v>
      </c>
      <c r="D65" s="21">
        <f t="shared" ref="D65" si="28">IF(D63-D64=0,"Check",D63-D64)</f>
        <v>-231912063.45771316</v>
      </c>
      <c r="E65" s="21">
        <f>IF(E63-E64=0,"Check",E63-E64)</f>
        <v>-233016341.45746902</v>
      </c>
    </row>
    <row r="66" spans="1:5">
      <c r="B66" s="23"/>
      <c r="C66" s="19"/>
      <c r="D66" s="19"/>
      <c r="E66" s="19"/>
    </row>
    <row r="67" spans="1:5">
      <c r="A67" s="7" t="s">
        <v>32</v>
      </c>
      <c r="B67" s="23" t="str">
        <f>'0.Resumen BAP'!A21</f>
        <v>Margen neto por intereses ajustado por riesgo</v>
      </c>
      <c r="C67" s="19">
        <f>'0.Resumen BAP'!B21</f>
        <v>2.405950534613701E-2</v>
      </c>
      <c r="D67" s="19">
        <f>'0.Resumen BAP'!C21</f>
        <v>3.9451056844224924E-2</v>
      </c>
      <c r="E67" s="19">
        <f>'0.Resumen BAP'!D21</f>
        <v>4.0354845138819241E-2</v>
      </c>
    </row>
    <row r="68" spans="1:5">
      <c r="A68" s="7" t="s">
        <v>33</v>
      </c>
      <c r="B68" s="24" t="str">
        <f>'3.Ingreso Neto por Intereses'!A19</f>
        <v>Margen neto por intereses (3)</v>
      </c>
      <c r="C68" s="19">
        <f>'3.Ingreso Neto por Intereses'!B19</f>
        <v>3.7254821957418187E-2</v>
      </c>
      <c r="D68" s="19">
        <f>'3.Ingreso Neto por Intereses'!C19</f>
        <v>4.2286855853878424E-2</v>
      </c>
      <c r="E68" s="19">
        <f>'3.Ingreso Neto por Intereses'!D19</f>
        <v>4.2535162710895108E-2</v>
      </c>
    </row>
    <row r="69" spans="1:5">
      <c r="B69" s="23"/>
      <c r="C69" s="21">
        <f>IF(C67-C68=0,"Check",C67-C68)</f>
        <v>-1.3195316611281177E-2</v>
      </c>
      <c r="D69" s="21">
        <f t="shared" ref="D69" si="29">IF(D67-D68=0,"Check",D67-D68)</f>
        <v>-2.8357990096535002E-3</v>
      </c>
      <c r="E69" s="21">
        <f>IF(E67-E68=0,"Check",E67-E68)</f>
        <v>-2.1803175720758669E-3</v>
      </c>
    </row>
    <row r="70" spans="1:5">
      <c r="B70" s="23"/>
      <c r="C70" s="19"/>
      <c r="D70" s="19"/>
      <c r="E70" s="19"/>
    </row>
    <row r="71" spans="1:5">
      <c r="A71" s="7" t="s">
        <v>32</v>
      </c>
      <c r="B71" s="23" t="str">
        <f>'0.Resumen BAP'!A22</f>
        <v xml:space="preserve">Costo de fondeo </v>
      </c>
      <c r="C71" s="34">
        <f>'0.Resumen BAP'!B22</f>
        <v>1.3406565651278155E-2</v>
      </c>
      <c r="D71" s="34">
        <f>'0.Resumen BAP'!C22</f>
        <v>1.2086552219678415E-2</v>
      </c>
      <c r="E71" s="34">
        <f>'0.Resumen BAP'!D22</f>
        <v>1.2423170867257818E-2</v>
      </c>
    </row>
    <row r="72" spans="1:5">
      <c r="A72" s="7" t="s">
        <v>40</v>
      </c>
      <c r="B72" s="25" t="str">
        <f>B71</f>
        <v xml:space="preserve">Costo de fondeo </v>
      </c>
      <c r="C72" s="40">
        <f>'2.Fondeo'!B42</f>
        <v>1.3406565651278155E-2</v>
      </c>
      <c r="D72" s="40">
        <f>'2.Fondeo'!C42</f>
        <v>1.2086552219678415E-2</v>
      </c>
      <c r="E72" s="40">
        <f>'2.Fondeo'!D42</f>
        <v>1.2424414533423788E-2</v>
      </c>
    </row>
    <row r="73" spans="1:5">
      <c r="B73" s="23"/>
      <c r="C73" s="36" t="str">
        <f>IF(C71-C72=0,"Check",C71-C72)</f>
        <v>Check</v>
      </c>
      <c r="D73" s="36" t="str">
        <f t="shared" ref="D73" si="30">IF(D71-D72=0,"Check",D71-D72)</f>
        <v>Check</v>
      </c>
      <c r="E73" s="36">
        <f>IF(E71-E72=0,"Check",E71-E72)</f>
        <v>-1.2436661659693399E-6</v>
      </c>
    </row>
    <row r="74" spans="1:5">
      <c r="B74" s="23"/>
      <c r="C74" s="19"/>
      <c r="D74" s="19"/>
      <c r="E74" s="19"/>
    </row>
    <row r="75" spans="1:5">
      <c r="A75" s="7" t="s">
        <v>32</v>
      </c>
      <c r="B75" s="23" t="str">
        <f>'0.Resumen BAP'!A23</f>
        <v>ROAE</v>
      </c>
      <c r="C75" s="19">
        <f>'0.Resumen BAP'!B23</f>
        <v>0.10768786573132565</v>
      </c>
      <c r="D75" s="19">
        <f>'0.Resumen BAP'!C23</f>
        <v>0.18519973612555954</v>
      </c>
      <c r="E75" s="19">
        <f>'0.Resumen BAP'!D23</f>
        <v>0.16415238283763664</v>
      </c>
    </row>
    <row r="76" spans="1:5">
      <c r="A76" s="7" t="s">
        <v>41</v>
      </c>
      <c r="B76" s="23" t="str">
        <f>B75</f>
        <v>ROAE</v>
      </c>
      <c r="C76" s="35">
        <f>'0.2.ROAE'!B16</f>
        <v>0.10768786573132565</v>
      </c>
      <c r="D76" s="35">
        <f>'0.2.ROAE'!C16</f>
        <v>0.18519973612555954</v>
      </c>
      <c r="E76" s="35">
        <f>'0.2.ROAE'!D16</f>
        <v>0.16415238283763664</v>
      </c>
    </row>
    <row r="77" spans="1:5">
      <c r="B77" s="23"/>
      <c r="C77" s="21" t="str">
        <f>IF(C75-C76=0,"Check",C75-C76)</f>
        <v>Check</v>
      </c>
      <c r="D77" s="21" t="str">
        <f t="shared" ref="D77" si="31">IF(D75-D76=0,"Check",D75-D76)</f>
        <v>Check</v>
      </c>
      <c r="E77" s="21" t="str">
        <f>IF(E75-E76=0,"Check",E75-E76)</f>
        <v>Check</v>
      </c>
    </row>
    <row r="78" spans="1:5">
      <c r="B78" s="23"/>
      <c r="C78" s="19"/>
      <c r="D78" s="19"/>
      <c r="E78" s="19"/>
    </row>
    <row r="79" spans="1:5">
      <c r="A79" s="7" t="s">
        <v>32</v>
      </c>
      <c r="B79" s="23" t="str">
        <f>'0.Resumen BAP'!A24</f>
        <v>ROAA</v>
      </c>
      <c r="C79" s="19">
        <f>'0.Resumen BAP'!B24</f>
        <v>1.114351419637327E-2</v>
      </c>
      <c r="D79" s="19">
        <f>'0.Resumen BAP'!C24</f>
        <v>1.8747770420352756E-2</v>
      </c>
      <c r="E79" s="19">
        <f>'0.Resumen BAP'!D24</f>
        <v>1.7349300078414391E-2</v>
      </c>
    </row>
    <row r="80" spans="1:5">
      <c r="B80" s="23" t="str">
        <f>B79</f>
        <v>ROAA</v>
      </c>
      <c r="C80" s="31"/>
      <c r="D80" s="31"/>
      <c r="E80" s="31"/>
    </row>
    <row r="81" spans="1:5">
      <c r="B81" s="23"/>
      <c r="C81" s="21">
        <f>IF(C79-C80=0,"Check",C79-C80)</f>
        <v>1.114351419637327E-2</v>
      </c>
      <c r="D81" s="21">
        <f t="shared" ref="D81" si="32">IF(D79-D80=0,"Check",D79-D80)</f>
        <v>1.8747770420352756E-2</v>
      </c>
      <c r="E81" s="21">
        <f>IF(E79-E80=0,"Check",E79-E80)</f>
        <v>1.7349300078414391E-2</v>
      </c>
    </row>
    <row r="82" spans="1:5">
      <c r="B82" s="23"/>
      <c r="C82" s="19"/>
      <c r="D82" s="19"/>
      <c r="E82" s="19"/>
    </row>
    <row r="83" spans="1:5">
      <c r="A83" s="7" t="s">
        <v>32</v>
      </c>
      <c r="B83" s="23" t="str">
        <f>'0.Resumen BAP'!A26</f>
        <v xml:space="preserve">Índice de cartera atrasada (1) </v>
      </c>
      <c r="C83" s="19">
        <f>'0.Resumen BAP'!B26</f>
        <v>3.3965820907085602E-2</v>
      </c>
      <c r="D83" s="19">
        <f>'0.Resumen BAP'!C26</f>
        <v>3.7349977543006022E-2</v>
      </c>
      <c r="E83" s="19">
        <f>'0.Resumen BAP'!D26</f>
        <v>3.7610808514718402E-2</v>
      </c>
    </row>
    <row r="84" spans="1:5">
      <c r="A84" s="7" t="s">
        <v>34</v>
      </c>
      <c r="B84" s="24" t="str">
        <f>'4.Calidad de Cartera'!A29</f>
        <v>Índice de cartera atrasada mayor a 90 días</v>
      </c>
      <c r="C84" s="19">
        <f>'4.Calidad de Cartera'!B29</f>
        <v>2.6949496474580507E-2</v>
      </c>
      <c r="D84" s="19">
        <f>'4.Calidad de Cartera'!C29</f>
        <v>2.7647106959051624E-2</v>
      </c>
      <c r="E84" s="19">
        <f>'4.Calidad de Cartera'!D29</f>
        <v>2.8480657644000637E-2</v>
      </c>
    </row>
    <row r="85" spans="1:5">
      <c r="B85" s="23"/>
      <c r="C85" s="21">
        <f>IF(C83-C84=0,"Check",C83-C84)</f>
        <v>7.0163244325050951E-3</v>
      </c>
      <c r="D85" s="21">
        <f t="shared" ref="D85" si="33">IF(D83-D84=0,"Check",D83-D84)</f>
        <v>9.7028705839543976E-3</v>
      </c>
      <c r="E85" s="21">
        <f>IF(E83-E84=0,"Check",E83-E84)</f>
        <v>9.1301508707177653E-3</v>
      </c>
    </row>
    <row r="86" spans="1:5">
      <c r="B86" s="23"/>
      <c r="C86" s="19"/>
      <c r="D86" s="19"/>
      <c r="E86" s="19"/>
    </row>
    <row r="87" spans="1:5">
      <c r="A87" s="7" t="s">
        <v>32</v>
      </c>
      <c r="B87" s="23" t="str">
        <f>'0.Resumen BAP'!A27</f>
        <v>Índice de cartera atrasada 90 días</v>
      </c>
      <c r="C87" s="19">
        <f>'0.Resumen BAP'!B27</f>
        <v>2.6949496474580507E-2</v>
      </c>
      <c r="D87" s="19">
        <f>'0.Resumen BAP'!C27</f>
        <v>2.7647106959051624E-2</v>
      </c>
      <c r="E87" s="19">
        <f>'0.Resumen BAP'!D27</f>
        <v>2.8480657644000637E-2</v>
      </c>
    </row>
    <row r="88" spans="1:5">
      <c r="A88" s="7" t="s">
        <v>34</v>
      </c>
      <c r="B88" s="24" t="str">
        <f>'4.Calidad de Cartera'!A31</f>
        <v>Saldo de provisiones sobre colocaciones</v>
      </c>
      <c r="C88" s="19">
        <f>'4.Calidad de Cartera'!B31</f>
        <v>7.1907367930751934E-2</v>
      </c>
      <c r="D88" s="19">
        <f>'4.Calidad de Cartera'!C31</f>
        <v>6.1940450774529858E-2</v>
      </c>
      <c r="E88" s="19">
        <f>'4.Calidad de Cartera'!D31</f>
        <v>5.7435343107506517E-2</v>
      </c>
    </row>
    <row r="89" spans="1:5">
      <c r="B89" s="23"/>
      <c r="C89" s="21">
        <f>IF(C87-C88=0,"Check",C87-C88)</f>
        <v>-4.495787145617143E-2</v>
      </c>
      <c r="D89" s="21">
        <f t="shared" ref="D89" si="34">IF(D87-D88=0,"Check",D87-D88)</f>
        <v>-3.4293343815478231E-2</v>
      </c>
      <c r="E89" s="21">
        <f>IF(E87-E88=0,"Check",E87-E88)</f>
        <v>-2.895468546350588E-2</v>
      </c>
    </row>
    <row r="90" spans="1:5">
      <c r="B90" s="23"/>
      <c r="C90" s="19"/>
      <c r="D90" s="19"/>
      <c r="E90" s="19"/>
    </row>
    <row r="91" spans="1:5">
      <c r="A91" s="7" t="s">
        <v>32</v>
      </c>
      <c r="B91" s="23" t="str">
        <f>'0.Resumen BAP'!A28</f>
        <v>Índice de cartera deteriorada (2)</v>
      </c>
      <c r="C91" s="19">
        <f>'0.Resumen BAP'!B28</f>
        <v>4.6058130878142166E-2</v>
      </c>
      <c r="D91" s="19">
        <f>'0.Resumen BAP'!C28</f>
        <v>4.9625309855817923E-2</v>
      </c>
      <c r="E91" s="19">
        <f>'0.Resumen BAP'!D28</f>
        <v>4.980303448681065E-2</v>
      </c>
    </row>
    <row r="92" spans="1:5">
      <c r="A92" s="7" t="s">
        <v>34</v>
      </c>
      <c r="B92" s="24" t="str">
        <f>'4.Calidad de Cartera'!A32</f>
        <v xml:space="preserve">Cobertura de cartera atrasada </v>
      </c>
      <c r="C92" s="19">
        <f>'4.Calidad de Cartera'!B32</f>
        <v>2.1170507884221741</v>
      </c>
      <c r="D92" s="19">
        <f>'4.Calidad de Cartera'!C32</f>
        <v>1.6583798665798268</v>
      </c>
      <c r="E92" s="19">
        <f>'4.Calidad de Cartera'!D32</f>
        <v>1.5270967409549332</v>
      </c>
    </row>
    <row r="93" spans="1:5">
      <c r="B93" s="23"/>
      <c r="C93" s="21">
        <f>IF(C91-C92=0,"Check",C91-C92)</f>
        <v>-2.0709926575440321</v>
      </c>
      <c r="D93" s="21">
        <f t="shared" ref="D93" si="35">IF(D91-D92=0,"Check",D91-D92)</f>
        <v>-1.6087545567240089</v>
      </c>
      <c r="E93" s="21">
        <f>IF(E91-E92=0,"Check",E91-E92)</f>
        <v>-1.4772937064681226</v>
      </c>
    </row>
    <row r="94" spans="1:5">
      <c r="B94" s="23"/>
      <c r="C94" s="19"/>
      <c r="D94" s="19"/>
      <c r="E94" s="19"/>
    </row>
    <row r="95" spans="1:5">
      <c r="A95" s="7" t="s">
        <v>32</v>
      </c>
      <c r="B95" s="23" t="str">
        <f>'0.Resumen BAP'!A29</f>
        <v>Costo del riesgo (3)</v>
      </c>
      <c r="C95" s="19">
        <f>'0.Resumen BAP'!B29</f>
        <v>2.1289135901864223E-2</v>
      </c>
      <c r="D95" s="19">
        <f>'0.Resumen BAP'!C29</f>
        <v>4.4875503122710145E-3</v>
      </c>
      <c r="E95" s="19">
        <f>'0.Resumen BAP'!D29</f>
        <v>3.4355597903065263E-3</v>
      </c>
    </row>
    <row r="96" spans="1:5">
      <c r="A96" s="7" t="s">
        <v>34</v>
      </c>
      <c r="B96" s="24" t="str">
        <f>'4.Calidad de Cartera'!A12</f>
        <v>Costo del riesgo (1)</v>
      </c>
      <c r="C96" s="19">
        <f>'4.Calidad de Cartera'!B12</f>
        <v>2.1289135901864223E-2</v>
      </c>
      <c r="D96" s="19">
        <f>'4.Calidad de Cartera'!C12</f>
        <v>4.4875503122710145E-3</v>
      </c>
      <c r="E96" s="19">
        <f>'4.Calidad de Cartera'!D12</f>
        <v>3.4355868884733821E-3</v>
      </c>
    </row>
    <row r="97" spans="1:5">
      <c r="B97" s="23"/>
      <c r="C97" s="21" t="str">
        <f>IF(C95-C96=0,"Check",C95-C96)</f>
        <v>Check</v>
      </c>
      <c r="D97" s="21" t="str">
        <f t="shared" ref="D97" si="36">IF(D95-D96=0,"Check",D95-D96)</f>
        <v>Check</v>
      </c>
      <c r="E97" s="21">
        <f>IF(E95-E96=0,"Check",E95-E96)</f>
        <v>-2.7098166855820532E-8</v>
      </c>
    </row>
    <row r="98" spans="1:5">
      <c r="B98" s="23"/>
      <c r="C98" s="19"/>
      <c r="D98" s="19"/>
      <c r="E98" s="19"/>
    </row>
    <row r="99" spans="1:5">
      <c r="A99" s="7" t="s">
        <v>32</v>
      </c>
      <c r="B99" s="23" t="str">
        <f>'0.Resumen BAP'!A30</f>
        <v xml:space="preserve">Cobertura de cartera atrasada </v>
      </c>
      <c r="C99" s="19">
        <f>'0.Resumen BAP'!B30</f>
        <v>2.1170507884221741</v>
      </c>
      <c r="D99" s="19">
        <f>'0.Resumen BAP'!C30</f>
        <v>1.6583798665798268</v>
      </c>
      <c r="E99" s="19">
        <f>'0.Resumen BAP'!D30</f>
        <v>1.5270967409549332</v>
      </c>
    </row>
    <row r="100" spans="1:5">
      <c r="A100" s="7" t="s">
        <v>34</v>
      </c>
      <c r="B100" s="24" t="e">
        <f>'4.Calidad de Cartera'!#REF!</f>
        <v>#REF!</v>
      </c>
      <c r="C100" s="19" t="e">
        <f>'4.Calidad de Cartera'!#REF!</f>
        <v>#REF!</v>
      </c>
      <c r="D100" s="19" t="e">
        <f>'4.Calidad de Cartera'!#REF!</f>
        <v>#REF!</v>
      </c>
      <c r="E100" s="19" t="e">
        <f>'4.Calidad de Cartera'!#REF!</f>
        <v>#REF!</v>
      </c>
    </row>
    <row r="101" spans="1:5">
      <c r="B101" s="23"/>
      <c r="C101" s="21" t="e">
        <f>IF(C99-C100=0,"Check",C99-C100)</f>
        <v>#REF!</v>
      </c>
      <c r="D101" s="21" t="e">
        <f t="shared" ref="D101" si="37">IF(D99-D100=0,"Check",D99-D100)</f>
        <v>#REF!</v>
      </c>
      <c r="E101" s="21" t="e">
        <f>IF(E99-E100=0,"Check",E99-E100)</f>
        <v>#REF!</v>
      </c>
    </row>
    <row r="102" spans="1:5">
      <c r="B102" s="23"/>
      <c r="C102" s="19"/>
      <c r="D102" s="19"/>
      <c r="E102" s="19"/>
    </row>
    <row r="103" spans="1:5">
      <c r="A103" s="7" t="s">
        <v>32</v>
      </c>
      <c r="B103" s="23" t="str">
        <f>'0.Resumen BAP'!A31</f>
        <v xml:space="preserve">Cobertura de cartera deteriorada </v>
      </c>
      <c r="C103" s="19">
        <f>'0.Resumen BAP'!B31</f>
        <v>1.5612307004163961</v>
      </c>
      <c r="D103" s="19">
        <f>'0.Resumen BAP'!C31</f>
        <v>1.2481624992265543</v>
      </c>
      <c r="E103" s="19">
        <f>'0.Resumen BAP'!D31</f>
        <v>1.1532498712044772</v>
      </c>
    </row>
    <row r="104" spans="1:5">
      <c r="A104" s="7" t="s">
        <v>34</v>
      </c>
      <c r="B104" s="24" t="e">
        <f>'4.Calidad de Cartera'!#REF!</f>
        <v>#REF!</v>
      </c>
      <c r="C104" s="19" t="e">
        <f>'4.Calidad de Cartera'!#REF!</f>
        <v>#REF!</v>
      </c>
      <c r="D104" s="19" t="e">
        <f>'4.Calidad de Cartera'!#REF!</f>
        <v>#REF!</v>
      </c>
      <c r="E104" s="19" t="e">
        <f>'4.Calidad de Cartera'!#REF!</f>
        <v>#REF!</v>
      </c>
    </row>
    <row r="105" spans="1:5">
      <c r="B105" s="23"/>
      <c r="C105" s="21" t="e">
        <f>IF(C103-C104=0,"Check",C103-C104)</f>
        <v>#REF!</v>
      </c>
      <c r="D105" s="21" t="e">
        <f t="shared" ref="D105" si="38">IF(D103-D104=0,"Check",D103-D104)</f>
        <v>#REF!</v>
      </c>
      <c r="E105" s="21" t="e">
        <f>IF(E103-E104=0,"Check",E103-E104)</f>
        <v>#REF!</v>
      </c>
    </row>
    <row r="106" spans="1:5">
      <c r="B106" s="23"/>
      <c r="C106" s="19"/>
      <c r="D106" s="19"/>
      <c r="E106" s="19"/>
    </row>
    <row r="107" spans="1:5">
      <c r="A107" s="7" t="s">
        <v>32</v>
      </c>
      <c r="B107" s="23" t="str">
        <f>'0.Resumen BAP'!A33</f>
        <v>Ratio de eficiencia (4)</v>
      </c>
      <c r="C107" s="19">
        <f>'0.Resumen BAP'!B33</f>
        <v>0.47212737253810372</v>
      </c>
      <c r="D107" s="19">
        <f>'0.Resumen BAP'!C33</f>
        <v>0.46135982998933373</v>
      </c>
      <c r="E107" s="19">
        <f>'0.Resumen BAP'!D33</f>
        <v>0.49452828996291792</v>
      </c>
    </row>
    <row r="108" spans="1:5">
      <c r="A108" s="7" t="s">
        <v>37</v>
      </c>
      <c r="B108" s="24" t="str">
        <f>'8.Eficiencia Operativa'!A6</f>
        <v>Ratio de eficiencia reportado(3)</v>
      </c>
      <c r="C108" s="19">
        <f>'8.Eficiencia Operativa'!B6</f>
        <v>0.47212737253810372</v>
      </c>
      <c r="D108" s="19">
        <f>'8.Eficiencia Operativa'!C6</f>
        <v>0.46135982998933373</v>
      </c>
      <c r="E108" s="19">
        <f>'8.Eficiencia Operativa'!D6</f>
        <v>0.49452828996291792</v>
      </c>
    </row>
    <row r="109" spans="1:5">
      <c r="B109" s="23"/>
      <c r="C109" s="21" t="str">
        <f>IF(C107-C108=0,"Check",C107-C108)</f>
        <v>Check</v>
      </c>
      <c r="D109" s="21" t="str">
        <f t="shared" ref="D109" si="39">IF(D107-D108=0,"Check",D107-D108)</f>
        <v>Check</v>
      </c>
      <c r="E109" s="21" t="str">
        <f>IF(E107-E108=0,"Check",E107-E108)</f>
        <v>Check</v>
      </c>
    </row>
    <row r="110" spans="1:5">
      <c r="B110" s="23"/>
      <c r="C110" s="19"/>
      <c r="D110" s="19"/>
      <c r="E110" s="19"/>
    </row>
    <row r="111" spans="1:5">
      <c r="A111" s="7" t="s">
        <v>32</v>
      </c>
      <c r="B111" s="23" t="str">
        <f>'0.Resumen BAP'!A34</f>
        <v>Gastos operativos / Activos promedio totales</v>
      </c>
      <c r="C111" s="34">
        <f>'0.Resumen BAP'!B34</f>
        <v>3.0546753842045797E-2</v>
      </c>
      <c r="D111" s="34">
        <f>'0.Resumen BAP'!C34</f>
        <v>3.2019969220047753E-2</v>
      </c>
      <c r="E111" s="34">
        <f>'0.Resumen BAP'!D34</f>
        <v>3.5184941831254216E-2</v>
      </c>
    </row>
    <row r="112" spans="1:5">
      <c r="A112" s="7" t="s">
        <v>37</v>
      </c>
      <c r="B112" s="24" t="str">
        <f>'8.Eficiencia Operativa'!A7</f>
        <v>Gastos operativos / Total Activos promedios (4)</v>
      </c>
      <c r="C112" s="34">
        <f>'8.Eficiencia Operativa'!B7</f>
        <v>3.0546753842045797E-2</v>
      </c>
      <c r="D112" s="34">
        <f>'8.Eficiencia Operativa'!C7</f>
        <v>3.2019969220047753E-2</v>
      </c>
      <c r="E112" s="34">
        <f>'8.Eficiencia Operativa'!D7</f>
        <v>3.5184941831254216E-2</v>
      </c>
    </row>
    <row r="113" spans="1:8">
      <c r="B113" s="23"/>
      <c r="C113" s="21" t="str">
        <f>IF(C111-C112=0,"Check",C111-C112)</f>
        <v>Check</v>
      </c>
      <c r="D113" s="21" t="str">
        <f t="shared" ref="D113" si="40">IF(D111-D112=0,"Check",D111-D112)</f>
        <v>Check</v>
      </c>
      <c r="E113" s="21" t="str">
        <f>IF(E111-E112=0,"Check",E111-E112)</f>
        <v>Check</v>
      </c>
    </row>
    <row r="114" spans="1:8">
      <c r="B114" s="23"/>
      <c r="C114" s="19"/>
      <c r="D114" s="19"/>
      <c r="E114" s="19"/>
    </row>
    <row r="115" spans="1:8">
      <c r="A115" s="7" t="s">
        <v>32</v>
      </c>
      <c r="B115" s="23" t="str">
        <f>'0.Resumen BAP'!A36</f>
        <v>Ratio combinado de Seguros generales (5)(6)</v>
      </c>
      <c r="C115" s="19">
        <f>'0.Resumen BAP'!B36</f>
        <v>0.81379131706027674</v>
      </c>
      <c r="D115" s="19">
        <f>'0.Resumen BAP'!C36</f>
        <v>0.9413334603012824</v>
      </c>
      <c r="E115" s="19">
        <f>'0.Resumen BAP'!D36</f>
        <v>0.86451841221100423</v>
      </c>
    </row>
    <row r="116" spans="1:8">
      <c r="A116" s="7" t="s">
        <v>36</v>
      </c>
      <c r="B116" s="23" t="str">
        <f>B115</f>
        <v>Ratio combinado de Seguros generales (5)(6)</v>
      </c>
      <c r="C116" s="19">
        <f>'12.8 Grupo Pacífico'!D42</f>
        <v>0.81379131706027674</v>
      </c>
      <c r="D116" s="19">
        <f>'12.8 Grupo Pacífico'!E42</f>
        <v>0.9413334603012824</v>
      </c>
      <c r="E116" s="19">
        <f>'12.8 Grupo Pacífico'!F42</f>
        <v>0.86451841221100423</v>
      </c>
    </row>
    <row r="117" spans="1:8">
      <c r="B117" s="23"/>
      <c r="C117" s="21" t="str">
        <f>IF(C115-C116=0,"Check",C115-C116)</f>
        <v>Check</v>
      </c>
      <c r="D117" s="21" t="str">
        <f t="shared" ref="D117" si="41">IF(D115-D116=0,"Check",D115-D116)</f>
        <v>Check</v>
      </c>
      <c r="E117" s="21" t="str">
        <f>IF(E115-E116=0,"Check",E115-E116)</f>
        <v>Check</v>
      </c>
    </row>
    <row r="118" spans="1:8">
      <c r="B118" s="23"/>
      <c r="C118" s="19"/>
      <c r="D118" s="19"/>
      <c r="E118" s="19"/>
    </row>
    <row r="119" spans="1:8">
      <c r="A119" s="7" t="s">
        <v>32</v>
      </c>
      <c r="B119" s="23" t="str">
        <f>'0.Resumen BAP'!A37</f>
        <v>Siniestralidad neta ganada (6)</v>
      </c>
      <c r="C119" s="19">
        <f>'0.Resumen BAP'!B37</f>
        <v>0.75380600959248301</v>
      </c>
      <c r="D119" s="19">
        <f>'0.Resumen BAP'!C37</f>
        <v>0.76483711803340104</v>
      </c>
      <c r="E119" s="19">
        <f>'0.Resumen BAP'!D37</f>
        <v>0.71324908217365901</v>
      </c>
      <c r="H119" s="14"/>
    </row>
    <row r="120" spans="1:8">
      <c r="A120" s="7" t="s">
        <v>36</v>
      </c>
      <c r="B120" s="23" t="str">
        <f>B119</f>
        <v>Siniestralidad neta ganada (6)</v>
      </c>
      <c r="C120" s="19">
        <f>'12.8 Grupo Pacífico'!D36</f>
        <v>0.7538060095924829</v>
      </c>
      <c r="D120" s="19">
        <f>'12.8 Grupo Pacífico'!E36</f>
        <v>0.76483711803340082</v>
      </c>
      <c r="E120" s="19">
        <f>'12.8 Grupo Pacífico'!F36</f>
        <v>0.71324908217365857</v>
      </c>
    </row>
    <row r="121" spans="1:8">
      <c r="B121" s="23"/>
      <c r="C121" s="36">
        <f>IF(C119+C120=0,"Check",C119+C120)</f>
        <v>1.507612019184966</v>
      </c>
      <c r="D121" s="36">
        <f t="shared" ref="D121:E121" si="42">IF(D119+D120=0,"Check",D119+D120)</f>
        <v>1.5296742360668019</v>
      </c>
      <c r="E121" s="36">
        <f t="shared" si="42"/>
        <v>1.4264981643473176</v>
      </c>
    </row>
    <row r="122" spans="1:8">
      <c r="B122" s="23"/>
      <c r="C122" s="19"/>
      <c r="D122" s="19"/>
      <c r="E122" s="19"/>
    </row>
    <row r="123" spans="1:8">
      <c r="A123" s="7" t="s">
        <v>32</v>
      </c>
      <c r="B123" s="23" t="str">
        <f>'0.Resumen BAP'!A39</f>
        <v>Ratio de Capital Global(8)</v>
      </c>
      <c r="C123" s="19">
        <f>'0.Resumen BAP'!B39</f>
        <v>0.14932313231704408</v>
      </c>
      <c r="D123" s="19">
        <f>'0.Resumen BAP'!C39</f>
        <v>0.15161071055457467</v>
      </c>
      <c r="E123" s="19">
        <f>'0.Resumen BAP'!D39</f>
        <v>0.14944686773798918</v>
      </c>
    </row>
    <row r="124" spans="1:8">
      <c r="A124" s="7" t="s">
        <v>42</v>
      </c>
      <c r="B124" s="23" t="str">
        <f>B123</f>
        <v>Ratio de Capital Global(8)</v>
      </c>
      <c r="C124" s="19">
        <f>'9.2.Capital Regulatorio BCP'!B49</f>
        <v>0.14932313231704408</v>
      </c>
      <c r="D124" s="19">
        <f>'9.2.Capital Regulatorio BCP'!C49</f>
        <v>0.15161071055457467</v>
      </c>
      <c r="E124" s="19">
        <f>'9.2.Capital Regulatorio BCP'!D49</f>
        <v>0.14944686773798918</v>
      </c>
    </row>
    <row r="125" spans="1:8">
      <c r="B125" s="23"/>
      <c r="C125" s="21" t="str">
        <f t="shared" ref="C125:D125" si="43">IF(C123-C124=0,"Check",C123-C124)</f>
        <v>Check</v>
      </c>
      <c r="D125" s="21" t="str">
        <f t="shared" si="43"/>
        <v>Check</v>
      </c>
      <c r="E125" s="21" t="str">
        <f>IF(E123-E124=0,"Check",E123-E124)</f>
        <v>Check</v>
      </c>
    </row>
    <row r="126" spans="1:8">
      <c r="B126" s="23"/>
      <c r="C126" s="19"/>
      <c r="D126" s="19"/>
      <c r="E126" s="19"/>
    </row>
    <row r="127" spans="1:8">
      <c r="A127" s="7" t="s">
        <v>32</v>
      </c>
      <c r="B127" s="23" t="str">
        <f>'0.Resumen BAP'!A40</f>
        <v>Ratio Tier 1 (9)</v>
      </c>
      <c r="C127" s="19">
        <f>'0.Resumen BAP'!B40</f>
        <v>0.10408039804873839</v>
      </c>
      <c r="D127" s="19">
        <f>'0.Resumen BAP'!C40</f>
        <v>0.10000963512131503</v>
      </c>
      <c r="E127" s="19">
        <f>'0.Resumen BAP'!D40</f>
        <v>9.937893726601181E-2</v>
      </c>
    </row>
    <row r="128" spans="1:8">
      <c r="A128" s="7" t="s">
        <v>42</v>
      </c>
      <c r="B128" s="26" t="str">
        <f>'9.2.Capital Regulatorio BCP'!A47</f>
        <v>Ratio Capital Regulatorio Nivel 1 (8)</v>
      </c>
      <c r="C128" s="19">
        <f>'9.2.Capital Regulatorio BCP'!B47</f>
        <v>0.10408039804873839</v>
      </c>
      <c r="D128" s="19">
        <f>'9.2.Capital Regulatorio BCP'!C47</f>
        <v>0.10000963512131503</v>
      </c>
      <c r="E128" s="19">
        <f>'9.2.Capital Regulatorio BCP'!D47</f>
        <v>9.937893726601181E-2</v>
      </c>
    </row>
    <row r="129" spans="1:5">
      <c r="B129" s="23"/>
      <c r="C129" s="21" t="str">
        <f t="shared" ref="C129" si="44">IF(C127-C128=0,"Check",C127-C128)</f>
        <v>Check</v>
      </c>
      <c r="D129" s="21" t="str">
        <f t="shared" ref="D129" si="45">IF(D127-D128=0,"Check",D127-D128)</f>
        <v>Check</v>
      </c>
      <c r="E129" s="21" t="str">
        <f>IF(E127-E128=0,"Check",E127-E128)</f>
        <v>Check</v>
      </c>
    </row>
    <row r="130" spans="1:5">
      <c r="B130" s="23"/>
      <c r="C130" s="19"/>
      <c r="D130" s="19"/>
      <c r="E130" s="19"/>
    </row>
    <row r="131" spans="1:5">
      <c r="A131" s="7" t="s">
        <v>32</v>
      </c>
      <c r="B131" s="23" t="str">
        <f>'0.Resumen BAP'!A41</f>
        <v>Ratio common equity tier 1 (10)</v>
      </c>
      <c r="C131" s="19">
        <f>'0.Resumen BAP'!B41</f>
        <v>0.11396031879738219</v>
      </c>
      <c r="D131" s="19">
        <f>'0.Resumen BAP'!C41</f>
        <v>0.11098484252244206</v>
      </c>
      <c r="E131" s="19">
        <f>'0.Resumen BAP'!D41</f>
        <v>0.11836705977608303</v>
      </c>
    </row>
    <row r="132" spans="1:5">
      <c r="A132" s="7" t="s">
        <v>42</v>
      </c>
      <c r="B132" s="24" t="str">
        <f>'9.2.Capital Regulatorio BCP'!A48</f>
        <v xml:space="preserve">Ratio Tier 1 Common Equity (9) </v>
      </c>
      <c r="C132" s="19">
        <f>'9.2.Capital Regulatorio BCP'!B48</f>
        <v>0.11396031879738219</v>
      </c>
      <c r="D132" s="19">
        <f>'9.2.Capital Regulatorio BCP'!C48</f>
        <v>0.11098484252244206</v>
      </c>
      <c r="E132" s="19">
        <f>'9.2.Capital Regulatorio BCP'!D48</f>
        <v>0.11836705977608303</v>
      </c>
    </row>
    <row r="133" spans="1:5">
      <c r="B133" s="23"/>
      <c r="C133" s="21" t="str">
        <f t="shared" ref="C133" si="46">IF(C131-C132=0,"Check",C131-C132)</f>
        <v>Check</v>
      </c>
      <c r="D133" s="21" t="str">
        <f t="shared" ref="D133" si="47">IF(D131-D132=0,"Check",D131-D132)</f>
        <v>Check</v>
      </c>
      <c r="E133" s="21" t="str">
        <f>IF(E131-E132=0,"Check",E131-E132)</f>
        <v>Check</v>
      </c>
    </row>
    <row r="134" spans="1:5">
      <c r="B134" s="23"/>
      <c r="C134" s="19"/>
      <c r="D134" s="19"/>
      <c r="E134" s="19"/>
    </row>
    <row r="135" spans="1:5">
      <c r="A135" s="7" t="s">
        <v>32</v>
      </c>
      <c r="B135" s="23" t="str">
        <f>'0.Resumen BAP'!A46</f>
        <v>Empleados</v>
      </c>
      <c r="C135" s="16">
        <f>'0.Resumen BAP'!B46</f>
        <v>36806</v>
      </c>
      <c r="D135" s="16">
        <f>'0.Resumen BAP'!C46</f>
        <v>35733</v>
      </c>
      <c r="E135" s="16">
        <f>'0.Resumen BAP'!D46</f>
        <v>36358</v>
      </c>
    </row>
    <row r="136" spans="1:5">
      <c r="B136" s="23"/>
      <c r="C136" s="32"/>
      <c r="D136" s="32"/>
      <c r="E136" s="32"/>
    </row>
    <row r="137" spans="1:5">
      <c r="B137" s="23"/>
      <c r="C137" s="16"/>
      <c r="D137" s="16"/>
      <c r="E137" s="16"/>
    </row>
    <row r="138" spans="1:5">
      <c r="B138" s="23"/>
      <c r="C138" s="16"/>
      <c r="D138" s="16"/>
      <c r="E138" s="16"/>
    </row>
    <row r="139" spans="1:5">
      <c r="A139" s="7" t="s">
        <v>32</v>
      </c>
      <c r="B139" s="23" t="str">
        <f>'0.Resumen BAP'!A48</f>
        <v>Acciones Emitidas</v>
      </c>
      <c r="C139" s="16">
        <f>'0.Resumen BAP'!B48</f>
        <v>94382</v>
      </c>
      <c r="D139" s="16">
        <f>'0.Resumen BAP'!C48</f>
        <v>94382</v>
      </c>
      <c r="E139" s="16">
        <f>'0.Resumen BAP'!D48</f>
        <v>94382</v>
      </c>
    </row>
    <row r="140" spans="1:5">
      <c r="B140" s="23"/>
      <c r="C140" s="32"/>
      <c r="D140" s="32"/>
      <c r="E140" s="32"/>
    </row>
    <row r="141" spans="1:5">
      <c r="B141" s="23"/>
      <c r="C141" s="16"/>
      <c r="D141" s="16"/>
      <c r="E141" s="16"/>
    </row>
    <row r="142" spans="1:5">
      <c r="B142" s="23"/>
      <c r="C142" s="16"/>
      <c r="D142" s="16"/>
      <c r="E142" s="16"/>
    </row>
    <row r="143" spans="1:5">
      <c r="A143" s="7" t="s">
        <v>32</v>
      </c>
      <c r="B143" s="23" t="str">
        <f>'0.Resumen BAP'!A49</f>
        <v xml:space="preserve">  Acciones de Tesorería (11)</v>
      </c>
      <c r="C143" s="16">
        <f>'0.Resumen BAP'!B49</f>
        <v>14915</v>
      </c>
      <c r="D143" s="16">
        <f>'0.Resumen BAP'!C49</f>
        <v>14866.23</v>
      </c>
      <c r="E143" s="16">
        <f>'0.Resumen BAP'!D49</f>
        <v>14850</v>
      </c>
    </row>
    <row r="144" spans="1:5">
      <c r="B144" s="23"/>
      <c r="C144" s="32"/>
      <c r="D144" s="32"/>
      <c r="E144" s="32"/>
    </row>
    <row r="145" spans="1:5">
      <c r="B145" s="23"/>
      <c r="C145" s="16"/>
      <c r="D145" s="16"/>
      <c r="E145" s="16"/>
    </row>
    <row r="146" spans="1:5">
      <c r="B146" s="23"/>
      <c r="C146" s="16"/>
      <c r="D146" s="16"/>
      <c r="E146" s="16"/>
    </row>
    <row r="147" spans="1:5">
      <c r="A147" s="7" t="s">
        <v>32</v>
      </c>
      <c r="B147" s="23" t="str">
        <f>'0.Resumen BAP'!A50</f>
        <v xml:space="preserve">  Acciones en Circulación</v>
      </c>
      <c r="C147" s="16">
        <f>'0.Resumen BAP'!B50</f>
        <v>79467</v>
      </c>
      <c r="D147" s="16">
        <f>'0.Resumen BAP'!C50</f>
        <v>79515.77</v>
      </c>
      <c r="E147" s="16">
        <f>'0.Resumen BAP'!D50</f>
        <v>79532</v>
      </c>
    </row>
    <row r="148" spans="1:5">
      <c r="B148" s="23"/>
      <c r="C148" s="33"/>
      <c r="D148" s="33"/>
      <c r="E148" s="33"/>
    </row>
    <row r="149" spans="1:5">
      <c r="B149" s="23"/>
    </row>
    <row r="150" spans="1:5">
      <c r="A150" s="7" t="s">
        <v>43</v>
      </c>
      <c r="B150" s="23" t="str">
        <f>'0.1.Contribuciones BAP'!A5</f>
        <v xml:space="preserve"> BCP Individual</v>
      </c>
      <c r="C150" s="16">
        <f>'0.1.Contribuciones BAP'!B5</f>
        <v>570181</v>
      </c>
      <c r="D150" s="16">
        <f>'0.1.Contribuciones BAP'!C5</f>
        <v>960661</v>
      </c>
      <c r="E150" s="16">
        <f>'0.1.Contribuciones BAP'!D5</f>
        <v>899414</v>
      </c>
    </row>
    <row r="151" spans="1:5">
      <c r="B151" s="38" t="s">
        <v>44</v>
      </c>
      <c r="C151" s="16">
        <f>'12.4 BCP Individual'!O40</f>
        <v>278273</v>
      </c>
      <c r="D151" s="16">
        <f>'12.4 BCP Individual'!P40</f>
        <v>797761</v>
      </c>
      <c r="E151" s="16">
        <f>'12.4 BCP Individual'!Q40</f>
        <v>1057515</v>
      </c>
    </row>
    <row r="152" spans="1:5">
      <c r="B152" s="23"/>
      <c r="C152" s="41">
        <f t="shared" ref="C152:E152" si="48">IF(C150-C151=0,"Check",C150-C151)</f>
        <v>291908</v>
      </c>
      <c r="D152" s="41">
        <f t="shared" si="48"/>
        <v>162900</v>
      </c>
      <c r="E152" s="41">
        <f t="shared" si="48"/>
        <v>-158101</v>
      </c>
    </row>
    <row r="153" spans="1:5">
      <c r="B153" s="23"/>
      <c r="C153" s="41"/>
      <c r="D153" s="41"/>
      <c r="E153" s="41"/>
    </row>
    <row r="154" spans="1:5">
      <c r="A154" s="7" t="s">
        <v>43</v>
      </c>
      <c r="B154" s="23" t="str">
        <f>'0.1.Contribuciones BAP'!A6</f>
        <v xml:space="preserve"> BCP Bolivia</v>
      </c>
      <c r="C154" s="16">
        <f>'0.1.Contribuciones BAP'!B6</f>
        <v>-20750</v>
      </c>
      <c r="D154" s="16">
        <f>'0.1.Contribuciones BAP'!C6</f>
        <v>23121</v>
      </c>
      <c r="E154" s="16">
        <f>'0.1.Contribuciones BAP'!D6</f>
        <v>22531</v>
      </c>
    </row>
    <row r="155" spans="1:5">
      <c r="B155" s="23" t="str">
        <f>'12.5 BCP Bolivia'!A39</f>
        <v>Utilidad neta</v>
      </c>
      <c r="C155" s="16">
        <f>'12.5 BCP Bolivia'!B39</f>
        <v>-20586.409283106943</v>
      </c>
      <c r="D155" s="16">
        <f>'12.5 BCP Bolivia'!C39</f>
        <v>23121.152941289361</v>
      </c>
      <c r="E155" s="16">
        <f>'12.5 BCP Bolivia'!D39</f>
        <v>22531.674741540381</v>
      </c>
    </row>
    <row r="156" spans="1:5">
      <c r="B156" s="23"/>
      <c r="C156" s="21">
        <f t="shared" ref="C156:E156" si="49">IF(C154-C155=0,"Check",C154-C155)</f>
        <v>-163.59071689305711</v>
      </c>
      <c r="D156" s="39">
        <f t="shared" si="49"/>
        <v>-0.15294128936147899</v>
      </c>
      <c r="E156" s="21">
        <f t="shared" si="49"/>
        <v>-0.67474154038063716</v>
      </c>
    </row>
    <row r="157" spans="1:5">
      <c r="B157" s="23"/>
      <c r="C157" s="21"/>
      <c r="D157" s="39"/>
      <c r="E157" s="21"/>
    </row>
    <row r="158" spans="1:5">
      <c r="A158" s="7" t="s">
        <v>43</v>
      </c>
      <c r="B158" s="23" t="str">
        <f>'0.1.Contribuciones BAP'!A8</f>
        <v xml:space="preserve"> Mibanco (1)</v>
      </c>
      <c r="C158" s="16">
        <f>'0.1.Contribuciones BAP'!B8</f>
        <v>22461</v>
      </c>
      <c r="D158" s="16">
        <f>'0.1.Contribuciones BAP'!C8</f>
        <v>75223</v>
      </c>
      <c r="E158" s="16">
        <f>'0.1.Contribuciones BAP'!D8</f>
        <v>117195</v>
      </c>
    </row>
    <row r="159" spans="1:5">
      <c r="B159" s="23" t="str">
        <f>'12.6 Mibanco'!A39</f>
        <v>Utilidad neta</v>
      </c>
      <c r="C159" s="16">
        <f>'12.6 Mibanco'!B39</f>
        <v>22978.905649999939</v>
      </c>
      <c r="D159" s="16">
        <f>'12.6 Mibanco'!C39</f>
        <v>76914.639829999956</v>
      </c>
      <c r="E159" s="16">
        <f>'12.6 Mibanco'!D39</f>
        <v>119862.99237999989</v>
      </c>
    </row>
    <row r="160" spans="1:5">
      <c r="B160" s="23"/>
    </row>
    <row r="161" spans="1:7">
      <c r="A161" s="7" t="s">
        <v>43</v>
      </c>
      <c r="B161" s="23" t="str">
        <f>'0.1.Contribuciones BAP'!A9</f>
        <v xml:space="preserve"> Mibanco Colombia</v>
      </c>
      <c r="C161" s="16">
        <f>'0.1.Contribuciones BAP'!B9</f>
        <v>-12537</v>
      </c>
      <c r="D161" s="16">
        <f>'0.1.Contribuciones BAP'!C9</f>
        <v>13161</v>
      </c>
      <c r="E161" s="16">
        <f>'0.1.Contribuciones BAP'!D9</f>
        <v>17114</v>
      </c>
    </row>
    <row r="162" spans="1:7">
      <c r="B162" s="23"/>
      <c r="C162" s="16"/>
      <c r="D162" s="16"/>
      <c r="E162" s="16"/>
    </row>
    <row r="163" spans="1:7">
      <c r="B163" s="23"/>
    </row>
    <row r="164" spans="1:7">
      <c r="A164" s="7" t="s">
        <v>43</v>
      </c>
      <c r="B164" s="23" t="str">
        <f>'0.1.Contribuciones BAP'!A11</f>
        <v xml:space="preserve"> Grupo Pacífico (2)</v>
      </c>
      <c r="C164" s="16">
        <f>'0.1.Contribuciones BAP'!B11</f>
        <v>8528</v>
      </c>
      <c r="D164" s="16">
        <f>'0.1.Contribuciones BAP'!C11</f>
        <v>63058</v>
      </c>
      <c r="E164" s="16">
        <f>'0.1.Contribuciones BAP'!D11</f>
        <v>61617</v>
      </c>
    </row>
    <row r="165" spans="1:7">
      <c r="B165" s="23" t="str">
        <f>'12.8 Grupo Pacífico'!A32</f>
        <v>Utilidad neta</v>
      </c>
      <c r="C165" s="16">
        <f>'12.8 Grupo Pacífico'!D32</f>
        <v>7700.8464232528786</v>
      </c>
      <c r="D165" s="16">
        <f>'12.8 Grupo Pacífico'!E32</f>
        <v>62528.572021599444</v>
      </c>
      <c r="E165" s="16">
        <f>'12.8 Grupo Pacífico'!F32</f>
        <v>61560.017739931071</v>
      </c>
    </row>
    <row r="166" spans="1:7">
      <c r="B166" s="23"/>
      <c r="C166" s="16"/>
    </row>
    <row r="167" spans="1:7">
      <c r="A167" s="7" t="s">
        <v>43</v>
      </c>
      <c r="B167" s="23" t="str">
        <f>'0.1.Contribuciones BAP'!A12</f>
        <v xml:space="preserve"> Prima AFP</v>
      </c>
      <c r="C167" s="16">
        <f>'0.1.Contribuciones BAP'!B12</f>
        <v>62951</v>
      </c>
      <c r="D167" s="16">
        <f>'0.1.Contribuciones BAP'!C12</f>
        <v>31697</v>
      </c>
      <c r="E167" s="16">
        <f>'0.1.Contribuciones BAP'!D12</f>
        <v>35463</v>
      </c>
      <c r="F167" s="16"/>
      <c r="G167" s="16"/>
    </row>
    <row r="168" spans="1:7">
      <c r="B168" s="23"/>
      <c r="C168" s="16"/>
      <c r="D168" s="16"/>
      <c r="E168" s="16"/>
    </row>
    <row r="169" spans="1:7">
      <c r="B169" s="23"/>
    </row>
    <row r="170" spans="1:7">
      <c r="A170" s="7" t="s">
        <v>43</v>
      </c>
      <c r="B170" s="23" t="str">
        <f>'0.1.Contribuciones BAP'!A14</f>
        <v xml:space="preserve"> Credicorp Capital</v>
      </c>
      <c r="C170" s="16">
        <f>'0.1.Contribuciones BAP'!B14</f>
        <v>13140</v>
      </c>
      <c r="D170" s="16">
        <f>'0.1.Contribuciones BAP'!C14</f>
        <v>11222</v>
      </c>
      <c r="E170" s="16">
        <f>'0.1.Contribuciones BAP'!D14</f>
        <v>14581</v>
      </c>
    </row>
    <row r="171" spans="1:7">
      <c r="B171" s="23"/>
      <c r="C171" s="16"/>
      <c r="D171" s="16"/>
      <c r="E171" s="16"/>
    </row>
    <row r="172" spans="1:7">
      <c r="B172" s="23"/>
    </row>
    <row r="173" spans="1:7">
      <c r="A173" s="7" t="s">
        <v>43</v>
      </c>
      <c r="B173" s="23" t="str">
        <f>'0.1.Contribuciones BAP'!A15</f>
        <v xml:space="preserve"> Atlantic Security Bank</v>
      </c>
      <c r="C173" s="16">
        <f>'0.1.Contribuciones BAP'!B15</f>
        <v>70233</v>
      </c>
      <c r="D173" s="16">
        <f>'0.1.Contribuciones BAP'!C15</f>
        <v>42889</v>
      </c>
      <c r="E173" s="16">
        <f>'0.1.Contribuciones BAP'!D15</f>
        <v>-5946</v>
      </c>
    </row>
    <row r="174" spans="1:7">
      <c r="B174" s="23"/>
      <c r="C174" s="16"/>
      <c r="D174" s="16"/>
      <c r="E174" s="16"/>
    </row>
    <row r="175" spans="1:7">
      <c r="B175" s="23"/>
    </row>
    <row r="176" spans="1:7">
      <c r="A176" s="7" t="s">
        <v>43</v>
      </c>
      <c r="B176" s="23" t="str">
        <f>'0.1.Contribuciones BAP'!A17</f>
        <v>Utilidad neta atribuible a Credicorp</v>
      </c>
      <c r="C176" s="16">
        <f>'0.1.Contribuciones BAP'!B17</f>
        <v>653404</v>
      </c>
      <c r="D176" s="16">
        <f>'0.1.Contribuciones BAP'!C17</f>
        <v>1163698</v>
      </c>
      <c r="E176" s="16">
        <f>'0.1.Contribuciones BAP'!D17</f>
        <v>1060616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rgb="FFD0CECE"/>
  </sheetPr>
  <dimension ref="A1:U78"/>
  <sheetViews>
    <sheetView showGridLines="0" zoomScale="63" zoomScaleNormal="60" workbookViewId="0">
      <selection sqref="A1:H1"/>
    </sheetView>
  </sheetViews>
  <sheetFormatPr baseColWidth="10" defaultColWidth="11.42578125" defaultRowHeight="14.25"/>
  <cols>
    <col min="1" max="1" width="44.140625" style="517" customWidth="1"/>
    <col min="2" max="3" width="11.42578125" style="517"/>
    <col min="4" max="4" width="17.28515625" style="517" customWidth="1"/>
    <col min="5" max="6" width="15.5703125" style="517" customWidth="1"/>
    <col min="7" max="8" width="11.5703125" style="517" bestFit="1" customWidth="1"/>
    <col min="9" max="12" width="11.42578125" style="517"/>
    <col min="13" max="13" width="40.42578125" style="517" customWidth="1"/>
    <col min="14" max="14" width="15.140625" style="517" customWidth="1"/>
    <col min="15" max="20" width="13.5703125" style="517" customWidth="1"/>
    <col min="21" max="21" width="17.42578125" style="517" bestFit="1" customWidth="1"/>
    <col min="22" max="16384" width="11.42578125" style="517"/>
  </cols>
  <sheetData>
    <row r="1" spans="1:21" s="820" customFormat="1" ht="15">
      <c r="A1" s="1946" t="s">
        <v>468</v>
      </c>
      <c r="B1" s="1946"/>
      <c r="C1" s="1946"/>
      <c r="D1" s="1946"/>
      <c r="E1" s="1946"/>
      <c r="F1" s="1946"/>
      <c r="G1" s="1946"/>
      <c r="H1" s="1946"/>
      <c r="K1" s="2002" t="s">
        <v>468</v>
      </c>
      <c r="L1" s="2002"/>
      <c r="M1" s="2002"/>
      <c r="N1" s="2002"/>
      <c r="O1" s="2002"/>
      <c r="P1" s="2002"/>
      <c r="Q1" s="520"/>
      <c r="R1" s="520"/>
      <c r="S1" s="520"/>
      <c r="T1" s="520"/>
      <c r="U1" s="520"/>
    </row>
    <row r="2" spans="1:21" s="820" customFormat="1" ht="15">
      <c r="A2" s="1946" t="s">
        <v>469</v>
      </c>
      <c r="B2" s="1946"/>
      <c r="C2" s="1946"/>
      <c r="D2" s="1946"/>
      <c r="E2" s="1946"/>
      <c r="F2" s="1946"/>
      <c r="G2" s="1946"/>
      <c r="H2" s="1946"/>
      <c r="K2" s="2002" t="s">
        <v>470</v>
      </c>
      <c r="L2" s="2002"/>
      <c r="M2" s="2002"/>
      <c r="N2" s="2002"/>
      <c r="O2" s="2002"/>
      <c r="P2" s="2002"/>
      <c r="Q2" s="520"/>
      <c r="R2" s="520"/>
      <c r="S2" s="520"/>
      <c r="T2" s="520"/>
      <c r="U2" s="520"/>
    </row>
    <row r="3" spans="1:21" s="820" customFormat="1" ht="15">
      <c r="A3" s="1946" t="s">
        <v>471</v>
      </c>
      <c r="B3" s="1946"/>
      <c r="C3" s="1946"/>
      <c r="D3" s="1946"/>
      <c r="E3" s="1946"/>
      <c r="F3" s="1946"/>
      <c r="G3" s="1946"/>
      <c r="H3" s="1946"/>
      <c r="K3" s="2002" t="s">
        <v>472</v>
      </c>
      <c r="L3" s="2002"/>
      <c r="M3" s="2002"/>
      <c r="N3" s="2002"/>
      <c r="O3" s="2002"/>
      <c r="P3" s="2002"/>
      <c r="Q3" s="520"/>
      <c r="R3" s="520"/>
      <c r="S3" s="520"/>
      <c r="T3" s="520"/>
      <c r="U3" s="520"/>
    </row>
    <row r="4" spans="1:21" s="820" customFormat="1" ht="15.75" thickBot="1">
      <c r="A4" s="1979" t="s">
        <v>51</v>
      </c>
      <c r="B4" s="1979"/>
      <c r="C4" s="1979"/>
      <c r="D4" s="671"/>
      <c r="E4" s="671"/>
      <c r="F4" s="671"/>
      <c r="G4" s="671"/>
      <c r="H4" s="671"/>
      <c r="K4" s="1979" t="s">
        <v>51</v>
      </c>
      <c r="L4" s="1979"/>
      <c r="M4" s="1979"/>
      <c r="N4" s="825"/>
      <c r="O4" s="825"/>
      <c r="P4" s="825"/>
      <c r="Q4" s="520"/>
      <c r="R4" s="520"/>
      <c r="S4" s="520"/>
      <c r="T4" s="520"/>
      <c r="U4" s="520"/>
    </row>
    <row r="5" spans="1:21" ht="15">
      <c r="A5" s="992"/>
      <c r="B5" s="993"/>
      <c r="C5" s="994"/>
      <c r="D5" s="1916" t="s">
        <v>141</v>
      </c>
      <c r="E5" s="1920"/>
      <c r="F5" s="1917"/>
      <c r="G5" s="1977" t="s">
        <v>47</v>
      </c>
      <c r="H5" s="1978"/>
      <c r="K5" s="995"/>
      <c r="L5" s="995"/>
      <c r="M5" s="995"/>
      <c r="N5" s="1916" t="s">
        <v>141</v>
      </c>
      <c r="O5" s="1920"/>
      <c r="P5" s="1917"/>
      <c r="Q5" s="1977" t="s">
        <v>47</v>
      </c>
      <c r="R5" s="1978"/>
      <c r="S5" s="1891" t="s">
        <v>840</v>
      </c>
      <c r="T5" s="1893"/>
      <c r="U5" s="416" t="s">
        <v>49</v>
      </c>
    </row>
    <row r="6" spans="1:21" ht="15.75" thickBot="1">
      <c r="A6" s="1982"/>
      <c r="B6" s="1983"/>
      <c r="C6" s="1984"/>
      <c r="D6" s="996" t="s">
        <v>779</v>
      </c>
      <c r="E6" s="997" t="s">
        <v>883</v>
      </c>
      <c r="F6" s="998" t="s">
        <v>778</v>
      </c>
      <c r="G6" s="999" t="s">
        <v>53</v>
      </c>
      <c r="H6" s="1000" t="s">
        <v>54</v>
      </c>
      <c r="K6" s="1001"/>
      <c r="L6" s="1001"/>
      <c r="M6" s="1001"/>
      <c r="N6" s="996" t="s">
        <v>30</v>
      </c>
      <c r="O6" s="997" t="s">
        <v>52</v>
      </c>
      <c r="P6" s="998" t="s">
        <v>733</v>
      </c>
      <c r="Q6" s="999" t="s">
        <v>53</v>
      </c>
      <c r="R6" s="1000" t="s">
        <v>54</v>
      </c>
      <c r="S6" s="996" t="s">
        <v>842</v>
      </c>
      <c r="T6" s="998" t="s">
        <v>843</v>
      </c>
      <c r="U6" s="417" t="s">
        <v>207</v>
      </c>
    </row>
    <row r="7" spans="1:21" ht="15">
      <c r="A7" s="1986" t="s">
        <v>473</v>
      </c>
      <c r="B7" s="1987"/>
      <c r="C7" s="1988"/>
      <c r="D7" s="840"/>
      <c r="E7" s="840"/>
      <c r="F7" s="841"/>
      <c r="G7" s="427"/>
      <c r="H7" s="303"/>
      <c r="K7" s="1002" t="s">
        <v>474</v>
      </c>
      <c r="L7" s="1003"/>
      <c r="M7" s="1004"/>
      <c r="N7" s="839"/>
      <c r="O7" s="840"/>
      <c r="P7" s="840"/>
      <c r="Q7" s="301"/>
      <c r="R7" s="303"/>
      <c r="U7" s="315"/>
    </row>
    <row r="8" spans="1:21" ht="14.45" customHeight="1">
      <c r="A8" s="1989" t="s">
        <v>475</v>
      </c>
      <c r="B8" s="1990"/>
      <c r="C8" s="1005"/>
      <c r="D8" s="429"/>
      <c r="E8" s="429"/>
      <c r="F8" s="430"/>
      <c r="G8" s="849"/>
      <c r="H8" s="850"/>
      <c r="K8" s="846"/>
      <c r="L8" s="863" t="s">
        <v>476</v>
      </c>
      <c r="M8" s="843"/>
      <c r="N8" s="780">
        <v>2703100</v>
      </c>
      <c r="O8" s="847">
        <v>3051000</v>
      </c>
      <c r="P8" s="847">
        <v>3091754</v>
      </c>
      <c r="Q8" s="1885">
        <v>1.3357587676171748E-2</v>
      </c>
      <c r="R8" s="850">
        <v>0.14378084421590026</v>
      </c>
      <c r="S8" s="307">
        <v>11547648</v>
      </c>
      <c r="T8" s="307">
        <v>11850406</v>
      </c>
      <c r="U8" s="1451">
        <v>2.6218152822115811E-2</v>
      </c>
    </row>
    <row r="9" spans="1:21" ht="16.350000000000001" customHeight="1">
      <c r="A9" s="1450" t="s">
        <v>477</v>
      </c>
      <c r="B9" s="1007"/>
      <c r="C9" s="1005"/>
      <c r="D9" s="847">
        <v>8176612</v>
      </c>
      <c r="E9" s="847">
        <v>8360631</v>
      </c>
      <c r="F9" s="848">
        <v>6925332</v>
      </c>
      <c r="G9" s="849">
        <v>-0.17167352559872573</v>
      </c>
      <c r="H9" s="850">
        <v>-0.15303159792833512</v>
      </c>
      <c r="K9" s="842"/>
      <c r="L9" s="369" t="s">
        <v>871</v>
      </c>
      <c r="M9" s="379"/>
      <c r="N9" s="780">
        <v>-634540</v>
      </c>
      <c r="O9" s="847">
        <v>-599292</v>
      </c>
      <c r="P9" s="847">
        <v>-613907</v>
      </c>
      <c r="Q9" s="1885">
        <v>2.4387110123278804E-2</v>
      </c>
      <c r="R9" s="850">
        <v>-3.251646862293945E-2</v>
      </c>
      <c r="S9" s="307">
        <v>-2976306</v>
      </c>
      <c r="T9" s="307">
        <v>-2488426</v>
      </c>
      <c r="U9" s="1451">
        <v>-0.16392131723015038</v>
      </c>
    </row>
    <row r="10" spans="1:21" ht="14.45" customHeight="1">
      <c r="A10" s="1450" t="s">
        <v>479</v>
      </c>
      <c r="B10" s="1007"/>
      <c r="C10" s="1005"/>
      <c r="D10" s="847">
        <v>28576382</v>
      </c>
      <c r="E10" s="847">
        <v>36147225</v>
      </c>
      <c r="F10" s="848">
        <v>32395408</v>
      </c>
      <c r="G10" s="849">
        <v>-0.10379267011506416</v>
      </c>
      <c r="H10" s="850">
        <v>0.13364274035810411</v>
      </c>
      <c r="K10" s="846"/>
      <c r="L10" s="360" t="s">
        <v>480</v>
      </c>
      <c r="M10" s="1008"/>
      <c r="N10" s="776">
        <v>2068560</v>
      </c>
      <c r="O10" s="851">
        <v>2451708</v>
      </c>
      <c r="P10" s="851">
        <v>2477847</v>
      </c>
      <c r="Q10" s="1886">
        <v>1.0661546970520144E-2</v>
      </c>
      <c r="R10" s="854">
        <v>0.19786083072282168</v>
      </c>
      <c r="S10" s="358">
        <v>8571342</v>
      </c>
      <c r="T10" s="358">
        <v>9361980</v>
      </c>
      <c r="U10" s="1452">
        <v>9.2242031644519606E-2</v>
      </c>
    </row>
    <row r="11" spans="1:21">
      <c r="A11" s="1980"/>
      <c r="B11" s="1981"/>
      <c r="C11" s="1005"/>
      <c r="D11" s="429"/>
      <c r="E11" s="429"/>
      <c r="F11" s="430"/>
      <c r="G11" s="849"/>
      <c r="H11" s="850"/>
      <c r="K11" s="842"/>
      <c r="L11" s="863"/>
      <c r="M11" s="843"/>
      <c r="N11" s="304"/>
      <c r="O11" s="429"/>
      <c r="P11" s="429"/>
      <c r="Q11" s="1885"/>
      <c r="R11" s="850"/>
      <c r="S11" s="359"/>
      <c r="T11" s="359"/>
      <c r="U11" s="1451"/>
    </row>
    <row r="12" spans="1:21" ht="15">
      <c r="A12" s="1991" t="s">
        <v>481</v>
      </c>
      <c r="B12" s="1992"/>
      <c r="C12" s="1993"/>
      <c r="D12" s="851">
        <v>36752994</v>
      </c>
      <c r="E12" s="851">
        <v>44507856</v>
      </c>
      <c r="F12" s="852">
        <v>39320740</v>
      </c>
      <c r="G12" s="853">
        <v>-0.11654382992521591</v>
      </c>
      <c r="H12" s="854">
        <v>6.9864947601275693E-2</v>
      </c>
      <c r="K12" s="842" t="s">
        <v>230</v>
      </c>
      <c r="L12" s="863"/>
      <c r="M12" s="843"/>
      <c r="N12" s="780">
        <v>-785194</v>
      </c>
      <c r="O12" s="847">
        <v>-265158</v>
      </c>
      <c r="P12" s="847">
        <v>-229804</v>
      </c>
      <c r="Q12" s="1885">
        <v>-0.13333182479879921</v>
      </c>
      <c r="R12" s="850">
        <v>-0.70732837999271514</v>
      </c>
      <c r="S12" s="307">
        <v>-6080289</v>
      </c>
      <c r="T12" s="307">
        <v>-1558951</v>
      </c>
      <c r="U12" s="1451">
        <v>-0.74360577268613381</v>
      </c>
    </row>
    <row r="13" spans="1:21">
      <c r="A13" s="1980"/>
      <c r="B13" s="1981"/>
      <c r="C13" s="1005"/>
      <c r="D13" s="429"/>
      <c r="E13" s="429"/>
      <c r="F13" s="430"/>
      <c r="G13" s="849"/>
      <c r="H13" s="850"/>
      <c r="K13" s="842" t="s">
        <v>231</v>
      </c>
      <c r="L13" s="863"/>
      <c r="M13" s="843"/>
      <c r="N13" s="780">
        <v>52529</v>
      </c>
      <c r="O13" s="847">
        <v>100744</v>
      </c>
      <c r="P13" s="847">
        <v>103022</v>
      </c>
      <c r="Q13" s="1885">
        <v>2.2611768442785674E-2</v>
      </c>
      <c r="R13" s="850">
        <v>0.96124045765196364</v>
      </c>
      <c r="S13" s="307">
        <v>159781</v>
      </c>
      <c r="T13" s="307">
        <v>346728</v>
      </c>
      <c r="U13" s="1451">
        <v>1.1700202151695134</v>
      </c>
    </row>
    <row r="14" spans="1:21" ht="14.45" customHeight="1">
      <c r="A14" s="1980" t="s">
        <v>482</v>
      </c>
      <c r="B14" s="1981"/>
      <c r="C14" s="1005"/>
      <c r="D14" s="847">
        <v>2394302</v>
      </c>
      <c r="E14" s="847">
        <v>2555337</v>
      </c>
      <c r="F14" s="848">
        <v>1766948</v>
      </c>
      <c r="G14" s="849">
        <v>-0.30852642919505335</v>
      </c>
      <c r="H14" s="850">
        <v>-0.26201957814845411</v>
      </c>
      <c r="K14" s="2006" t="s">
        <v>232</v>
      </c>
      <c r="L14" s="2007"/>
      <c r="M14" s="2008"/>
      <c r="N14" s="420">
        <v>-732665</v>
      </c>
      <c r="O14" s="1009">
        <v>-164414</v>
      </c>
      <c r="P14" s="1009">
        <v>-126782</v>
      </c>
      <c r="Q14" s="1887">
        <v>-0.22888561801306459</v>
      </c>
      <c r="R14" s="1521">
        <v>-0.82695775013136974</v>
      </c>
      <c r="S14" s="358">
        <v>-5920508</v>
      </c>
      <c r="T14" s="358">
        <v>-1212223</v>
      </c>
      <c r="U14" s="1452">
        <v>-0.79525017110018259</v>
      </c>
    </row>
    <row r="15" spans="1:21" ht="15">
      <c r="A15" s="1980"/>
      <c r="B15" s="1981"/>
      <c r="C15" s="1005"/>
      <c r="D15" s="429"/>
      <c r="E15" s="429"/>
      <c r="F15" s="430"/>
      <c r="G15" s="849"/>
      <c r="H15" s="850"/>
      <c r="K15" s="2006"/>
      <c r="L15" s="2007"/>
      <c r="M15" s="2008"/>
      <c r="N15" s="855"/>
      <c r="O15" s="856"/>
      <c r="P15" s="856"/>
      <c r="Q15" s="1885"/>
      <c r="R15" s="850"/>
      <c r="S15" s="360"/>
      <c r="T15" s="360"/>
      <c r="U15" s="1452"/>
    </row>
    <row r="16" spans="1:21" ht="14.45" customHeight="1">
      <c r="A16" s="1980" t="s">
        <v>150</v>
      </c>
      <c r="B16" s="1981"/>
      <c r="C16" s="1005"/>
      <c r="D16" s="847">
        <v>6467471</v>
      </c>
      <c r="E16" s="847">
        <v>6661600</v>
      </c>
      <c r="F16" s="848">
        <v>5928497</v>
      </c>
      <c r="G16" s="849">
        <v>-0.11004908730635282</v>
      </c>
      <c r="H16" s="850">
        <v>-8.3336129377309928E-2</v>
      </c>
      <c r="K16" s="1010" t="s">
        <v>483</v>
      </c>
      <c r="L16" s="1011"/>
      <c r="M16" s="1012"/>
      <c r="N16" s="420">
        <v>1335895</v>
      </c>
      <c r="O16" s="1009">
        <v>2287294</v>
      </c>
      <c r="P16" s="1009">
        <v>2351065</v>
      </c>
      <c r="Q16" s="1887">
        <v>2.7880543559332557E-2</v>
      </c>
      <c r="R16" s="1521">
        <v>0.75991750848681971</v>
      </c>
      <c r="S16" s="358">
        <v>2650834</v>
      </c>
      <c r="T16" s="358">
        <v>8149757</v>
      </c>
      <c r="U16" s="1452">
        <v>2.0744124302012121</v>
      </c>
    </row>
    <row r="17" spans="1:21" ht="15">
      <c r="A17" s="1980" t="s">
        <v>151</v>
      </c>
      <c r="B17" s="1981"/>
      <c r="C17" s="1005"/>
      <c r="D17" s="847">
        <v>43743889</v>
      </c>
      <c r="E17" s="847">
        <v>33261505</v>
      </c>
      <c r="F17" s="848">
        <v>34758443</v>
      </c>
      <c r="G17" s="849">
        <v>4.5005119281283271E-2</v>
      </c>
      <c r="H17" s="850">
        <v>-0.20541031456988199</v>
      </c>
      <c r="K17" s="1010"/>
      <c r="L17" s="1011"/>
      <c r="M17" s="1012"/>
      <c r="N17" s="855"/>
      <c r="O17" s="856"/>
      <c r="P17" s="856"/>
      <c r="Q17" s="1885"/>
      <c r="R17" s="850"/>
      <c r="S17" s="360"/>
      <c r="T17" s="360"/>
      <c r="U17" s="1452"/>
    </row>
    <row r="18" spans="1:21" ht="15">
      <c r="A18" s="1980" t="s">
        <v>152</v>
      </c>
      <c r="B18" s="1981"/>
      <c r="C18" s="1005"/>
      <c r="D18" s="847">
        <v>4962382</v>
      </c>
      <c r="E18" s="847">
        <v>8187351</v>
      </c>
      <c r="F18" s="848">
        <v>8265559</v>
      </c>
      <c r="G18" s="849">
        <v>9.5522959746076608E-3</v>
      </c>
      <c r="H18" s="850">
        <v>0.66564343494716849</v>
      </c>
      <c r="K18" s="846" t="s">
        <v>266</v>
      </c>
      <c r="L18" s="859"/>
      <c r="M18" s="860"/>
      <c r="N18" s="304"/>
      <c r="O18" s="429"/>
      <c r="P18" s="429"/>
      <c r="Q18" s="1885"/>
      <c r="R18" s="850"/>
      <c r="S18" s="359"/>
      <c r="T18" s="359"/>
      <c r="U18" s="1451"/>
    </row>
    <row r="19" spans="1:21">
      <c r="A19" s="1980"/>
      <c r="B19" s="1981"/>
      <c r="C19" s="1005"/>
      <c r="D19" s="429"/>
      <c r="E19" s="429"/>
      <c r="F19" s="430"/>
      <c r="G19" s="849"/>
      <c r="H19" s="850"/>
      <c r="K19" s="362"/>
      <c r="L19" s="359" t="s">
        <v>267</v>
      </c>
      <c r="M19" s="870"/>
      <c r="N19" s="780">
        <v>873156</v>
      </c>
      <c r="O19" s="847">
        <v>876391</v>
      </c>
      <c r="P19" s="847">
        <v>924161</v>
      </c>
      <c r="Q19" s="1885">
        <v>5.4507634149597611E-2</v>
      </c>
      <c r="R19" s="850">
        <v>5.8414533027317E-2</v>
      </c>
      <c r="S19" s="307">
        <v>2912778</v>
      </c>
      <c r="T19" s="307">
        <v>3493734</v>
      </c>
      <c r="U19" s="1451">
        <v>0.19945083353417253</v>
      </c>
    </row>
    <row r="20" spans="1:21">
      <c r="A20" s="1980" t="s">
        <v>39</v>
      </c>
      <c r="B20" s="1981"/>
      <c r="C20" s="1005"/>
      <c r="D20" s="847">
        <v>137659885</v>
      </c>
      <c r="E20" s="847">
        <v>146551226</v>
      </c>
      <c r="F20" s="848">
        <v>147597412</v>
      </c>
      <c r="G20" s="849">
        <v>7.1387052060553902E-3</v>
      </c>
      <c r="H20" s="850">
        <v>7.2188982287759426E-2</v>
      </c>
      <c r="K20" s="362"/>
      <c r="L20" s="359" t="s">
        <v>484</v>
      </c>
      <c r="M20" s="870"/>
      <c r="N20" s="780">
        <v>151464</v>
      </c>
      <c r="O20" s="847">
        <v>238886</v>
      </c>
      <c r="P20" s="847">
        <v>269354</v>
      </c>
      <c r="Q20" s="1885">
        <v>0.12754200748474168</v>
      </c>
      <c r="R20" s="850">
        <v>0.77833676649236783</v>
      </c>
      <c r="S20" s="307">
        <v>622783</v>
      </c>
      <c r="T20" s="307">
        <v>920797</v>
      </c>
      <c r="U20" s="1451">
        <v>0.4785198054539061</v>
      </c>
    </row>
    <row r="21" spans="1:21">
      <c r="A21" s="1450" t="s">
        <v>485</v>
      </c>
      <c r="B21" s="1994"/>
      <c r="C21" s="1995"/>
      <c r="D21" s="847">
        <v>132984154</v>
      </c>
      <c r="E21" s="847">
        <v>141077541</v>
      </c>
      <c r="F21" s="848">
        <v>142046154</v>
      </c>
      <c r="G21" s="849">
        <v>6.8658199819346157E-3</v>
      </c>
      <c r="H21" s="850">
        <v>6.8143457152045353E-2</v>
      </c>
      <c r="K21" s="362"/>
      <c r="L21" s="359" t="s">
        <v>486</v>
      </c>
      <c r="M21" s="870"/>
      <c r="N21" s="780">
        <v>162523</v>
      </c>
      <c r="O21" s="847">
        <v>5739</v>
      </c>
      <c r="P21" s="847">
        <v>2550</v>
      </c>
      <c r="Q21" s="1885">
        <v>-0.55567171981181396</v>
      </c>
      <c r="R21" s="1884">
        <v>-0.98430991305845938</v>
      </c>
      <c r="S21" s="307">
        <v>458410</v>
      </c>
      <c r="T21" s="307">
        <v>-45371</v>
      </c>
      <c r="U21" s="1451" t="s">
        <v>60</v>
      </c>
    </row>
    <row r="22" spans="1:21">
      <c r="A22" s="1450" t="s">
        <v>487</v>
      </c>
      <c r="B22" s="1994"/>
      <c r="C22" s="1995"/>
      <c r="D22" s="847">
        <v>4675731</v>
      </c>
      <c r="E22" s="847">
        <v>5473685</v>
      </c>
      <c r="F22" s="848">
        <v>5551258</v>
      </c>
      <c r="G22" s="849">
        <v>1.4171988340578605E-2</v>
      </c>
      <c r="H22" s="850">
        <v>0.18724922370427213</v>
      </c>
      <c r="K22" s="362"/>
      <c r="L22" s="359" t="s">
        <v>488</v>
      </c>
      <c r="M22" s="870"/>
      <c r="N22" s="780">
        <v>19296</v>
      </c>
      <c r="O22" s="847">
        <v>19090</v>
      </c>
      <c r="P22" s="847">
        <v>13224</v>
      </c>
      <c r="Q22" s="1885">
        <v>-0.30728129910948138</v>
      </c>
      <c r="R22" s="850">
        <v>-0.31467661691542287</v>
      </c>
      <c r="S22" s="307">
        <v>64672</v>
      </c>
      <c r="T22" s="307">
        <v>74021</v>
      </c>
      <c r="U22" s="1451">
        <v>0.14456024245423058</v>
      </c>
    </row>
    <row r="23" spans="1:21" ht="28.5">
      <c r="A23" s="1450" t="s">
        <v>489</v>
      </c>
      <c r="B23" s="1981"/>
      <c r="C23" s="1996"/>
      <c r="D23" s="847">
        <v>-9898760</v>
      </c>
      <c r="E23" s="847">
        <v>-9077449</v>
      </c>
      <c r="F23" s="848">
        <v>-8477308</v>
      </c>
      <c r="G23" s="849">
        <v>-6.6113398158447384E-2</v>
      </c>
      <c r="H23" s="850">
        <v>-0.14359899623791264</v>
      </c>
      <c r="K23" s="362"/>
      <c r="L23" s="359" t="s">
        <v>271</v>
      </c>
      <c r="M23" s="870"/>
      <c r="N23" s="780">
        <v>18298</v>
      </c>
      <c r="O23" s="847">
        <v>43086</v>
      </c>
      <c r="P23" s="847">
        <v>27049</v>
      </c>
      <c r="Q23" s="1885">
        <v>-0.37220907023162975</v>
      </c>
      <c r="R23" s="850">
        <v>0.47824898896054213</v>
      </c>
      <c r="S23" s="307">
        <v>40789</v>
      </c>
      <c r="T23" s="307">
        <v>185271</v>
      </c>
      <c r="U23" s="1451">
        <v>3.5421804898379463</v>
      </c>
    </row>
    <row r="24" spans="1:21">
      <c r="A24" s="1980" t="s">
        <v>490</v>
      </c>
      <c r="B24" s="1981"/>
      <c r="C24" s="1005"/>
      <c r="D24" s="847">
        <v>127761125</v>
      </c>
      <c r="E24" s="847">
        <v>137473777</v>
      </c>
      <c r="F24" s="848">
        <v>139120104</v>
      </c>
      <c r="G24" s="849">
        <v>1.1975571166565098E-2</v>
      </c>
      <c r="H24" s="850">
        <v>8.8907944415799411E-2</v>
      </c>
      <c r="K24" s="362"/>
      <c r="L24" s="359" t="s">
        <v>562</v>
      </c>
      <c r="M24" s="870"/>
      <c r="N24" s="780">
        <v>10278</v>
      </c>
      <c r="O24" s="847">
        <v>3233</v>
      </c>
      <c r="P24" s="847">
        <v>-8923</v>
      </c>
      <c r="Q24" s="1885" t="s">
        <v>60</v>
      </c>
      <c r="R24" s="850" t="s">
        <v>60</v>
      </c>
      <c r="S24" s="307">
        <v>19804</v>
      </c>
      <c r="T24" s="307">
        <v>34698</v>
      </c>
      <c r="U24" s="1451">
        <v>0.75207028883053928</v>
      </c>
    </row>
    <row r="25" spans="1:21">
      <c r="A25" s="1980"/>
      <c r="B25" s="1981"/>
      <c r="C25" s="1005"/>
      <c r="D25" s="429"/>
      <c r="E25" s="429"/>
      <c r="F25" s="430"/>
      <c r="G25" s="849"/>
      <c r="H25" s="850"/>
      <c r="K25" s="362"/>
      <c r="L25" s="863" t="s">
        <v>870</v>
      </c>
      <c r="M25" s="843"/>
      <c r="N25" s="780">
        <v>94518</v>
      </c>
      <c r="O25" s="847">
        <v>52258</v>
      </c>
      <c r="P25" s="847">
        <v>74544</v>
      </c>
      <c r="Q25" s="1885">
        <v>0.42646102032224731</v>
      </c>
      <c r="R25" s="850">
        <v>-0.21132482701707611</v>
      </c>
      <c r="S25" s="307">
        <v>286981</v>
      </c>
      <c r="T25" s="307">
        <v>263716</v>
      </c>
      <c r="U25" s="1451">
        <v>-8.1068084646718774E-2</v>
      </c>
    </row>
    <row r="26" spans="1:21" ht="14.45" customHeight="1">
      <c r="A26" s="1980" t="s">
        <v>491</v>
      </c>
      <c r="B26" s="1981"/>
      <c r="C26" s="1005"/>
      <c r="D26" s="847">
        <v>823270</v>
      </c>
      <c r="E26" s="847">
        <v>981508</v>
      </c>
      <c r="F26" s="848">
        <v>974664</v>
      </c>
      <c r="G26" s="849">
        <v>-6.9729436744275135E-3</v>
      </c>
      <c r="H26" s="850">
        <v>0.18389349788040377</v>
      </c>
      <c r="K26" s="363"/>
      <c r="L26" s="866" t="s">
        <v>274</v>
      </c>
      <c r="M26" s="857"/>
      <c r="N26" s="776">
        <v>1329533</v>
      </c>
      <c r="O26" s="851">
        <v>1238683</v>
      </c>
      <c r="P26" s="851">
        <v>1301959</v>
      </c>
      <c r="Q26" s="1886">
        <v>5.1083287653096068E-2</v>
      </c>
      <c r="R26" s="854">
        <v>-2.0739613082187504E-2</v>
      </c>
      <c r="S26" s="358">
        <v>4406217</v>
      </c>
      <c r="T26" s="358">
        <v>4926866</v>
      </c>
      <c r="U26" s="1452">
        <v>0.11816236013795961</v>
      </c>
    </row>
    <row r="27" spans="1:21" ht="14.45" customHeight="1">
      <c r="A27" s="1980" t="s">
        <v>492</v>
      </c>
      <c r="B27" s="1981"/>
      <c r="C27" s="1005"/>
      <c r="D27" s="847">
        <v>919419</v>
      </c>
      <c r="E27" s="847">
        <v>1097493</v>
      </c>
      <c r="F27" s="848">
        <v>1198379</v>
      </c>
      <c r="G27" s="849">
        <v>9.1924048718306173E-2</v>
      </c>
      <c r="H27" s="850">
        <v>0.30340900068412768</v>
      </c>
      <c r="K27" s="363"/>
      <c r="L27" s="360"/>
      <c r="M27" s="1008"/>
      <c r="N27" s="304"/>
      <c r="O27" s="429"/>
      <c r="P27" s="429"/>
      <c r="Q27" s="1885"/>
      <c r="R27" s="850"/>
      <c r="S27" s="359"/>
      <c r="T27" s="359"/>
      <c r="U27" s="1451"/>
    </row>
    <row r="28" spans="1:21" ht="15">
      <c r="A28" s="1980" t="s">
        <v>493</v>
      </c>
      <c r="B28" s="1981"/>
      <c r="C28" s="1005"/>
      <c r="D28" s="847">
        <v>937223</v>
      </c>
      <c r="E28" s="847">
        <v>801531</v>
      </c>
      <c r="F28" s="848">
        <v>921103</v>
      </c>
      <c r="G28" s="849">
        <v>0.14917950771710639</v>
      </c>
      <c r="H28" s="850">
        <v>-1.7199748619058645E-2</v>
      </c>
      <c r="K28" s="363" t="s">
        <v>59</v>
      </c>
      <c r="L28" s="360"/>
      <c r="M28" s="1008"/>
      <c r="N28" s="304"/>
      <c r="O28" s="429"/>
      <c r="P28" s="429"/>
      <c r="Q28" s="1885"/>
      <c r="R28" s="850"/>
      <c r="S28" s="359"/>
      <c r="T28" s="359"/>
      <c r="U28" s="1451"/>
    </row>
    <row r="29" spans="1:21">
      <c r="A29" s="1980" t="s">
        <v>494</v>
      </c>
      <c r="B29" s="1981"/>
      <c r="C29" s="1005"/>
      <c r="D29" s="847">
        <v>2077803</v>
      </c>
      <c r="E29" s="847">
        <v>1911478</v>
      </c>
      <c r="F29" s="848">
        <v>1895196</v>
      </c>
      <c r="G29" s="849">
        <v>-8.5180159018309384E-3</v>
      </c>
      <c r="H29" s="850">
        <v>-8.7884655090015751E-2</v>
      </c>
      <c r="K29" s="362"/>
      <c r="L29" s="359" t="s">
        <v>299</v>
      </c>
      <c r="M29" s="870"/>
      <c r="N29" s="780">
        <v>652670</v>
      </c>
      <c r="O29" s="847">
        <v>675571</v>
      </c>
      <c r="P29" s="847">
        <v>712087</v>
      </c>
      <c r="Q29" s="1885">
        <v>5.4052053744166044E-2</v>
      </c>
      <c r="R29" s="850">
        <v>9.1036817993779398E-2</v>
      </c>
      <c r="S29" s="307">
        <v>2428060</v>
      </c>
      <c r="T29" s="307">
        <v>2671530</v>
      </c>
      <c r="U29" s="1451">
        <v>0.10027346935413457</v>
      </c>
    </row>
    <row r="30" spans="1:21">
      <c r="A30" s="1980" t="s">
        <v>495</v>
      </c>
      <c r="B30" s="1981"/>
      <c r="C30" s="1005"/>
      <c r="D30" s="847">
        <v>455343</v>
      </c>
      <c r="E30" s="847">
        <v>776863</v>
      </c>
      <c r="F30" s="848">
        <v>532404</v>
      </c>
      <c r="G30" s="849">
        <v>-0.31467453077312219</v>
      </c>
      <c r="H30" s="850">
        <v>0.16923725631007833</v>
      </c>
      <c r="K30" s="362"/>
      <c r="L30" s="359" t="s">
        <v>300</v>
      </c>
      <c r="M30" s="870"/>
      <c r="N30" s="780">
        <v>-492737</v>
      </c>
      <c r="O30" s="847">
        <v>-517951</v>
      </c>
      <c r="P30" s="847">
        <v>-509278</v>
      </c>
      <c r="Q30" s="1885">
        <v>-1.674482721338505E-2</v>
      </c>
      <c r="R30" s="850">
        <v>3.356963248142518E-2</v>
      </c>
      <c r="S30" s="307">
        <v>-1708113</v>
      </c>
      <c r="T30" s="307">
        <v>-2341917</v>
      </c>
      <c r="U30" s="1451">
        <v>0.37105507656694842</v>
      </c>
    </row>
    <row r="31" spans="1:21" ht="16.5">
      <c r="A31" s="1980" t="s">
        <v>496</v>
      </c>
      <c r="B31" s="1981"/>
      <c r="C31" s="1005"/>
      <c r="D31" s="847">
        <v>645886</v>
      </c>
      <c r="E31" s="847">
        <v>648041</v>
      </c>
      <c r="F31" s="848">
        <v>658697</v>
      </c>
      <c r="G31" s="849">
        <v>1.644340404387994E-2</v>
      </c>
      <c r="H31" s="850">
        <v>1.9834769603304606E-2</v>
      </c>
      <c r="K31" s="362"/>
      <c r="L31" s="359" t="s">
        <v>867</v>
      </c>
      <c r="M31" s="870"/>
      <c r="N31" s="780">
        <v>-75066</v>
      </c>
      <c r="O31" s="847">
        <v>-87416</v>
      </c>
      <c r="P31" s="847">
        <v>-75152</v>
      </c>
      <c r="Q31" s="1885">
        <v>-0.14029468289557975</v>
      </c>
      <c r="R31" s="850">
        <v>1.1456584871979325E-3</v>
      </c>
      <c r="S31" s="307">
        <v>-361814</v>
      </c>
      <c r="T31" s="307">
        <v>-333334</v>
      </c>
      <c r="U31" s="1451">
        <v>-7.8714477604515026E-2</v>
      </c>
    </row>
    <row r="32" spans="1:21" ht="15">
      <c r="A32" s="1980" t="s">
        <v>497</v>
      </c>
      <c r="B32" s="1981"/>
      <c r="C32" s="1005"/>
      <c r="D32" s="847">
        <v>2639297</v>
      </c>
      <c r="E32" s="847">
        <v>2682216</v>
      </c>
      <c r="F32" s="848">
        <v>2710080</v>
      </c>
      <c r="G32" s="849">
        <v>1.0388425093281079E-2</v>
      </c>
      <c r="H32" s="850">
        <v>2.6818883967965713E-2</v>
      </c>
      <c r="K32" s="363"/>
      <c r="L32" s="1013" t="s">
        <v>498</v>
      </c>
      <c r="M32" s="857"/>
      <c r="N32" s="776">
        <v>84867</v>
      </c>
      <c r="O32" s="851">
        <v>70204</v>
      </c>
      <c r="P32" s="851">
        <v>127657</v>
      </c>
      <c r="Q32" s="1886">
        <v>0.81837217252578198</v>
      </c>
      <c r="R32" s="854">
        <v>0.50420069049218186</v>
      </c>
      <c r="S32" s="358">
        <v>358133</v>
      </c>
      <c r="T32" s="358">
        <v>-3721</v>
      </c>
      <c r="U32" s="1452">
        <v>-1.0103899947784762</v>
      </c>
    </row>
    <row r="33" spans="1:21" ht="14.45" customHeight="1">
      <c r="A33" s="1980" t="s">
        <v>499</v>
      </c>
      <c r="B33" s="1981"/>
      <c r="C33" s="1005"/>
      <c r="D33" s="847">
        <v>6825759</v>
      </c>
      <c r="E33" s="847">
        <v>9995835</v>
      </c>
      <c r="F33" s="848">
        <v>6771170</v>
      </c>
      <c r="G33" s="849">
        <v>-0.32260086325954762</v>
      </c>
      <c r="H33" s="850">
        <v>-7.9974988862044506E-3</v>
      </c>
      <c r="K33" s="363"/>
      <c r="L33" s="360"/>
      <c r="M33" s="1008"/>
      <c r="N33" s="304"/>
      <c r="O33" s="429"/>
      <c r="P33" s="429"/>
      <c r="Q33" s="1177"/>
      <c r="R33" s="869"/>
      <c r="S33" s="359"/>
      <c r="T33" s="359"/>
      <c r="U33" s="1451"/>
    </row>
    <row r="34" spans="1:21" ht="15">
      <c r="A34" s="1980"/>
      <c r="B34" s="1981"/>
      <c r="C34" s="1005"/>
      <c r="D34" s="429"/>
      <c r="E34" s="429"/>
      <c r="F34" s="430"/>
      <c r="G34" s="849"/>
      <c r="H34" s="850"/>
      <c r="K34" s="363" t="s">
        <v>61</v>
      </c>
      <c r="L34" s="360"/>
      <c r="M34" s="1008"/>
      <c r="N34" s="304"/>
      <c r="O34" s="429"/>
      <c r="P34" s="429"/>
      <c r="Q34" s="1885"/>
      <c r="R34" s="850"/>
      <c r="S34" s="359"/>
      <c r="T34" s="359"/>
      <c r="U34" s="1451"/>
    </row>
    <row r="35" spans="1:21" ht="15">
      <c r="A35" s="1991" t="s">
        <v>500</v>
      </c>
      <c r="B35" s="1992"/>
      <c r="C35" s="1993"/>
      <c r="D35" s="851">
        <v>237406163</v>
      </c>
      <c r="E35" s="851">
        <v>251542391</v>
      </c>
      <c r="F35" s="852">
        <v>244821984</v>
      </c>
      <c r="G35" s="853">
        <v>-2.6716797010965836E-2</v>
      </c>
      <c r="H35" s="854">
        <v>3.1236851252256666E-2</v>
      </c>
      <c r="K35" s="362"/>
      <c r="L35" s="359" t="s">
        <v>310</v>
      </c>
      <c r="M35" s="870"/>
      <c r="N35" s="780">
        <v>-792336</v>
      </c>
      <c r="O35" s="847">
        <v>-915564</v>
      </c>
      <c r="P35" s="847">
        <v>-1013176</v>
      </c>
      <c r="Q35" s="1885">
        <v>0.10661406521007816</v>
      </c>
      <c r="R35" s="850">
        <v>0.27872013893095859</v>
      </c>
      <c r="S35" s="307">
        <v>-3312954</v>
      </c>
      <c r="T35" s="307">
        <v>-3668476</v>
      </c>
      <c r="U35" s="1451">
        <v>0.10731268831381299</v>
      </c>
    </row>
    <row r="36" spans="1:21">
      <c r="A36" s="1980"/>
      <c r="B36" s="1981"/>
      <c r="C36" s="1005"/>
      <c r="D36" s="429"/>
      <c r="E36" s="429"/>
      <c r="F36" s="430"/>
      <c r="G36" s="849"/>
      <c r="H36" s="850"/>
      <c r="K36" s="362"/>
      <c r="L36" s="863" t="s">
        <v>868</v>
      </c>
      <c r="M36" s="843"/>
      <c r="N36" s="780">
        <v>-742098</v>
      </c>
      <c r="O36" s="847">
        <v>-803156</v>
      </c>
      <c r="P36" s="847">
        <v>-899290</v>
      </c>
      <c r="Q36" s="1885">
        <v>0.11969530203347793</v>
      </c>
      <c r="R36" s="850">
        <v>0.21182108023468599</v>
      </c>
      <c r="S36" s="307">
        <v>-2386108</v>
      </c>
      <c r="T36" s="307">
        <v>-2956093</v>
      </c>
      <c r="U36" s="1451">
        <v>0.23887644649781151</v>
      </c>
    </row>
    <row r="37" spans="1:21" ht="15">
      <c r="A37" s="1997" t="s">
        <v>501</v>
      </c>
      <c r="B37" s="1998"/>
      <c r="C37" s="1999"/>
      <c r="D37" s="429"/>
      <c r="E37" s="429"/>
      <c r="F37" s="430"/>
      <c r="G37" s="849"/>
      <c r="H37" s="850"/>
      <c r="K37" s="362"/>
      <c r="L37" s="359" t="s">
        <v>705</v>
      </c>
      <c r="M37" s="870"/>
      <c r="N37" s="780">
        <v>-164541</v>
      </c>
      <c r="O37" s="847">
        <v>-170960</v>
      </c>
      <c r="P37" s="847">
        <v>-181660</v>
      </c>
      <c r="Q37" s="1885">
        <v>6.2587739822180632E-2</v>
      </c>
      <c r="R37" s="850">
        <v>0.10404093812484426</v>
      </c>
      <c r="S37" s="307">
        <v>-669915</v>
      </c>
      <c r="T37" s="307">
        <v>-683254</v>
      </c>
      <c r="U37" s="1451">
        <v>1.9911481307330035E-2</v>
      </c>
    </row>
    <row r="38" spans="1:21" ht="15">
      <c r="A38" s="1989" t="s">
        <v>68</v>
      </c>
      <c r="B38" s="1990"/>
      <c r="C38" s="1005"/>
      <c r="D38" s="429"/>
      <c r="E38" s="429"/>
      <c r="F38" s="430"/>
      <c r="G38" s="849"/>
      <c r="H38" s="850"/>
      <c r="K38" s="362"/>
      <c r="L38" s="359" t="s">
        <v>502</v>
      </c>
      <c r="M38" s="870"/>
      <c r="N38" s="304">
        <v>0</v>
      </c>
      <c r="O38" s="429">
        <v>0</v>
      </c>
      <c r="P38" s="429">
        <v>0</v>
      </c>
      <c r="Q38" s="1885" t="s">
        <v>60</v>
      </c>
      <c r="R38" s="850" t="s">
        <v>60</v>
      </c>
      <c r="S38" s="359">
        <v>-63978</v>
      </c>
      <c r="T38" s="359">
        <v>0</v>
      </c>
      <c r="U38" s="1451" t="s">
        <v>60</v>
      </c>
    </row>
    <row r="39" spans="1:21">
      <c r="A39" s="1450" t="s">
        <v>477</v>
      </c>
      <c r="B39" s="1981"/>
      <c r="C39" s="1996"/>
      <c r="D39" s="847">
        <v>47623119</v>
      </c>
      <c r="E39" s="847">
        <v>54546530</v>
      </c>
      <c r="F39" s="848">
        <v>51851206</v>
      </c>
      <c r="G39" s="849">
        <v>-4.9413299067786715E-2</v>
      </c>
      <c r="H39" s="850">
        <v>8.878223620758649E-2</v>
      </c>
      <c r="K39" s="362"/>
      <c r="L39" s="1014" t="s">
        <v>503</v>
      </c>
      <c r="M39" s="1015"/>
      <c r="N39" s="780">
        <v>-17079</v>
      </c>
      <c r="O39" s="847">
        <v>-10426</v>
      </c>
      <c r="P39" s="847">
        <v>-13965</v>
      </c>
      <c r="Q39" s="1885">
        <v>0.33943986188375214</v>
      </c>
      <c r="R39" s="850">
        <v>-0.18232917618127525</v>
      </c>
      <c r="S39" s="307">
        <v>-52019</v>
      </c>
      <c r="T39" s="307">
        <v>-47176</v>
      </c>
      <c r="U39" s="1451">
        <v>-9.3100597858474785E-2</v>
      </c>
    </row>
    <row r="40" spans="1:21" ht="15" customHeight="1">
      <c r="A40" s="1450" t="s">
        <v>479</v>
      </c>
      <c r="B40" s="1981"/>
      <c r="C40" s="1996"/>
      <c r="D40" s="847">
        <v>94742383</v>
      </c>
      <c r="E40" s="847">
        <v>98001838</v>
      </c>
      <c r="F40" s="848">
        <v>98489656</v>
      </c>
      <c r="G40" s="849">
        <v>4.97764133770634E-3</v>
      </c>
      <c r="H40" s="850">
        <v>3.9552235032973573E-2</v>
      </c>
      <c r="K40" s="362"/>
      <c r="L40" s="1016" t="s">
        <v>869</v>
      </c>
      <c r="M40" s="290"/>
      <c r="N40" s="780">
        <v>-265256</v>
      </c>
      <c r="O40" s="847">
        <v>-77688</v>
      </c>
      <c r="P40" s="847">
        <v>-113483</v>
      </c>
      <c r="Q40" s="1885">
        <v>0.46075326948820927</v>
      </c>
      <c r="R40" s="850">
        <v>-0.57217555870555237</v>
      </c>
      <c r="S40" s="307">
        <v>-706049</v>
      </c>
      <c r="T40" s="307">
        <v>-385087</v>
      </c>
      <c r="U40" s="1451">
        <v>-0.4545888458166501</v>
      </c>
    </row>
    <row r="41" spans="1:21" ht="15">
      <c r="A41" s="1450" t="s">
        <v>504</v>
      </c>
      <c r="B41" s="1981"/>
      <c r="C41" s="1996"/>
      <c r="D41" s="847">
        <v>142365502</v>
      </c>
      <c r="E41" s="847">
        <v>152548368</v>
      </c>
      <c r="F41" s="848">
        <v>150340862</v>
      </c>
      <c r="G41" s="849">
        <v>-1.4470859498149465E-2</v>
      </c>
      <c r="H41" s="850">
        <v>5.6020313123329557E-2</v>
      </c>
      <c r="K41" s="363"/>
      <c r="L41" s="360" t="s">
        <v>61</v>
      </c>
      <c r="M41" s="1008"/>
      <c r="N41" s="776">
        <v>-1981310</v>
      </c>
      <c r="O41" s="851">
        <v>-1977794</v>
      </c>
      <c r="P41" s="851">
        <v>-2221574</v>
      </c>
      <c r="Q41" s="1886">
        <v>0.12325853956478784</v>
      </c>
      <c r="R41" s="854">
        <v>0.12126522351373586</v>
      </c>
      <c r="S41" s="358">
        <v>-7191023</v>
      </c>
      <c r="T41" s="358">
        <v>-7740086</v>
      </c>
      <c r="U41" s="1452">
        <v>7.6353948527212334E-2</v>
      </c>
    </row>
    <row r="42" spans="1:21" ht="15">
      <c r="A42" s="1980"/>
      <c r="B42" s="1981"/>
      <c r="C42" s="1005"/>
      <c r="D42" s="429"/>
      <c r="E42" s="429"/>
      <c r="F42" s="430"/>
      <c r="G42" s="849"/>
      <c r="H42" s="850"/>
      <c r="K42" s="363"/>
      <c r="L42" s="360"/>
      <c r="M42" s="1008"/>
      <c r="N42" s="304"/>
      <c r="O42" s="429"/>
      <c r="P42" s="429"/>
      <c r="Q42" s="1177"/>
      <c r="R42" s="869"/>
      <c r="S42" s="359"/>
      <c r="T42" s="359"/>
      <c r="U42" s="1451"/>
    </row>
    <row r="43" spans="1:21" ht="14.45" customHeight="1">
      <c r="A43" s="1980" t="s">
        <v>505</v>
      </c>
      <c r="B43" s="1981"/>
      <c r="C43" s="1005"/>
      <c r="D43" s="847">
        <v>27923617</v>
      </c>
      <c r="E43" s="847">
        <v>23363030</v>
      </c>
      <c r="F43" s="848">
        <v>22013866</v>
      </c>
      <c r="G43" s="849">
        <v>-5.7747817813014836E-2</v>
      </c>
      <c r="H43" s="850">
        <v>-0.21163988175314108</v>
      </c>
      <c r="K43" s="1010" t="s">
        <v>62</v>
      </c>
      <c r="L43" s="1011"/>
      <c r="M43" s="1012"/>
      <c r="N43" s="776">
        <v>768985</v>
      </c>
      <c r="O43" s="851">
        <v>1618387</v>
      </c>
      <c r="P43" s="851">
        <v>1559107</v>
      </c>
      <c r="Q43" s="1886">
        <v>-3.662906338224417E-2</v>
      </c>
      <c r="R43" s="854">
        <v>1.0274868820588179</v>
      </c>
      <c r="S43" s="358">
        <v>224161</v>
      </c>
      <c r="T43" s="358">
        <v>5332816</v>
      </c>
      <c r="U43" s="1452">
        <v>22.790115140457083</v>
      </c>
    </row>
    <row r="44" spans="1:21" ht="15" customHeight="1">
      <c r="A44" s="1450" t="s">
        <v>194</v>
      </c>
      <c r="B44" s="1981"/>
      <c r="C44" s="1996"/>
      <c r="D44" s="847">
        <v>25734963</v>
      </c>
      <c r="E44" s="847">
        <v>20746109</v>
      </c>
      <c r="F44" s="848">
        <v>19692474</v>
      </c>
      <c r="G44" s="849">
        <v>-5.0787113863134531E-2</v>
      </c>
      <c r="H44" s="850">
        <v>-0.23479687924944753</v>
      </c>
      <c r="K44" s="363"/>
      <c r="L44" s="360"/>
      <c r="M44" s="1008"/>
      <c r="N44" s="304"/>
      <c r="O44" s="429"/>
      <c r="P44" s="429"/>
      <c r="Q44" s="1885"/>
      <c r="R44" s="850"/>
      <c r="S44" s="359"/>
      <c r="T44" s="359"/>
      <c r="U44" s="1451"/>
    </row>
    <row r="45" spans="1:21">
      <c r="A45" s="1450" t="s">
        <v>195</v>
      </c>
      <c r="B45" s="1981"/>
      <c r="C45" s="1996"/>
      <c r="D45" s="847">
        <v>1072920</v>
      </c>
      <c r="E45" s="847">
        <v>1330810.794</v>
      </c>
      <c r="F45" s="848">
        <v>1296277</v>
      </c>
      <c r="G45" s="849">
        <v>-2.5949439361099738E-2</v>
      </c>
      <c r="H45" s="850">
        <v>0.20817675129552995</v>
      </c>
      <c r="K45" s="362"/>
      <c r="L45" s="359" t="s">
        <v>63</v>
      </c>
      <c r="M45" s="870"/>
      <c r="N45" s="780">
        <v>-103174</v>
      </c>
      <c r="O45" s="847">
        <v>-428037</v>
      </c>
      <c r="P45" s="847">
        <v>-471860</v>
      </c>
      <c r="Q45" s="1885">
        <v>0.10238133619289921</v>
      </c>
      <c r="R45" s="850">
        <v>3.5734390447205691</v>
      </c>
      <c r="S45" s="307">
        <v>109977</v>
      </c>
      <c r="T45" s="307">
        <v>-1660987</v>
      </c>
      <c r="U45" s="1451" t="s">
        <v>60</v>
      </c>
    </row>
    <row r="46" spans="1:21">
      <c r="A46" s="1450" t="s">
        <v>506</v>
      </c>
      <c r="B46" s="1981"/>
      <c r="C46" s="1996"/>
      <c r="D46" s="847">
        <v>1115734</v>
      </c>
      <c r="E46" s="847">
        <v>1286110.206</v>
      </c>
      <c r="F46" s="848">
        <v>1025115</v>
      </c>
      <c r="G46" s="849">
        <v>-0.20293378031089196</v>
      </c>
      <c r="H46" s="850">
        <v>-8.1219179481847828E-2</v>
      </c>
      <c r="K46" s="362"/>
      <c r="L46" s="359"/>
      <c r="M46" s="870"/>
      <c r="N46" s="304"/>
      <c r="O46" s="429"/>
      <c r="P46" s="429"/>
      <c r="Q46" s="1885"/>
      <c r="R46" s="850"/>
      <c r="S46" s="359"/>
      <c r="T46" s="359"/>
      <c r="U46" s="1451"/>
    </row>
    <row r="47" spans="1:21" ht="15">
      <c r="A47" s="1980"/>
      <c r="B47" s="1981"/>
      <c r="C47" s="1005"/>
      <c r="D47" s="429"/>
      <c r="E47" s="429"/>
      <c r="F47" s="430"/>
      <c r="G47" s="849"/>
      <c r="H47" s="850"/>
      <c r="K47" s="363" t="s">
        <v>64</v>
      </c>
      <c r="L47" s="360"/>
      <c r="M47" s="1008"/>
      <c r="N47" s="776">
        <v>665811</v>
      </c>
      <c r="O47" s="851">
        <v>1190350</v>
      </c>
      <c r="P47" s="851">
        <v>1087247</v>
      </c>
      <c r="Q47" s="1886">
        <v>-8.6615701264334016E-2</v>
      </c>
      <c r="R47" s="854">
        <v>0.63296641239030293</v>
      </c>
      <c r="S47" s="358">
        <v>334138</v>
      </c>
      <c r="T47" s="358">
        <v>3671829</v>
      </c>
      <c r="U47" s="1452">
        <v>9.9889596514015171</v>
      </c>
    </row>
    <row r="48" spans="1:21">
      <c r="A48" s="1980" t="s">
        <v>193</v>
      </c>
      <c r="B48" s="1981"/>
      <c r="C48" s="1005"/>
      <c r="D48" s="847">
        <v>5978257</v>
      </c>
      <c r="E48" s="847">
        <v>7466434</v>
      </c>
      <c r="F48" s="848">
        <v>7212946</v>
      </c>
      <c r="G48" s="849">
        <v>-3.395034363124351E-2</v>
      </c>
      <c r="H48" s="850">
        <v>0.20652993004482745</v>
      </c>
      <c r="K48" s="362" t="s">
        <v>65</v>
      </c>
      <c r="L48" s="359"/>
      <c r="M48" s="870"/>
      <c r="N48" s="780">
        <v>12407</v>
      </c>
      <c r="O48" s="847">
        <v>26651</v>
      </c>
      <c r="P48" s="847">
        <v>26631</v>
      </c>
      <c r="Q48" s="1885">
        <v>-7.5044088401936141E-4</v>
      </c>
      <c r="R48" s="850">
        <v>1.1464495849117433</v>
      </c>
      <c r="S48" s="307">
        <v>-12756</v>
      </c>
      <c r="T48" s="307">
        <v>87247</v>
      </c>
      <c r="U48" s="1451" t="s">
        <v>60</v>
      </c>
    </row>
    <row r="49" spans="1:21" ht="15.75" thickBot="1">
      <c r="A49" s="1980" t="s">
        <v>507</v>
      </c>
      <c r="B49" s="1981"/>
      <c r="C49" s="1005"/>
      <c r="D49" s="847">
        <v>16319407</v>
      </c>
      <c r="E49" s="847">
        <v>17577630</v>
      </c>
      <c r="F49" s="848">
        <v>17078829</v>
      </c>
      <c r="G49" s="849">
        <v>-2.8377033763937458E-2</v>
      </c>
      <c r="H49" s="850">
        <v>4.6534901666463742E-2</v>
      </c>
      <c r="K49" s="2003" t="s">
        <v>66</v>
      </c>
      <c r="L49" s="2004"/>
      <c r="M49" s="2005"/>
      <c r="N49" s="1017">
        <v>653404</v>
      </c>
      <c r="O49" s="1018">
        <v>1163699</v>
      </c>
      <c r="P49" s="1018">
        <v>1060616</v>
      </c>
      <c r="Q49" s="1888">
        <v>-8.8582184912077783E-2</v>
      </c>
      <c r="R49" s="1889">
        <v>0.62321626436324229</v>
      </c>
      <c r="S49" s="361">
        <v>346894</v>
      </c>
      <c r="T49" s="361">
        <v>3584582</v>
      </c>
      <c r="U49" s="1453">
        <v>9.333364082399811</v>
      </c>
    </row>
    <row r="50" spans="1:21">
      <c r="A50" s="1980" t="s">
        <v>495</v>
      </c>
      <c r="B50" s="1981"/>
      <c r="C50" s="1005"/>
      <c r="D50" s="847">
        <v>455343</v>
      </c>
      <c r="E50" s="847">
        <v>776863</v>
      </c>
      <c r="F50" s="848">
        <v>532404</v>
      </c>
      <c r="G50" s="849">
        <v>-0.31467453077312219</v>
      </c>
      <c r="H50" s="850">
        <v>0.16923725631007833</v>
      </c>
    </row>
    <row r="51" spans="1:21">
      <c r="A51" s="1980" t="s">
        <v>508</v>
      </c>
      <c r="B51" s="1981"/>
      <c r="C51" s="1005"/>
      <c r="D51" s="847">
        <v>2050474</v>
      </c>
      <c r="E51" s="847">
        <v>2583777</v>
      </c>
      <c r="F51" s="848">
        <v>2555580</v>
      </c>
      <c r="G51" s="849">
        <v>-1.0913093506134624E-2</v>
      </c>
      <c r="H51" s="850">
        <v>0.24633621299270314</v>
      </c>
      <c r="K51" s="1955"/>
      <c r="L51" s="1955"/>
      <c r="M51" s="1955"/>
      <c r="N51" s="359"/>
      <c r="O51" s="359"/>
      <c r="P51" s="359"/>
    </row>
    <row r="52" spans="1:21">
      <c r="A52" s="1980" t="s">
        <v>509</v>
      </c>
      <c r="B52" s="1981"/>
      <c r="C52" s="1005"/>
      <c r="D52" s="847">
        <v>9624602</v>
      </c>
      <c r="E52" s="847">
        <v>9928912</v>
      </c>
      <c r="F52" s="848">
        <v>9978931</v>
      </c>
      <c r="G52" s="849">
        <v>5.0377120876889635E-3</v>
      </c>
      <c r="H52" s="850">
        <v>3.681492491845377E-2</v>
      </c>
      <c r="K52" s="2001" t="s">
        <v>866</v>
      </c>
      <c r="L52" s="2001"/>
      <c r="M52" s="2001"/>
      <c r="N52" s="2001"/>
      <c r="O52" s="2001"/>
      <c r="P52" s="2001"/>
      <c r="Q52" s="2001"/>
      <c r="R52" s="2001"/>
      <c r="S52" s="2001"/>
      <c r="T52" s="2001"/>
      <c r="U52" s="2001"/>
    </row>
    <row r="53" spans="1:21">
      <c r="A53" s="1980" t="s">
        <v>510</v>
      </c>
      <c r="B53" s="1981"/>
      <c r="C53" s="1005"/>
      <c r="D53" s="847">
        <v>338446</v>
      </c>
      <c r="E53" s="847">
        <v>278220</v>
      </c>
      <c r="F53" s="848">
        <v>463825</v>
      </c>
      <c r="G53" s="849">
        <v>0.66711595140536262</v>
      </c>
      <c r="H53" s="850">
        <v>0.37045496179597337</v>
      </c>
      <c r="K53" s="1019"/>
      <c r="L53" s="1020"/>
      <c r="M53" s="1020"/>
      <c r="N53" s="1021"/>
      <c r="O53" s="1021"/>
      <c r="P53" s="1021"/>
      <c r="Q53" s="1022"/>
      <c r="R53" s="1021"/>
      <c r="S53" s="1021"/>
      <c r="T53" s="1021"/>
      <c r="U53" s="1020"/>
    </row>
    <row r="54" spans="1:21" ht="33" customHeight="1">
      <c r="A54" s="1980" t="s">
        <v>511</v>
      </c>
      <c r="B54" s="1981"/>
      <c r="C54" s="1005"/>
      <c r="D54" s="847">
        <v>561602</v>
      </c>
      <c r="E54" s="847">
        <v>879177</v>
      </c>
      <c r="F54" s="848">
        <v>325571</v>
      </c>
      <c r="G54" s="849">
        <v>-0.62968662737992465</v>
      </c>
      <c r="H54" s="850">
        <v>-0.42028162292869325</v>
      </c>
      <c r="K54" s="1985"/>
      <c r="L54" s="1985"/>
      <c r="M54" s="1985"/>
      <c r="N54" s="1985"/>
      <c r="O54" s="1985"/>
      <c r="P54" s="1985"/>
    </row>
    <row r="55" spans="1:21">
      <c r="A55" s="1980" t="s">
        <v>512</v>
      </c>
      <c r="B55" s="1981"/>
      <c r="C55" s="1005"/>
      <c r="D55" s="847">
        <v>6343266</v>
      </c>
      <c r="E55" s="847">
        <v>10434536</v>
      </c>
      <c r="F55" s="848">
        <v>7281731</v>
      </c>
      <c r="G55" s="849">
        <v>-0.30215095333419711</v>
      </c>
      <c r="H55" s="850">
        <v>0.14794665713214611</v>
      </c>
      <c r="K55" s="2000"/>
      <c r="L55" s="2000"/>
      <c r="M55" s="2000"/>
      <c r="N55" s="359"/>
      <c r="O55" s="359"/>
      <c r="P55" s="359"/>
    </row>
    <row r="56" spans="1:21" ht="15" customHeight="1">
      <c r="A56" s="1980"/>
      <c r="B56" s="1981"/>
      <c r="C56" s="1005"/>
      <c r="D56" s="429"/>
      <c r="E56" s="429"/>
      <c r="F56" s="430"/>
      <c r="G56" s="849"/>
      <c r="H56" s="850"/>
      <c r="K56" s="1985"/>
      <c r="L56" s="1985"/>
      <c r="M56" s="1985"/>
      <c r="N56" s="1985"/>
      <c r="O56" s="1985"/>
      <c r="P56" s="1985"/>
    </row>
    <row r="57" spans="1:21" ht="33" customHeight="1">
      <c r="A57" s="1991" t="s">
        <v>513</v>
      </c>
      <c r="B57" s="1992"/>
      <c r="C57" s="1993"/>
      <c r="D57" s="851">
        <v>211960516</v>
      </c>
      <c r="E57" s="851">
        <v>225836947</v>
      </c>
      <c r="F57" s="852">
        <v>217784545</v>
      </c>
      <c r="G57" s="853">
        <v>-3.5655822074144493E-2</v>
      </c>
      <c r="H57" s="854">
        <v>2.7476952358428869E-2</v>
      </c>
      <c r="K57" s="1985"/>
      <c r="L57" s="1985"/>
      <c r="M57" s="1985"/>
      <c r="N57" s="1985"/>
      <c r="O57" s="1985"/>
      <c r="P57" s="1985"/>
    </row>
    <row r="58" spans="1:21" ht="27" customHeight="1">
      <c r="A58" s="1980"/>
      <c r="B58" s="1981"/>
      <c r="C58" s="1005"/>
      <c r="D58" s="429"/>
      <c r="E58" s="429"/>
      <c r="F58" s="430"/>
      <c r="G58" s="849"/>
      <c r="H58" s="850"/>
      <c r="K58" s="1985"/>
      <c r="L58" s="1985"/>
      <c r="M58" s="1985"/>
      <c r="N58" s="1985"/>
      <c r="O58" s="1985"/>
      <c r="P58" s="1985"/>
    </row>
    <row r="59" spans="1:21" ht="15">
      <c r="A59" s="1989" t="s">
        <v>69</v>
      </c>
      <c r="B59" s="1990"/>
      <c r="C59" s="1005"/>
      <c r="D59" s="851">
        <v>24945870</v>
      </c>
      <c r="E59" s="851">
        <v>25192569</v>
      </c>
      <c r="F59" s="852">
        <v>26496767</v>
      </c>
      <c r="G59" s="853">
        <v>5.1769154626509113E-2</v>
      </c>
      <c r="H59" s="854">
        <v>6.2170491548300379E-2</v>
      </c>
    </row>
    <row r="60" spans="1:21">
      <c r="A60" s="2011" t="s">
        <v>514</v>
      </c>
      <c r="B60" s="1994"/>
      <c r="C60" s="1023"/>
      <c r="D60" s="847">
        <v>1318993</v>
      </c>
      <c r="E60" s="847">
        <v>1318993</v>
      </c>
      <c r="F60" s="848">
        <v>1318993</v>
      </c>
      <c r="G60" s="849">
        <v>0</v>
      </c>
      <c r="H60" s="850">
        <v>0</v>
      </c>
    </row>
    <row r="61" spans="1:21">
      <c r="A61" s="2011" t="s">
        <v>515</v>
      </c>
      <c r="B61" s="1994"/>
      <c r="C61" s="1023"/>
      <c r="D61" s="847">
        <v>-208433</v>
      </c>
      <c r="E61" s="847">
        <v>-207745</v>
      </c>
      <c r="F61" s="848">
        <v>-207534</v>
      </c>
      <c r="G61" s="849">
        <v>-1.0156682471298948E-3</v>
      </c>
      <c r="H61" s="850">
        <v>-4.3131365954527353E-3</v>
      </c>
    </row>
    <row r="62" spans="1:21">
      <c r="A62" s="2011" t="s">
        <v>340</v>
      </c>
      <c r="B62" s="1994"/>
      <c r="C62" s="1023"/>
      <c r="D62" s="847">
        <v>192625</v>
      </c>
      <c r="E62" s="847">
        <v>215071</v>
      </c>
      <c r="F62" s="848">
        <v>228853</v>
      </c>
      <c r="G62" s="849">
        <v>6.4081163894713841E-2</v>
      </c>
      <c r="H62" s="850">
        <v>0.18807527579493835</v>
      </c>
    </row>
    <row r="63" spans="1:21">
      <c r="A63" s="2011" t="s">
        <v>374</v>
      </c>
      <c r="B63" s="1994"/>
      <c r="C63" s="1023"/>
      <c r="D63" s="847">
        <v>21429635</v>
      </c>
      <c r="E63" s="847">
        <v>21350150</v>
      </c>
      <c r="F63" s="848">
        <v>21364272</v>
      </c>
      <c r="G63" s="849">
        <v>6.614473434612872E-4</v>
      </c>
      <c r="H63" s="850">
        <v>-3.0501219456140994E-3</v>
      </c>
    </row>
    <row r="64" spans="1:21">
      <c r="A64" s="2009" t="s">
        <v>516</v>
      </c>
      <c r="B64" s="2010"/>
      <c r="C64" s="1023"/>
      <c r="D64" s="847">
        <v>1865898</v>
      </c>
      <c r="E64" s="847">
        <v>19435</v>
      </c>
      <c r="F64" s="848">
        <v>235902</v>
      </c>
      <c r="G64" s="849">
        <v>11.137998456393106</v>
      </c>
      <c r="H64" s="850">
        <v>-0.87357186727248759</v>
      </c>
    </row>
    <row r="65" spans="1:8">
      <c r="A65" s="2011" t="s">
        <v>517</v>
      </c>
      <c r="B65" s="1994"/>
      <c r="C65" s="1023"/>
      <c r="D65" s="847">
        <v>347152</v>
      </c>
      <c r="E65" s="847">
        <v>2496665</v>
      </c>
      <c r="F65" s="848">
        <v>3556281</v>
      </c>
      <c r="G65" s="849">
        <v>0.42441256636352892</v>
      </c>
      <c r="H65" s="850">
        <v>9.2441610591325993</v>
      </c>
    </row>
    <row r="66" spans="1:8">
      <c r="A66" s="1980"/>
      <c r="B66" s="1981"/>
      <c r="C66" s="1005"/>
      <c r="D66" s="429"/>
      <c r="E66" s="429"/>
      <c r="F66" s="430"/>
      <c r="G66" s="849"/>
      <c r="H66" s="850"/>
    </row>
    <row r="67" spans="1:8">
      <c r="A67" s="1980" t="s">
        <v>65</v>
      </c>
      <c r="B67" s="1981"/>
      <c r="C67" s="1005"/>
      <c r="D67" s="847">
        <v>499777</v>
      </c>
      <c r="E67" s="847">
        <v>512875</v>
      </c>
      <c r="F67" s="848">
        <v>540672</v>
      </c>
      <c r="G67" s="849">
        <v>5.4198391420911526E-2</v>
      </c>
      <c r="H67" s="850">
        <v>8.1826494616599008E-2</v>
      </c>
    </row>
    <row r="68" spans="1:8">
      <c r="A68" s="1980"/>
      <c r="B68" s="1981"/>
      <c r="C68" s="1005"/>
      <c r="D68" s="429"/>
      <c r="E68" s="429"/>
      <c r="F68" s="430"/>
      <c r="G68" s="849"/>
      <c r="H68" s="850"/>
    </row>
    <row r="69" spans="1:8" ht="15">
      <c r="A69" s="1991" t="s">
        <v>518</v>
      </c>
      <c r="B69" s="1992"/>
      <c r="C69" s="1993"/>
      <c r="D69" s="851">
        <v>25445647</v>
      </c>
      <c r="E69" s="851">
        <v>25705444</v>
      </c>
      <c r="F69" s="852">
        <v>27037439</v>
      </c>
      <c r="G69" s="853">
        <v>5.181762275726496E-2</v>
      </c>
      <c r="H69" s="854">
        <v>6.2556554368611655E-2</v>
      </c>
    </row>
    <row r="70" spans="1:8">
      <c r="A70" s="1024"/>
      <c r="B70" s="1025"/>
      <c r="C70" s="1023"/>
      <c r="D70" s="429"/>
      <c r="E70" s="429"/>
      <c r="F70" s="430"/>
      <c r="G70" s="849"/>
      <c r="H70" s="850"/>
    </row>
    <row r="71" spans="1:8" ht="15">
      <c r="A71" s="1997" t="s">
        <v>519</v>
      </c>
      <c r="B71" s="1998"/>
      <c r="C71" s="1999"/>
      <c r="D71" s="851">
        <v>237406163</v>
      </c>
      <c r="E71" s="851">
        <v>251542391</v>
      </c>
      <c r="F71" s="852">
        <v>244821984</v>
      </c>
      <c r="G71" s="853">
        <v>-2.6716797010965836E-2</v>
      </c>
      <c r="H71" s="854">
        <v>3.1236851252256666E-2</v>
      </c>
    </row>
    <row r="72" spans="1:8">
      <c r="A72" s="1980"/>
      <c r="B72" s="1981"/>
      <c r="C72" s="1005"/>
      <c r="D72" s="429"/>
      <c r="E72" s="429"/>
      <c r="F72" s="430"/>
      <c r="G72" s="849"/>
      <c r="H72" s="850"/>
    </row>
    <row r="73" spans="1:8" ht="15">
      <c r="A73" s="1989" t="s">
        <v>520</v>
      </c>
      <c r="B73" s="1990"/>
      <c r="C73" s="1026"/>
      <c r="D73" s="851">
        <v>133568004</v>
      </c>
      <c r="E73" s="851">
        <v>154907974</v>
      </c>
      <c r="F73" s="852">
        <v>151136879</v>
      </c>
      <c r="G73" s="853">
        <v>-2.4344098645302792E-2</v>
      </c>
      <c r="H73" s="854">
        <v>0.13153505685388545</v>
      </c>
    </row>
    <row r="74" spans="1:8">
      <c r="A74" s="1980" t="s">
        <v>521</v>
      </c>
      <c r="B74" s="1981"/>
      <c r="C74" s="1005"/>
      <c r="D74" s="847">
        <v>20973810</v>
      </c>
      <c r="E74" s="847">
        <v>22665879</v>
      </c>
      <c r="F74" s="848">
        <v>22914343</v>
      </c>
      <c r="G74" s="849">
        <v>1.0962027989296158E-2</v>
      </c>
      <c r="H74" s="850">
        <v>9.2521721136979887E-2</v>
      </c>
    </row>
    <row r="75" spans="1:8" ht="14.45" customHeight="1">
      <c r="A75" s="1980" t="s">
        <v>522</v>
      </c>
      <c r="B75" s="1981"/>
      <c r="C75" s="1005"/>
      <c r="D75" s="847">
        <v>86074859</v>
      </c>
      <c r="E75" s="847">
        <v>94165966</v>
      </c>
      <c r="F75" s="848">
        <v>88382322</v>
      </c>
      <c r="G75" s="849">
        <v>-6.1419685324525845E-2</v>
      </c>
      <c r="H75" s="850">
        <v>2.6807630320951209E-2</v>
      </c>
    </row>
    <row r="76" spans="1:8" ht="15" thickBot="1">
      <c r="A76" s="2012" t="s">
        <v>523</v>
      </c>
      <c r="B76" s="2013"/>
      <c r="C76" s="1027"/>
      <c r="D76" s="875">
        <v>26519335</v>
      </c>
      <c r="E76" s="875">
        <v>38076129</v>
      </c>
      <c r="F76" s="876">
        <v>39840214</v>
      </c>
      <c r="G76" s="1028">
        <v>4.6330471251423692E-2</v>
      </c>
      <c r="H76" s="1029">
        <v>0.50230818382135145</v>
      </c>
    </row>
    <row r="77" spans="1:8">
      <c r="A77" s="2014"/>
      <c r="B77" s="2014"/>
      <c r="C77" s="863"/>
      <c r="D77" s="359"/>
      <c r="E77" s="359"/>
      <c r="F77" s="359"/>
      <c r="G77" s="359"/>
      <c r="H77" s="359"/>
    </row>
    <row r="78" spans="1:8" ht="21" customHeight="1">
      <c r="A78" s="517" t="s">
        <v>524</v>
      </c>
    </row>
  </sheetData>
  <mergeCells count="91">
    <mergeCell ref="A76:B76"/>
    <mergeCell ref="A77:B77"/>
    <mergeCell ref="A66:B66"/>
    <mergeCell ref="A55:B55"/>
    <mergeCell ref="A56:B56"/>
    <mergeCell ref="A57:C57"/>
    <mergeCell ref="A58:B58"/>
    <mergeCell ref="A59:B59"/>
    <mergeCell ref="A60:B60"/>
    <mergeCell ref="A63:B63"/>
    <mergeCell ref="A74:B74"/>
    <mergeCell ref="A75:B75"/>
    <mergeCell ref="A53:B53"/>
    <mergeCell ref="A38:B38"/>
    <mergeCell ref="A64:B64"/>
    <mergeCell ref="A65:B65"/>
    <mergeCell ref="A67:B67"/>
    <mergeCell ref="A54:B54"/>
    <mergeCell ref="A43:B43"/>
    <mergeCell ref="B44:C44"/>
    <mergeCell ref="B45:C45"/>
    <mergeCell ref="A48:B48"/>
    <mergeCell ref="A49:B49"/>
    <mergeCell ref="A50:B50"/>
    <mergeCell ref="A51:B51"/>
    <mergeCell ref="A52:B52"/>
    <mergeCell ref="A61:B61"/>
    <mergeCell ref="A62:B62"/>
    <mergeCell ref="K52:U52"/>
    <mergeCell ref="K1:P1"/>
    <mergeCell ref="K2:P2"/>
    <mergeCell ref="K3:P3"/>
    <mergeCell ref="K49:M49"/>
    <mergeCell ref="K51:M51"/>
    <mergeCell ref="N5:P5"/>
    <mergeCell ref="Q5:R5"/>
    <mergeCell ref="S5:T5"/>
    <mergeCell ref="K4:M4"/>
    <mergeCell ref="K14:M15"/>
    <mergeCell ref="K54:P54"/>
    <mergeCell ref="K55:M55"/>
    <mergeCell ref="A71:C71"/>
    <mergeCell ref="A72:B72"/>
    <mergeCell ref="A73:B73"/>
    <mergeCell ref="A68:B68"/>
    <mergeCell ref="A69:C69"/>
    <mergeCell ref="B39:C39"/>
    <mergeCell ref="B40:C40"/>
    <mergeCell ref="B41:C41"/>
    <mergeCell ref="A47:B47"/>
    <mergeCell ref="B46:C46"/>
    <mergeCell ref="A42:B42"/>
    <mergeCell ref="A33:B33"/>
    <mergeCell ref="A34:B34"/>
    <mergeCell ref="A35:C35"/>
    <mergeCell ref="A36:B36"/>
    <mergeCell ref="A37:C37"/>
    <mergeCell ref="A30:B30"/>
    <mergeCell ref="A19:B19"/>
    <mergeCell ref="A20:B20"/>
    <mergeCell ref="B21:C21"/>
    <mergeCell ref="B22:C22"/>
    <mergeCell ref="B23:C23"/>
    <mergeCell ref="A24:B24"/>
    <mergeCell ref="A25:B25"/>
    <mergeCell ref="A26:B26"/>
    <mergeCell ref="A27:B27"/>
    <mergeCell ref="A28:B28"/>
    <mergeCell ref="A29:B29"/>
    <mergeCell ref="A31:B31"/>
    <mergeCell ref="A32:B32"/>
    <mergeCell ref="A6:C6"/>
    <mergeCell ref="K58:P58"/>
    <mergeCell ref="K57:P57"/>
    <mergeCell ref="K56:P56"/>
    <mergeCell ref="A13:B13"/>
    <mergeCell ref="A14:B14"/>
    <mergeCell ref="A15:B15"/>
    <mergeCell ref="A16:B16"/>
    <mergeCell ref="A17:B17"/>
    <mergeCell ref="A18:B18"/>
    <mergeCell ref="A7:C7"/>
    <mergeCell ref="A8:B8"/>
    <mergeCell ref="A11:B11"/>
    <mergeCell ref="A12:C12"/>
    <mergeCell ref="A1:H1"/>
    <mergeCell ref="A2:H2"/>
    <mergeCell ref="A3:H3"/>
    <mergeCell ref="D5:F5"/>
    <mergeCell ref="G5:H5"/>
    <mergeCell ref="A4:C4"/>
  </mergeCells>
  <hyperlinks>
    <hyperlink ref="A4" location="Índice!A1" display="Volver al índice" xr:uid="{433AE947-C188-4C96-A63D-7D10FD305630}"/>
    <hyperlink ref="K4" location="Índice!A1" display="Volver al índice" xr:uid="{E2D1A5F7-B7EA-488D-A4D2-7591792DC099}"/>
  </hyperlink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rgb="FFD0CECE"/>
  </sheetPr>
  <dimension ref="A1:F57"/>
  <sheetViews>
    <sheetView showGridLines="0" tabSelected="1" zoomScale="60" zoomScaleNormal="60" workbookViewId="0">
      <selection activeCell="F51" sqref="F51"/>
    </sheetView>
  </sheetViews>
  <sheetFormatPr baseColWidth="10" defaultColWidth="11.42578125" defaultRowHeight="14.25"/>
  <cols>
    <col min="1" max="1" width="80.140625" style="517" customWidth="1"/>
    <col min="2" max="2" width="14.85546875" style="517" bestFit="1" customWidth="1"/>
    <col min="3" max="3" width="14.42578125" style="517" bestFit="1" customWidth="1"/>
    <col min="4" max="4" width="14.85546875" style="517" bestFit="1" customWidth="1"/>
    <col min="5" max="16384" width="11.42578125" style="517"/>
  </cols>
  <sheetData>
    <row r="1" spans="1:6" ht="15">
      <c r="A1" s="2002" t="s">
        <v>525</v>
      </c>
      <c r="B1" s="2002"/>
      <c r="C1" s="2002"/>
      <c r="D1" s="821"/>
      <c r="E1" s="821"/>
      <c r="F1" s="821"/>
    </row>
    <row r="2" spans="1:6" ht="15">
      <c r="A2" s="2002" t="s">
        <v>526</v>
      </c>
      <c r="B2" s="2002"/>
      <c r="C2" s="2002"/>
      <c r="D2" s="821"/>
      <c r="E2" s="821"/>
      <c r="F2" s="821"/>
    </row>
    <row r="3" spans="1:6" ht="15">
      <c r="A3" s="2002" t="s">
        <v>471</v>
      </c>
      <c r="B3" s="2002"/>
      <c r="C3" s="2002"/>
      <c r="D3" s="821"/>
      <c r="E3" s="821"/>
      <c r="F3" s="821"/>
    </row>
    <row r="4" spans="1:6" ht="15.75" thickBot="1">
      <c r="A4" s="673" t="s">
        <v>51</v>
      </c>
      <c r="B4" s="825"/>
      <c r="C4" s="825"/>
      <c r="D4" s="821"/>
      <c r="E4" s="821"/>
      <c r="F4" s="821"/>
    </row>
    <row r="5" spans="1:6" ht="15">
      <c r="A5" s="950"/>
      <c r="B5" s="1900" t="s">
        <v>337</v>
      </c>
      <c r="C5" s="1901"/>
      <c r="D5" s="2017"/>
      <c r="E5" s="1926" t="s">
        <v>47</v>
      </c>
      <c r="F5" s="1928"/>
    </row>
    <row r="6" spans="1:6" ht="15.75" thickBot="1">
      <c r="A6" s="951"/>
      <c r="B6" s="1454" t="s">
        <v>779</v>
      </c>
      <c r="C6" s="1455" t="s">
        <v>142</v>
      </c>
      <c r="D6" s="1456" t="s">
        <v>778</v>
      </c>
      <c r="E6" s="831" t="s">
        <v>53</v>
      </c>
      <c r="F6" s="832" t="s">
        <v>54</v>
      </c>
    </row>
    <row r="7" spans="1:6" ht="15">
      <c r="A7" s="766" t="s">
        <v>473</v>
      </c>
      <c r="B7" s="952"/>
      <c r="C7" s="953"/>
      <c r="D7" s="954"/>
      <c r="E7" s="952"/>
      <c r="F7" s="954"/>
    </row>
    <row r="8" spans="1:6">
      <c r="A8" s="770" t="s">
        <v>475</v>
      </c>
      <c r="B8" s="1474">
        <v>1114167</v>
      </c>
      <c r="C8" s="1475">
        <v>598770</v>
      </c>
      <c r="D8" s="1476">
        <v>179104</v>
      </c>
      <c r="E8" s="955">
        <v>-0.70088013761544499</v>
      </c>
      <c r="F8" s="956">
        <v>-0.83924851480971885</v>
      </c>
    </row>
    <row r="9" spans="1:6">
      <c r="A9" s="770" t="s">
        <v>527</v>
      </c>
      <c r="B9" s="1457">
        <v>234825</v>
      </c>
      <c r="C9" s="1475">
        <v>1091138</v>
      </c>
      <c r="D9" s="1476">
        <v>1050218</v>
      </c>
      <c r="E9" s="955">
        <v>-3.7502130802886557E-2</v>
      </c>
      <c r="F9" s="956" t="s">
        <v>132</v>
      </c>
    </row>
    <row r="10" spans="1:6">
      <c r="A10" s="957" t="s">
        <v>151</v>
      </c>
      <c r="B10" s="1474">
        <v>463421</v>
      </c>
      <c r="C10" s="1475">
        <v>342485</v>
      </c>
      <c r="D10" s="1476">
        <v>346979</v>
      </c>
      <c r="E10" s="955">
        <v>1.3121742558068306E-2</v>
      </c>
      <c r="F10" s="956">
        <v>-0.25126612734425069</v>
      </c>
    </row>
    <row r="11" spans="1:6">
      <c r="A11" s="957" t="s">
        <v>528</v>
      </c>
      <c r="B11" s="1474">
        <v>29118425</v>
      </c>
      <c r="C11" s="1475">
        <v>29862234</v>
      </c>
      <c r="D11" s="1476">
        <v>31168827</v>
      </c>
      <c r="E11" s="955">
        <v>4.3754027243909421E-2</v>
      </c>
      <c r="F11" s="956">
        <v>7.0415965149213999E-2</v>
      </c>
    </row>
    <row r="12" spans="1:6">
      <c r="A12" s="957" t="s">
        <v>39</v>
      </c>
      <c r="B12" s="1477">
        <v>0</v>
      </c>
      <c r="C12" s="1458">
        <v>0</v>
      </c>
      <c r="D12" s="1458">
        <v>0</v>
      </c>
      <c r="E12" s="955">
        <v>0</v>
      </c>
      <c r="F12" s="956">
        <v>0</v>
      </c>
    </row>
    <row r="13" spans="1:6">
      <c r="A13" s="957" t="s">
        <v>529</v>
      </c>
      <c r="B13" s="1477">
        <v>191</v>
      </c>
      <c r="C13" s="1475">
        <v>328</v>
      </c>
      <c r="D13" s="1478">
        <v>322</v>
      </c>
      <c r="E13" s="955">
        <v>-1.8292682926829285E-2</v>
      </c>
      <c r="F13" s="956">
        <v>0.68586387434554963</v>
      </c>
    </row>
    <row r="14" spans="1:6">
      <c r="A14" s="958"/>
      <c r="B14" s="1479"/>
      <c r="C14" s="1480"/>
      <c r="D14" s="1478"/>
      <c r="E14" s="955"/>
      <c r="F14" s="956"/>
    </row>
    <row r="15" spans="1:6" ht="15">
      <c r="A15" s="959" t="s">
        <v>530</v>
      </c>
      <c r="B15" s="1481">
        <v>30931029</v>
      </c>
      <c r="C15" s="1482">
        <v>31894955</v>
      </c>
      <c r="D15" s="1483">
        <v>32745450</v>
      </c>
      <c r="E15" s="960">
        <v>2.6665502428205423E-2</v>
      </c>
      <c r="F15" s="961">
        <v>5.8660221100306664E-2</v>
      </c>
    </row>
    <row r="16" spans="1:6">
      <c r="A16" s="958"/>
      <c r="B16" s="1479"/>
      <c r="C16" s="1480"/>
      <c r="D16" s="1478"/>
      <c r="E16" s="955"/>
      <c r="F16" s="956"/>
    </row>
    <row r="17" spans="1:6" ht="15">
      <c r="A17" s="783" t="s">
        <v>531</v>
      </c>
      <c r="B17" s="1479"/>
      <c r="C17" s="1480"/>
      <c r="D17" s="1478"/>
      <c r="E17" s="955"/>
      <c r="F17" s="956"/>
    </row>
    <row r="18" spans="1:6">
      <c r="A18" s="958"/>
      <c r="B18" s="1479"/>
      <c r="C18" s="1480"/>
      <c r="D18" s="1478"/>
      <c r="E18" s="955"/>
      <c r="F18" s="956"/>
    </row>
    <row r="19" spans="1:6">
      <c r="A19" s="958" t="s">
        <v>532</v>
      </c>
      <c r="B19" s="1458">
        <v>0</v>
      </c>
      <c r="C19" s="1458">
        <v>471912</v>
      </c>
      <c r="D19" s="1478">
        <v>0</v>
      </c>
      <c r="E19" s="955" t="s">
        <v>60</v>
      </c>
      <c r="F19" s="956" t="s">
        <v>60</v>
      </c>
    </row>
    <row r="20" spans="1:6">
      <c r="A20" s="958" t="s">
        <v>507</v>
      </c>
      <c r="B20" s="1474">
        <v>1794879</v>
      </c>
      <c r="C20" s="1475">
        <v>2066412</v>
      </c>
      <c r="D20" s="1476">
        <v>1980311</v>
      </c>
      <c r="E20" s="955">
        <v>-4.166690863196687E-2</v>
      </c>
      <c r="F20" s="956">
        <v>0.10331169956303454</v>
      </c>
    </row>
    <row r="21" spans="1:6">
      <c r="A21" s="957" t="s">
        <v>533</v>
      </c>
      <c r="B21" s="1474">
        <v>110827</v>
      </c>
      <c r="C21" s="1475">
        <v>143382</v>
      </c>
      <c r="D21" s="1476">
        <v>159403</v>
      </c>
      <c r="E21" s="955">
        <v>0.11173648017184856</v>
      </c>
      <c r="F21" s="956">
        <v>0.43830474523356222</v>
      </c>
    </row>
    <row r="22" spans="1:6">
      <c r="A22" s="958"/>
      <c r="B22" s="1479"/>
      <c r="C22" s="1480"/>
      <c r="D22" s="1478"/>
      <c r="E22" s="955"/>
      <c r="F22" s="956"/>
    </row>
    <row r="23" spans="1:6" ht="15">
      <c r="A23" s="959" t="s">
        <v>513</v>
      </c>
      <c r="B23" s="1481">
        <v>1905706</v>
      </c>
      <c r="C23" s="1482">
        <v>2681706</v>
      </c>
      <c r="D23" s="1483">
        <v>2139714</v>
      </c>
      <c r="E23" s="960">
        <v>-0.20210716610993151</v>
      </c>
      <c r="F23" s="961">
        <v>0.12279333748227694</v>
      </c>
    </row>
    <row r="24" spans="1:6">
      <c r="A24" s="958"/>
      <c r="B24" s="1479"/>
      <c r="C24" s="1480"/>
      <c r="D24" s="1478"/>
      <c r="E24" s="955"/>
      <c r="F24" s="956"/>
    </row>
    <row r="25" spans="1:6" ht="15">
      <c r="A25" s="783" t="s">
        <v>534</v>
      </c>
      <c r="B25" s="1479"/>
      <c r="C25" s="1480"/>
      <c r="D25" s="1478"/>
      <c r="E25" s="955"/>
      <c r="F25" s="956"/>
    </row>
    <row r="26" spans="1:6">
      <c r="A26" s="957" t="s">
        <v>338</v>
      </c>
      <c r="B26" s="782">
        <v>1318993</v>
      </c>
      <c r="C26" s="771">
        <v>1318993</v>
      </c>
      <c r="D26" s="1476">
        <v>1318993</v>
      </c>
      <c r="E26" s="955">
        <v>0</v>
      </c>
      <c r="F26" s="956">
        <v>0</v>
      </c>
    </row>
    <row r="27" spans="1:6">
      <c r="A27" s="958" t="s">
        <v>535</v>
      </c>
      <c r="B27" s="782">
        <v>384542</v>
      </c>
      <c r="C27" s="771">
        <v>384542</v>
      </c>
      <c r="D27" s="1476">
        <v>384542</v>
      </c>
      <c r="E27" s="955">
        <v>0</v>
      </c>
      <c r="F27" s="956">
        <v>0</v>
      </c>
    </row>
    <row r="28" spans="1:6">
      <c r="A28" s="957" t="s">
        <v>374</v>
      </c>
      <c r="B28" s="782">
        <v>21070409</v>
      </c>
      <c r="C28" s="771">
        <v>20945491</v>
      </c>
      <c r="D28" s="1476">
        <v>20945491</v>
      </c>
      <c r="E28" s="955">
        <v>0</v>
      </c>
      <c r="F28" s="956">
        <v>-5.9285987281973984E-3</v>
      </c>
    </row>
    <row r="29" spans="1:6">
      <c r="A29" s="957" t="s">
        <v>536</v>
      </c>
      <c r="B29" s="782">
        <v>1666481</v>
      </c>
      <c r="C29" s="771">
        <v>-281545</v>
      </c>
      <c r="D29" s="1476">
        <v>62163</v>
      </c>
      <c r="E29" s="955" t="s">
        <v>60</v>
      </c>
      <c r="F29" s="956" t="s">
        <v>60</v>
      </c>
    </row>
    <row r="30" spans="1:6">
      <c r="A30" s="957" t="s">
        <v>537</v>
      </c>
      <c r="B30" s="782">
        <v>4584898</v>
      </c>
      <c r="C30" s="771">
        <v>6845768</v>
      </c>
      <c r="D30" s="1476">
        <v>7894547</v>
      </c>
      <c r="E30" s="955">
        <v>0.15320107254584148</v>
      </c>
      <c r="F30" s="956">
        <v>0.72185880689166915</v>
      </c>
    </row>
    <row r="31" spans="1:6">
      <c r="A31" s="957"/>
      <c r="B31" s="805"/>
      <c r="C31" s="371"/>
      <c r="D31" s="1478"/>
      <c r="E31" s="955"/>
      <c r="F31" s="956"/>
    </row>
    <row r="32" spans="1:6" ht="15">
      <c r="A32" s="959" t="s">
        <v>518</v>
      </c>
      <c r="B32" s="1481">
        <v>29025323</v>
      </c>
      <c r="C32" s="1482">
        <v>29213249</v>
      </c>
      <c r="D32" s="1484">
        <v>30605736</v>
      </c>
      <c r="E32" s="960">
        <v>4.766628319910593E-2</v>
      </c>
      <c r="F32" s="961">
        <v>5.4449454360938621E-2</v>
      </c>
    </row>
    <row r="33" spans="1:6">
      <c r="A33" s="957"/>
      <c r="B33" s="805"/>
      <c r="C33" s="371"/>
      <c r="D33" s="787"/>
      <c r="E33" s="955"/>
      <c r="F33" s="956"/>
    </row>
    <row r="34" spans="1:6" ht="15.75" thickBot="1">
      <c r="A34" s="962" t="s">
        <v>519</v>
      </c>
      <c r="B34" s="792">
        <v>30931029</v>
      </c>
      <c r="C34" s="1105">
        <v>31894955</v>
      </c>
      <c r="D34" s="1106">
        <v>32745450</v>
      </c>
      <c r="E34" s="963">
        <v>2.6665502428205423E-2</v>
      </c>
      <c r="F34" s="964">
        <v>5.8660221100306664E-2</v>
      </c>
    </row>
    <row r="35" spans="1:6" ht="15" thickBot="1">
      <c r="A35" s="965"/>
      <c r="B35" s="966"/>
      <c r="C35" s="966"/>
      <c r="D35" s="966"/>
      <c r="E35" s="967"/>
      <c r="F35" s="967"/>
    </row>
    <row r="36" spans="1:6" ht="15">
      <c r="A36" s="968"/>
      <c r="B36" s="2018" t="s">
        <v>46</v>
      </c>
      <c r="C36" s="2019"/>
      <c r="D36" s="2020"/>
      <c r="E36" s="2015" t="s">
        <v>47</v>
      </c>
      <c r="F36" s="2016"/>
    </row>
    <row r="37" spans="1:6" ht="15.75" thickBot="1">
      <c r="A37" s="968"/>
      <c r="B37" s="969" t="s">
        <v>30</v>
      </c>
      <c r="C37" s="970" t="s">
        <v>52</v>
      </c>
      <c r="D37" s="971" t="s">
        <v>733</v>
      </c>
      <c r="E37" s="972" t="s">
        <v>53</v>
      </c>
      <c r="F37" s="973" t="s">
        <v>54</v>
      </c>
    </row>
    <row r="38" spans="1:6" ht="15">
      <c r="A38" s="974" t="s">
        <v>474</v>
      </c>
      <c r="B38" s="804"/>
      <c r="C38" s="369"/>
      <c r="D38" s="379"/>
      <c r="E38" s="975"/>
      <c r="F38" s="976"/>
    </row>
    <row r="39" spans="1:6">
      <c r="A39" s="977"/>
      <c r="B39" s="978"/>
      <c r="C39" s="968"/>
      <c r="D39" s="979"/>
      <c r="E39" s="980"/>
      <c r="F39" s="981"/>
    </row>
    <row r="40" spans="1:6">
      <c r="A40" s="977" t="s">
        <v>538</v>
      </c>
      <c r="B40" s="782">
        <v>627467</v>
      </c>
      <c r="C40" s="771">
        <v>1256878</v>
      </c>
      <c r="D40" s="772">
        <v>1092707</v>
      </c>
      <c r="E40" s="955">
        <v>-0.1306180870378828</v>
      </c>
      <c r="F40" s="956">
        <v>0.26249197010800485</v>
      </c>
    </row>
    <row r="41" spans="1:6">
      <c r="A41" s="977" t="s">
        <v>539</v>
      </c>
      <c r="B41" s="805">
        <v>2881</v>
      </c>
      <c r="C41" s="771">
        <v>13909</v>
      </c>
      <c r="D41" s="772">
        <v>308</v>
      </c>
      <c r="E41" s="955">
        <v>-0.97785606441872164</v>
      </c>
      <c r="F41" s="956">
        <v>-0.97264410693667291</v>
      </c>
    </row>
    <row r="42" spans="1:6">
      <c r="A42" s="977" t="s">
        <v>540</v>
      </c>
      <c r="B42" s="805">
        <v>0</v>
      </c>
      <c r="C42" s="371">
        <v>3860</v>
      </c>
      <c r="D42" s="787">
        <v>-2258</v>
      </c>
      <c r="E42" s="955">
        <v>-1.5849740932642487</v>
      </c>
      <c r="F42" s="956" t="s">
        <v>132</v>
      </c>
    </row>
    <row r="43" spans="1:6" ht="15">
      <c r="A43" s="982" t="s">
        <v>541</v>
      </c>
      <c r="B43" s="782">
        <v>630348</v>
      </c>
      <c r="C43" s="771">
        <v>1274647</v>
      </c>
      <c r="D43" s="772">
        <v>1090757</v>
      </c>
      <c r="E43" s="955">
        <v>-0.14426739324691462</v>
      </c>
      <c r="F43" s="956">
        <v>0.24405577257563227</v>
      </c>
    </row>
    <row r="44" spans="1:6">
      <c r="A44" s="977"/>
      <c r="B44" s="1479"/>
      <c r="C44" s="1480"/>
      <c r="D44" s="1485"/>
      <c r="E44" s="955"/>
      <c r="F44" s="956"/>
    </row>
    <row r="45" spans="1:6">
      <c r="A45" s="977" t="s">
        <v>542</v>
      </c>
      <c r="B45" s="805">
        <v>-13372</v>
      </c>
      <c r="C45" s="771">
        <v>-15161</v>
      </c>
      <c r="D45" s="772">
        <v>-15018</v>
      </c>
      <c r="E45" s="955">
        <v>-9.4320955082118907E-3</v>
      </c>
      <c r="F45" s="956" t="s">
        <v>132</v>
      </c>
    </row>
    <row r="46" spans="1:6">
      <c r="A46" s="977" t="s">
        <v>543</v>
      </c>
      <c r="B46" s="782">
        <v>-2924</v>
      </c>
      <c r="C46" s="771">
        <v>-4367</v>
      </c>
      <c r="D46" s="772">
        <v>-7601</v>
      </c>
      <c r="E46" s="955">
        <v>0.74055415617128473</v>
      </c>
      <c r="F46" s="956">
        <v>-0.60287356321839081</v>
      </c>
    </row>
    <row r="47" spans="1:6" ht="15">
      <c r="A47" s="982" t="s">
        <v>544</v>
      </c>
      <c r="B47" s="782">
        <v>-16296</v>
      </c>
      <c r="C47" s="771">
        <v>-19528</v>
      </c>
      <c r="D47" s="772">
        <v>-22619</v>
      </c>
      <c r="E47" s="955">
        <v>0.15828553871364193</v>
      </c>
      <c r="F47" s="956">
        <v>-0.52445126566310662</v>
      </c>
    </row>
    <row r="48" spans="1:6">
      <c r="A48" s="977"/>
      <c r="B48" s="805"/>
      <c r="C48" s="371"/>
      <c r="D48" s="787"/>
      <c r="E48" s="955"/>
      <c r="F48" s="956"/>
    </row>
    <row r="49" spans="1:6" ht="15">
      <c r="A49" s="983" t="s">
        <v>545</v>
      </c>
      <c r="B49" s="803">
        <v>614052</v>
      </c>
      <c r="C49" s="777">
        <v>1255119</v>
      </c>
      <c r="D49" s="778">
        <v>1068138</v>
      </c>
      <c r="E49" s="955">
        <v>-0.14897471873184931</v>
      </c>
      <c r="F49" s="956">
        <v>0.28813775987052748</v>
      </c>
    </row>
    <row r="50" spans="1:6">
      <c r="A50" s="571"/>
      <c r="B50" s="805"/>
      <c r="C50" s="371"/>
      <c r="D50" s="787"/>
      <c r="E50" s="955"/>
      <c r="F50" s="956"/>
    </row>
    <row r="51" spans="1:6">
      <c r="A51" s="977" t="s">
        <v>546</v>
      </c>
      <c r="B51" s="782">
        <v>-38</v>
      </c>
      <c r="C51" s="771">
        <v>-415</v>
      </c>
      <c r="D51" s="787">
        <v>-142</v>
      </c>
      <c r="E51" s="955">
        <v>-0.65783132530120481</v>
      </c>
      <c r="F51" s="956">
        <v>-0.96952789699570818</v>
      </c>
    </row>
    <row r="52" spans="1:6">
      <c r="A52" s="977" t="s">
        <v>547</v>
      </c>
      <c r="B52" s="782">
        <v>1194</v>
      </c>
      <c r="C52" s="371">
        <v>-6</v>
      </c>
      <c r="D52" s="787">
        <v>-8</v>
      </c>
      <c r="E52" s="955">
        <v>0.33333333333333326</v>
      </c>
      <c r="F52" s="956">
        <v>-1.007469654528478</v>
      </c>
    </row>
    <row r="53" spans="1:6" ht="15">
      <c r="A53" s="984" t="s">
        <v>548</v>
      </c>
      <c r="B53" s="782">
        <v>615208</v>
      </c>
      <c r="C53" s="771">
        <v>1254698</v>
      </c>
      <c r="D53" s="772">
        <v>1067988</v>
      </c>
      <c r="E53" s="955">
        <v>-0.14880871731683643</v>
      </c>
      <c r="F53" s="956">
        <v>0.29355564653073674</v>
      </c>
    </row>
    <row r="54" spans="1:6">
      <c r="A54" s="977" t="s">
        <v>63</v>
      </c>
      <c r="B54" s="805">
        <v>0</v>
      </c>
      <c r="C54" s="771">
        <v>-20079</v>
      </c>
      <c r="D54" s="772">
        <v>-19228</v>
      </c>
      <c r="E54" s="955">
        <v>-4.2382588774341312E-2</v>
      </c>
      <c r="F54" s="956" t="s">
        <v>132</v>
      </c>
    </row>
    <row r="55" spans="1:6" ht="15.75" thickBot="1">
      <c r="A55" s="985" t="s">
        <v>64</v>
      </c>
      <c r="B55" s="807">
        <v>615208</v>
      </c>
      <c r="C55" s="793">
        <v>1234619</v>
      </c>
      <c r="D55" s="794">
        <v>1048760</v>
      </c>
      <c r="E55" s="986">
        <v>-0.15053955916764605</v>
      </c>
      <c r="F55" s="987">
        <v>0.32352681354571811</v>
      </c>
    </row>
    <row r="56" spans="1:6" ht="15" thickBot="1">
      <c r="A56" s="968"/>
      <c r="B56" s="1480"/>
      <c r="C56" s="1480"/>
      <c r="D56" s="1480"/>
      <c r="E56" s="988"/>
      <c r="F56" s="988"/>
    </row>
    <row r="57" spans="1:6" ht="15.75" thickBot="1">
      <c r="A57" s="989" t="s">
        <v>549</v>
      </c>
      <c r="B57" s="1486">
        <v>1.0032076128834122</v>
      </c>
      <c r="C57" s="1487">
        <v>1.0222154338259328</v>
      </c>
      <c r="D57" s="1488">
        <v>1.0183982179026834</v>
      </c>
      <c r="E57" s="990" t="s">
        <v>872</v>
      </c>
      <c r="F57" s="991" t="s">
        <v>873</v>
      </c>
    </row>
  </sheetData>
  <mergeCells count="7">
    <mergeCell ref="E36:F36"/>
    <mergeCell ref="B5:D5"/>
    <mergeCell ref="E5:F5"/>
    <mergeCell ref="A1:C1"/>
    <mergeCell ref="A2:C2"/>
    <mergeCell ref="A3:C3"/>
    <mergeCell ref="B36:D36"/>
  </mergeCells>
  <hyperlinks>
    <hyperlink ref="A4" location="Índice!A1" display="Volver al índice" xr:uid="{764E4D86-CD30-49C4-A8D9-F41DE8130AD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V67"/>
  <sheetViews>
    <sheetView showGridLines="0" topLeftCell="Y4" zoomScale="92" zoomScaleNormal="60" workbookViewId="0">
      <selection activeCell="T6" sqref="T6"/>
    </sheetView>
  </sheetViews>
  <sheetFormatPr baseColWidth="10" defaultColWidth="11.42578125" defaultRowHeight="14.25"/>
  <cols>
    <col min="1" max="1" width="8.5703125" style="440" customWidth="1"/>
    <col min="2" max="2" width="11.42578125" style="440"/>
    <col min="3" max="3" width="66" style="440" customWidth="1"/>
    <col min="4" max="6" width="16.42578125" style="440" customWidth="1"/>
    <col min="7" max="8" width="11.5703125" style="440" bestFit="1" customWidth="1"/>
    <col min="9" max="13" width="11.42578125" style="440"/>
    <col min="14" max="14" width="53.42578125" style="440" customWidth="1"/>
    <col min="15" max="21" width="14.5703125" style="440" customWidth="1"/>
    <col min="22" max="22" width="17.5703125" style="440" bestFit="1" customWidth="1"/>
    <col min="23" max="24" width="11.42578125" style="440"/>
    <col min="25" max="25" width="36.42578125" style="440" customWidth="1"/>
    <col min="26" max="27" width="11.5703125" style="440" bestFit="1" customWidth="1"/>
    <col min="28" max="29" width="12.85546875" style="440" bestFit="1" customWidth="1"/>
    <col min="30" max="30" width="11.5703125" style="440" bestFit="1" customWidth="1"/>
    <col min="31" max="16384" width="11.42578125" style="440"/>
  </cols>
  <sheetData>
    <row r="1" spans="1:48" ht="15">
      <c r="A1" s="2087" t="s">
        <v>550</v>
      </c>
      <c r="B1" s="2087"/>
      <c r="C1" s="2087"/>
      <c r="D1" s="2087"/>
      <c r="E1" s="2087"/>
      <c r="F1" s="2087"/>
      <c r="G1" s="2087"/>
      <c r="H1" s="2087"/>
      <c r="K1" s="471"/>
      <c r="L1" s="2025" t="s">
        <v>550</v>
      </c>
      <c r="M1" s="2025"/>
      <c r="N1" s="2025"/>
      <c r="O1" s="2025"/>
      <c r="P1" s="2025"/>
      <c r="Q1" s="2025"/>
      <c r="R1" s="2025"/>
      <c r="S1" s="2025"/>
      <c r="T1" s="884"/>
      <c r="U1" s="884"/>
      <c r="V1" s="884"/>
      <c r="Y1" s="2025" t="s">
        <v>550</v>
      </c>
      <c r="Z1" s="2025"/>
      <c r="AA1" s="2025"/>
      <c r="AB1" s="2025"/>
      <c r="AC1" s="2025"/>
      <c r="AD1" s="2025"/>
      <c r="AE1" s="1839"/>
      <c r="AF1" s="1839"/>
      <c r="AG1" s="1840"/>
      <c r="AH1" s="1840"/>
      <c r="AI1" s="1840"/>
      <c r="AJ1" s="1840"/>
      <c r="AK1" s="1840"/>
      <c r="AL1" s="1840"/>
      <c r="AM1" s="1840"/>
      <c r="AN1" s="1840"/>
      <c r="AO1" s="1840"/>
      <c r="AP1" s="1840"/>
      <c r="AQ1" s="1840"/>
      <c r="AR1" s="1840"/>
      <c r="AS1" s="1840"/>
      <c r="AT1" s="1840"/>
      <c r="AU1" s="1840"/>
      <c r="AV1" s="1840"/>
    </row>
    <row r="2" spans="1:48" ht="15">
      <c r="A2" s="2025" t="s">
        <v>469</v>
      </c>
      <c r="B2" s="2025"/>
      <c r="C2" s="2025"/>
      <c r="D2" s="2025"/>
      <c r="E2" s="2025"/>
      <c r="F2" s="2025"/>
      <c r="G2" s="2025"/>
      <c r="H2" s="2025"/>
      <c r="K2" s="471"/>
      <c r="L2" s="2025" t="s">
        <v>470</v>
      </c>
      <c r="M2" s="2025"/>
      <c r="N2" s="2025"/>
      <c r="O2" s="2025"/>
      <c r="P2" s="2025"/>
      <c r="Q2" s="2025"/>
      <c r="R2" s="2025"/>
      <c r="S2" s="2025"/>
      <c r="T2" s="884"/>
      <c r="U2" s="884"/>
      <c r="V2" s="884"/>
      <c r="Y2" s="2025" t="s">
        <v>470</v>
      </c>
      <c r="Z2" s="2025"/>
      <c r="AA2" s="2025"/>
      <c r="AB2" s="2025"/>
      <c r="AC2" s="2025"/>
      <c r="AD2" s="2025"/>
      <c r="AE2" s="1839"/>
      <c r="AF2" s="1839"/>
      <c r="AG2" s="1840"/>
      <c r="AH2" s="1840"/>
      <c r="AI2" s="1840"/>
      <c r="AJ2" s="1840"/>
      <c r="AK2" s="1840"/>
      <c r="AL2" s="1840"/>
      <c r="AM2" s="1840"/>
      <c r="AN2" s="1840"/>
      <c r="AO2" s="1840"/>
      <c r="AP2" s="1840"/>
      <c r="AQ2" s="1840"/>
      <c r="AR2" s="1840"/>
      <c r="AS2" s="1840"/>
      <c r="AT2" s="1840"/>
      <c r="AU2" s="1840"/>
      <c r="AV2" s="1840"/>
    </row>
    <row r="3" spans="1:48" ht="15">
      <c r="A3" s="2025" t="s">
        <v>471</v>
      </c>
      <c r="B3" s="2025"/>
      <c r="C3" s="2025"/>
      <c r="D3" s="2025"/>
      <c r="E3" s="2025"/>
      <c r="F3" s="2025"/>
      <c r="G3" s="2025"/>
      <c r="H3" s="2025"/>
      <c r="K3" s="471"/>
      <c r="L3" s="2025" t="s">
        <v>472</v>
      </c>
      <c r="M3" s="2025"/>
      <c r="N3" s="2025"/>
      <c r="O3" s="2025"/>
      <c r="P3" s="2025"/>
      <c r="Q3" s="2025"/>
      <c r="R3" s="2025"/>
      <c r="S3" s="2025"/>
      <c r="T3" s="884"/>
      <c r="U3" s="884"/>
      <c r="V3" s="884"/>
      <c r="Y3" s="2025" t="s">
        <v>472</v>
      </c>
      <c r="Z3" s="2025"/>
      <c r="AA3" s="2025"/>
      <c r="AB3" s="2025"/>
      <c r="AC3" s="2025"/>
      <c r="AD3" s="2025"/>
      <c r="AE3" s="1839"/>
      <c r="AF3" s="1839"/>
      <c r="AG3" s="1840"/>
      <c r="AH3" s="1840"/>
      <c r="AI3" s="1840"/>
      <c r="AJ3" s="1840"/>
      <c r="AK3" s="1840"/>
      <c r="AL3" s="1840"/>
      <c r="AM3" s="1840"/>
      <c r="AN3" s="1840"/>
      <c r="AO3" s="1840"/>
      <c r="AP3" s="1840"/>
      <c r="AQ3" s="1840"/>
      <c r="AR3" s="1840"/>
      <c r="AS3" s="1840"/>
      <c r="AT3" s="1840"/>
      <c r="AU3" s="1840"/>
      <c r="AV3" s="1840"/>
    </row>
    <row r="4" spans="1:48" ht="15.75" thickBot="1">
      <c r="A4" s="2024" t="s">
        <v>51</v>
      </c>
      <c r="B4" s="2024"/>
      <c r="C4" s="2024"/>
      <c r="D4" s="729"/>
      <c r="E4" s="729"/>
      <c r="F4" s="729"/>
      <c r="G4" s="729"/>
      <c r="H4" s="729"/>
      <c r="K4" s="471"/>
      <c r="L4" s="2024" t="s">
        <v>51</v>
      </c>
      <c r="M4" s="2024"/>
      <c r="N4" s="2024"/>
      <c r="O4" s="729"/>
      <c r="P4" s="729"/>
      <c r="Q4" s="729"/>
      <c r="R4" s="729"/>
      <c r="S4" s="729"/>
      <c r="T4" s="884"/>
      <c r="U4" s="884"/>
      <c r="V4" s="884"/>
      <c r="Y4" s="2024" t="s">
        <v>51</v>
      </c>
      <c r="Z4" s="2024"/>
      <c r="AA4" s="2024"/>
      <c r="AB4" s="1768"/>
      <c r="AC4" s="1768"/>
      <c r="AD4" s="1768"/>
      <c r="AE4" s="1841"/>
      <c r="AF4" s="1841"/>
      <c r="AG4" s="1840"/>
      <c r="AH4" s="1840"/>
      <c r="AI4" s="1840"/>
      <c r="AJ4" s="1840"/>
      <c r="AK4" s="1840"/>
      <c r="AL4" s="1840"/>
      <c r="AM4" s="1840"/>
      <c r="AN4" s="1840"/>
      <c r="AO4" s="1840"/>
      <c r="AP4" s="1840"/>
      <c r="AQ4" s="1840"/>
      <c r="AR4" s="1840"/>
      <c r="AS4" s="1840"/>
      <c r="AT4" s="1840"/>
      <c r="AU4" s="1840"/>
      <c r="AV4" s="1840"/>
    </row>
    <row r="5" spans="1:48" ht="15">
      <c r="A5" s="729"/>
      <c r="B5" s="729"/>
      <c r="C5" s="729"/>
      <c r="D5" s="1956" t="s">
        <v>141</v>
      </c>
      <c r="E5" s="1957"/>
      <c r="F5" s="1958"/>
      <c r="G5" s="2091" t="s">
        <v>47</v>
      </c>
      <c r="H5" s="2092"/>
      <c r="K5" s="471"/>
      <c r="L5" s="885"/>
      <c r="M5" s="885"/>
      <c r="N5" s="886"/>
      <c r="O5" s="2046" t="s">
        <v>46</v>
      </c>
      <c r="P5" s="2081"/>
      <c r="Q5" s="2047"/>
      <c r="R5" s="2046" t="s">
        <v>47</v>
      </c>
      <c r="S5" s="2047"/>
      <c r="T5" s="1956" t="s">
        <v>840</v>
      </c>
      <c r="U5" s="1958"/>
      <c r="V5" s="439" t="s">
        <v>49</v>
      </c>
      <c r="Y5" s="1837"/>
      <c r="Z5" s="2027" t="s">
        <v>46</v>
      </c>
      <c r="AA5" s="2028"/>
      <c r="AB5" s="2029"/>
      <c r="AC5" s="2030" t="s">
        <v>840</v>
      </c>
      <c r="AD5" s="2031"/>
      <c r="AE5" s="1840"/>
      <c r="AF5" s="1840"/>
      <c r="AG5" s="1840"/>
      <c r="AH5" s="1840"/>
      <c r="AI5" s="1840"/>
      <c r="AJ5" s="1840"/>
      <c r="AK5" s="1840"/>
      <c r="AL5" s="1840"/>
      <c r="AM5" s="1840"/>
      <c r="AN5" s="1840"/>
      <c r="AO5" s="1840"/>
      <c r="AP5" s="1840"/>
      <c r="AQ5" s="1840"/>
      <c r="AR5" s="1840"/>
      <c r="AS5" s="1840"/>
      <c r="AT5" s="1840"/>
      <c r="AU5" s="1840"/>
      <c r="AV5" s="1840"/>
    </row>
    <row r="6" spans="1:48" ht="15.75" thickBot="1">
      <c r="A6" s="2048"/>
      <c r="B6" s="2048"/>
      <c r="C6" s="2049"/>
      <c r="D6" s="889" t="s">
        <v>779</v>
      </c>
      <c r="E6" s="890" t="s">
        <v>142</v>
      </c>
      <c r="F6" s="891" t="s">
        <v>778</v>
      </c>
      <c r="G6" s="887" t="s">
        <v>53</v>
      </c>
      <c r="H6" s="892" t="s">
        <v>54</v>
      </c>
      <c r="K6" s="747"/>
      <c r="L6" s="2048"/>
      <c r="M6" s="2048"/>
      <c r="N6" s="2049"/>
      <c r="O6" s="893" t="s">
        <v>30</v>
      </c>
      <c r="P6" s="894" t="s">
        <v>52</v>
      </c>
      <c r="Q6" s="895" t="s">
        <v>733</v>
      </c>
      <c r="R6" s="893" t="s">
        <v>53</v>
      </c>
      <c r="S6" s="895" t="s">
        <v>54</v>
      </c>
      <c r="T6" s="996" t="s">
        <v>842</v>
      </c>
      <c r="U6" s="998" t="s">
        <v>843</v>
      </c>
      <c r="V6" s="417" t="s">
        <v>207</v>
      </c>
      <c r="Y6" s="1838"/>
      <c r="Z6" s="1769" t="s">
        <v>30</v>
      </c>
      <c r="AA6" s="1770" t="s">
        <v>52</v>
      </c>
      <c r="AB6" s="1771" t="s">
        <v>733</v>
      </c>
      <c r="AC6" s="1772">
        <v>2020</v>
      </c>
      <c r="AD6" s="1773">
        <v>2021</v>
      </c>
      <c r="AE6" s="1840"/>
      <c r="AF6" s="1840"/>
      <c r="AG6" s="1840"/>
      <c r="AH6" s="1840"/>
      <c r="AI6" s="1840"/>
      <c r="AJ6" s="1840"/>
      <c r="AK6" s="1840"/>
      <c r="AL6" s="1840"/>
      <c r="AM6" s="1840"/>
      <c r="AN6" s="1840"/>
      <c r="AO6" s="1840"/>
      <c r="AP6" s="1840"/>
      <c r="AQ6" s="1840"/>
      <c r="AR6" s="1840"/>
      <c r="AS6" s="1840"/>
      <c r="AT6" s="1840"/>
      <c r="AU6" s="1840"/>
      <c r="AV6" s="1840"/>
    </row>
    <row r="7" spans="1:48" ht="15">
      <c r="A7" s="2050" t="s">
        <v>473</v>
      </c>
      <c r="B7" s="2051"/>
      <c r="C7" s="2052"/>
      <c r="D7" s="899"/>
      <c r="E7" s="900"/>
      <c r="F7" s="897"/>
      <c r="G7" s="896"/>
      <c r="H7" s="901"/>
      <c r="K7" s="471"/>
      <c r="L7" s="2050" t="s">
        <v>474</v>
      </c>
      <c r="M7" s="2051"/>
      <c r="N7" s="2052"/>
      <c r="O7" s="899"/>
      <c r="P7" s="900"/>
      <c r="Q7" s="900"/>
      <c r="R7" s="899"/>
      <c r="S7" s="897"/>
      <c r="T7" s="902"/>
      <c r="U7" s="903"/>
      <c r="V7" s="904"/>
      <c r="Y7" s="1774" t="s">
        <v>70</v>
      </c>
      <c r="Z7" s="1775"/>
      <c r="AA7" s="1776"/>
      <c r="AB7" s="1777"/>
      <c r="AC7" s="1778"/>
      <c r="AD7" s="1779"/>
      <c r="AE7" s="1840"/>
      <c r="AF7" s="1840"/>
      <c r="AG7" s="1840"/>
      <c r="AH7" s="1840"/>
      <c r="AI7" s="1840"/>
      <c r="AJ7" s="1840"/>
      <c r="AK7" s="1840"/>
      <c r="AL7" s="1840"/>
      <c r="AM7" s="1840"/>
      <c r="AN7" s="1840"/>
      <c r="AO7" s="1840"/>
      <c r="AP7" s="1840"/>
      <c r="AQ7" s="1840"/>
      <c r="AR7" s="1840"/>
      <c r="AS7" s="1840"/>
      <c r="AT7" s="1840"/>
      <c r="AU7" s="1840"/>
      <c r="AV7" s="1840"/>
    </row>
    <row r="8" spans="1:48" ht="15">
      <c r="A8" s="2060" t="s">
        <v>475</v>
      </c>
      <c r="B8" s="2061"/>
      <c r="C8" s="907"/>
      <c r="D8" s="905"/>
      <c r="E8" s="906"/>
      <c r="F8" s="898"/>
      <c r="G8" s="908"/>
      <c r="H8" s="909"/>
      <c r="K8" s="471"/>
      <c r="L8" s="709"/>
      <c r="M8" s="2038" t="s">
        <v>476</v>
      </c>
      <c r="N8" s="2039"/>
      <c r="O8" s="489">
        <v>2456757</v>
      </c>
      <c r="P8" s="487">
        <v>2542011</v>
      </c>
      <c r="Q8" s="487">
        <v>2626005</v>
      </c>
      <c r="R8" s="910">
        <v>3.3042343247137798E-2</v>
      </c>
      <c r="S8" s="911">
        <v>6.8890818261635151E-2</v>
      </c>
      <c r="T8" s="489">
        <v>10099154</v>
      </c>
      <c r="U8" s="487">
        <v>10022744</v>
      </c>
      <c r="V8" s="1459">
        <v>-7.5659802791402135E-3</v>
      </c>
      <c r="Y8" s="1780" t="s">
        <v>874</v>
      </c>
      <c r="Z8" s="1781">
        <v>5.3921900458109087E-2</v>
      </c>
      <c r="AA8" s="1782">
        <v>9.3393910310787864E-2</v>
      </c>
      <c r="AB8" s="1783">
        <v>9.1876863979393167E-2</v>
      </c>
      <c r="AC8" s="1782">
        <v>2.3351327175471299E-2</v>
      </c>
      <c r="AD8" s="1783">
        <v>0.32242893975856707</v>
      </c>
      <c r="AE8" s="1840"/>
      <c r="AF8" s="1840"/>
      <c r="AG8" s="1840"/>
      <c r="AH8" s="1840"/>
      <c r="AI8" s="1840"/>
      <c r="AJ8" s="1840"/>
      <c r="AK8" s="1840"/>
      <c r="AL8" s="1840"/>
      <c r="AM8" s="1840"/>
      <c r="AN8" s="1840"/>
      <c r="AO8" s="1840"/>
      <c r="AP8" s="1840"/>
      <c r="AQ8" s="1840"/>
      <c r="AR8" s="1840"/>
      <c r="AS8" s="1840"/>
      <c r="AT8" s="1840"/>
      <c r="AU8" s="1840"/>
      <c r="AV8" s="1840"/>
    </row>
    <row r="9" spans="1:48">
      <c r="A9" s="714"/>
      <c r="B9" s="2058" t="s">
        <v>477</v>
      </c>
      <c r="C9" s="2059"/>
      <c r="D9" s="489">
        <v>5814295</v>
      </c>
      <c r="E9" s="487">
        <v>6157037</v>
      </c>
      <c r="F9" s="913">
        <v>4895726</v>
      </c>
      <c r="G9" s="908">
        <v>-0.20485681667984135</v>
      </c>
      <c r="H9" s="909">
        <v>-0.15798458798530179</v>
      </c>
      <c r="K9" s="471"/>
      <c r="L9" s="719"/>
      <c r="M9" s="2053" t="s">
        <v>552</v>
      </c>
      <c r="N9" s="2054"/>
      <c r="O9" s="489">
        <v>-498254</v>
      </c>
      <c r="P9" s="487">
        <v>-443398</v>
      </c>
      <c r="Q9" s="487">
        <v>-459334</v>
      </c>
      <c r="R9" s="910">
        <v>3.5940622194958027E-2</v>
      </c>
      <c r="S9" s="911">
        <v>-7.8112769792114067E-2</v>
      </c>
      <c r="T9" s="489">
        <v>-2450702</v>
      </c>
      <c r="U9" s="487">
        <v>-1896683</v>
      </c>
      <c r="V9" s="1459">
        <v>-0.22606542941573476</v>
      </c>
      <c r="Y9" s="1780" t="s">
        <v>875</v>
      </c>
      <c r="Z9" s="1784">
        <v>1.2611015908020436E-2</v>
      </c>
      <c r="AA9" s="1785">
        <v>2.0971070272402765E-2</v>
      </c>
      <c r="AB9" s="1786">
        <v>2.0678543250575256E-2</v>
      </c>
      <c r="AC9" s="1787">
        <v>1.51937775813235E-3</v>
      </c>
      <c r="AD9" s="1788">
        <v>1.8475733096023777E-2</v>
      </c>
      <c r="AE9" s="1840"/>
      <c r="AF9" s="1840"/>
      <c r="AG9" s="1840"/>
      <c r="AH9" s="1840"/>
      <c r="AI9" s="1840"/>
      <c r="AJ9" s="1840"/>
      <c r="AK9" s="1840"/>
      <c r="AL9" s="1840"/>
      <c r="AM9" s="1840"/>
      <c r="AN9" s="1840"/>
      <c r="AO9" s="1840"/>
      <c r="AP9" s="1840"/>
      <c r="AQ9" s="1840"/>
      <c r="AR9" s="1840"/>
      <c r="AS9" s="1840"/>
      <c r="AT9" s="1840"/>
      <c r="AU9" s="1840"/>
      <c r="AV9" s="1840"/>
    </row>
    <row r="10" spans="1:48" ht="15">
      <c r="A10" s="714"/>
      <c r="B10" s="2058" t="s">
        <v>479</v>
      </c>
      <c r="C10" s="2059"/>
      <c r="D10" s="489">
        <v>27257699</v>
      </c>
      <c r="E10" s="487">
        <v>33783609</v>
      </c>
      <c r="F10" s="913">
        <v>30481516</v>
      </c>
      <c r="G10" s="908">
        <v>-9.774245848038321E-2</v>
      </c>
      <c r="H10" s="909">
        <v>0.11827179542924737</v>
      </c>
      <c r="K10" s="471"/>
      <c r="L10" s="709"/>
      <c r="M10" s="2055" t="s">
        <v>480</v>
      </c>
      <c r="N10" s="2056"/>
      <c r="O10" s="914">
        <v>1958503</v>
      </c>
      <c r="P10" s="915">
        <v>2098613</v>
      </c>
      <c r="Q10" s="915">
        <v>2166671</v>
      </c>
      <c r="R10" s="916">
        <v>3.2429990665263198E-2</v>
      </c>
      <c r="S10" s="917">
        <v>0.10628934446360307</v>
      </c>
      <c r="T10" s="914">
        <v>7648452</v>
      </c>
      <c r="U10" s="915">
        <v>8126061</v>
      </c>
      <c r="V10" s="1460">
        <v>6.2445184986452164E-2</v>
      </c>
      <c r="Y10" s="1780" t="s">
        <v>876</v>
      </c>
      <c r="Z10" s="1784">
        <v>0.13769202196623836</v>
      </c>
      <c r="AA10" s="1785">
        <v>0.22012079179863012</v>
      </c>
      <c r="AB10" s="1786">
        <v>0.20723941103628699</v>
      </c>
      <c r="AC10" s="1787">
        <v>1.4257691112492232E-2</v>
      </c>
      <c r="AD10" s="1788">
        <v>0.18784761954475387</v>
      </c>
    </row>
    <row r="11" spans="1:48" ht="15">
      <c r="A11" s="2060" t="s">
        <v>481</v>
      </c>
      <c r="B11" s="2061"/>
      <c r="C11" s="2062"/>
      <c r="D11" s="914">
        <v>33071994</v>
      </c>
      <c r="E11" s="915">
        <v>39940646</v>
      </c>
      <c r="F11" s="918">
        <v>35377242</v>
      </c>
      <c r="G11" s="919">
        <v>-0.11425463674273073</v>
      </c>
      <c r="H11" s="920">
        <v>6.9703931368637839E-2</v>
      </c>
      <c r="K11" s="471"/>
      <c r="L11" s="2043"/>
      <c r="M11" s="2044"/>
      <c r="N11" s="2045"/>
      <c r="O11" s="921"/>
      <c r="P11" s="747"/>
      <c r="Q11" s="747"/>
      <c r="R11" s="916"/>
      <c r="S11" s="917"/>
      <c r="T11" s="905"/>
      <c r="U11" s="906"/>
      <c r="V11" s="1459"/>
      <c r="Y11" s="1780" t="s">
        <v>877</v>
      </c>
      <c r="Z11" s="1789">
        <v>4.1467472202928138E-2</v>
      </c>
      <c r="AA11" s="1790">
        <v>4.32161317699594E-2</v>
      </c>
      <c r="AB11" s="1791">
        <v>4.4530982357021076E-2</v>
      </c>
      <c r="AC11" s="1792">
        <v>4.5549927032412119E-2</v>
      </c>
      <c r="AD11" s="1793">
        <v>4.2224924304947745E-2</v>
      </c>
    </row>
    <row r="12" spans="1:48">
      <c r="A12" s="2063"/>
      <c r="B12" s="2058"/>
      <c r="C12" s="907"/>
      <c r="D12" s="905"/>
      <c r="E12" s="906"/>
      <c r="F12" s="898"/>
      <c r="G12" s="908"/>
      <c r="H12" s="909"/>
      <c r="K12" s="471"/>
      <c r="L12" s="2037" t="s">
        <v>56</v>
      </c>
      <c r="M12" s="2038"/>
      <c r="N12" s="2039"/>
      <c r="O12" s="489">
        <v>-735523</v>
      </c>
      <c r="P12" s="487">
        <v>-249273</v>
      </c>
      <c r="Q12" s="487">
        <v>-224506</v>
      </c>
      <c r="R12" s="910">
        <v>-9.935692995230129E-2</v>
      </c>
      <c r="S12" s="911">
        <v>-0.6947668529740062</v>
      </c>
      <c r="T12" s="489">
        <v>-5752462</v>
      </c>
      <c r="U12" s="487">
        <v>-1539152</v>
      </c>
      <c r="V12" s="1459">
        <v>-0.7324359552483789</v>
      </c>
      <c r="Y12" s="1794" t="s">
        <v>878</v>
      </c>
      <c r="Z12" s="1789">
        <v>2.6901856991971219E-2</v>
      </c>
      <c r="AA12" s="1790">
        <v>4.0011864696578442E-2</v>
      </c>
      <c r="AB12" s="1791">
        <v>4.1884655237525166E-2</v>
      </c>
      <c r="AC12" s="1792">
        <v>1.2171998342361736E-2</v>
      </c>
      <c r="AD12" s="1793">
        <v>3.5908308033665168E-2</v>
      </c>
    </row>
    <row r="13" spans="1:48" ht="25.35" customHeight="1">
      <c r="A13" s="2088" t="s">
        <v>146</v>
      </c>
      <c r="B13" s="2089"/>
      <c r="C13" s="2090"/>
      <c r="D13" s="914">
        <v>1345981</v>
      </c>
      <c r="E13" s="915">
        <v>1027761</v>
      </c>
      <c r="F13" s="918">
        <v>344460</v>
      </c>
      <c r="G13" s="919">
        <v>-0.66484425853870688</v>
      </c>
      <c r="H13" s="920">
        <v>-0.74408256877325907</v>
      </c>
      <c r="K13" s="471"/>
      <c r="L13" s="2037" t="s">
        <v>231</v>
      </c>
      <c r="M13" s="2038"/>
      <c r="N13" s="2039"/>
      <c r="O13" s="489">
        <v>47591</v>
      </c>
      <c r="P13" s="487">
        <v>93671</v>
      </c>
      <c r="Q13" s="487">
        <v>95748</v>
      </c>
      <c r="R13" s="910">
        <v>2.2173351410788824E-2</v>
      </c>
      <c r="S13" s="911">
        <v>1.0118930049799333</v>
      </c>
      <c r="T13" s="489">
        <v>147854</v>
      </c>
      <c r="U13" s="487">
        <v>323538</v>
      </c>
      <c r="V13" s="1459">
        <v>1.1882262231660963</v>
      </c>
      <c r="Y13" s="1780" t="s">
        <v>879</v>
      </c>
      <c r="Z13" s="1789">
        <v>1.1659930677968569E-2</v>
      </c>
      <c r="AA13" s="1790">
        <v>1.0032271694239144E-2</v>
      </c>
      <c r="AB13" s="1791">
        <v>1.0488358707946181E-2</v>
      </c>
      <c r="AC13" s="1792">
        <v>1.6267000879683139E-2</v>
      </c>
      <c r="AD13" s="1793">
        <v>1.0948821027346432E-2</v>
      </c>
    </row>
    <row r="14" spans="1:48" ht="15">
      <c r="A14" s="2060"/>
      <c r="B14" s="2061"/>
      <c r="C14" s="923"/>
      <c r="D14" s="921"/>
      <c r="E14" s="747"/>
      <c r="F14" s="924"/>
      <c r="G14" s="919"/>
      <c r="H14" s="920"/>
      <c r="K14" s="471"/>
      <c r="L14" s="2043" t="s">
        <v>232</v>
      </c>
      <c r="M14" s="2044"/>
      <c r="N14" s="2045"/>
      <c r="O14" s="914">
        <v>-687932</v>
      </c>
      <c r="P14" s="915">
        <v>-155602</v>
      </c>
      <c r="Q14" s="915">
        <v>-128758</v>
      </c>
      <c r="R14" s="916">
        <v>-0.17251706276268944</v>
      </c>
      <c r="S14" s="917">
        <v>-0.8128332451463226</v>
      </c>
      <c r="T14" s="914">
        <v>-5604608</v>
      </c>
      <c r="U14" s="915">
        <v>-1215614</v>
      </c>
      <c r="V14" s="1460">
        <v>-0.78310454540264007</v>
      </c>
      <c r="Y14" s="1795"/>
      <c r="Z14" s="1796"/>
      <c r="AA14" s="1797"/>
      <c r="AB14" s="1798"/>
      <c r="AC14" s="1799"/>
      <c r="AD14" s="1800"/>
    </row>
    <row r="15" spans="1:48" ht="15">
      <c r="A15" s="2088" t="s">
        <v>554</v>
      </c>
      <c r="B15" s="2089"/>
      <c r="C15" s="2090"/>
      <c r="D15" s="914">
        <v>2168500</v>
      </c>
      <c r="E15" s="915">
        <v>1406424</v>
      </c>
      <c r="F15" s="918">
        <v>1261896</v>
      </c>
      <c r="G15" s="919">
        <v>-0.10276275148888248</v>
      </c>
      <c r="H15" s="920">
        <v>-0.41807885635231723</v>
      </c>
      <c r="K15" s="471"/>
      <c r="L15" s="2037"/>
      <c r="M15" s="2038"/>
      <c r="N15" s="2039"/>
      <c r="O15" s="905"/>
      <c r="P15" s="906"/>
      <c r="Q15" s="906"/>
      <c r="R15" s="910"/>
      <c r="S15" s="911"/>
      <c r="T15" s="921"/>
      <c r="U15" s="747"/>
      <c r="V15" s="1461"/>
      <c r="Y15" s="1801" t="s">
        <v>553</v>
      </c>
      <c r="Z15" s="1802"/>
      <c r="AA15" s="1803"/>
      <c r="AB15" s="1804"/>
      <c r="AC15" s="1805"/>
      <c r="AD15" s="1806"/>
    </row>
    <row r="16" spans="1:48" ht="15">
      <c r="A16" s="2088" t="s">
        <v>151</v>
      </c>
      <c r="B16" s="2089"/>
      <c r="C16" s="2090"/>
      <c r="D16" s="914">
        <v>29604474</v>
      </c>
      <c r="E16" s="915">
        <v>18191125</v>
      </c>
      <c r="F16" s="918">
        <v>19367305</v>
      </c>
      <c r="G16" s="919">
        <v>6.465680379855554E-2</v>
      </c>
      <c r="H16" s="920">
        <v>-0.34579803714803381</v>
      </c>
      <c r="K16" s="471"/>
      <c r="L16" s="2040" t="s">
        <v>556</v>
      </c>
      <c r="M16" s="2041"/>
      <c r="N16" s="2042"/>
      <c r="O16" s="914">
        <v>1270571</v>
      </c>
      <c r="P16" s="915">
        <v>1943011</v>
      </c>
      <c r="Q16" s="915">
        <v>2037913</v>
      </c>
      <c r="R16" s="916">
        <v>4.884274973224547E-2</v>
      </c>
      <c r="S16" s="917">
        <v>0.60393476633733967</v>
      </c>
      <c r="T16" s="914">
        <v>2043844</v>
      </c>
      <c r="U16" s="915">
        <v>6910447</v>
      </c>
      <c r="V16" s="1460">
        <v>2.3811029608913401</v>
      </c>
      <c r="Y16" s="1780" t="s">
        <v>555</v>
      </c>
      <c r="Z16" s="1807">
        <v>3.6088225449634741E-2</v>
      </c>
      <c r="AA16" s="1808">
        <v>3.9577007636113291E-2</v>
      </c>
      <c r="AB16" s="1809">
        <v>4.0245237805319842E-2</v>
      </c>
      <c r="AC16" s="1792">
        <v>3.6088225449634741E-2</v>
      </c>
      <c r="AD16" s="1793">
        <v>4.0245237805319842E-2</v>
      </c>
    </row>
    <row r="17" spans="1:30" ht="15">
      <c r="A17" s="709" t="s">
        <v>152</v>
      </c>
      <c r="B17" s="927"/>
      <c r="C17" s="923"/>
      <c r="D17" s="914">
        <v>4933333</v>
      </c>
      <c r="E17" s="915">
        <v>7597755</v>
      </c>
      <c r="F17" s="918">
        <v>7677804</v>
      </c>
      <c r="G17" s="919">
        <v>1.0535875400035977E-2</v>
      </c>
      <c r="H17" s="920">
        <v>0.55631172677781948</v>
      </c>
      <c r="K17" s="471"/>
      <c r="L17" s="2037"/>
      <c r="M17" s="2038"/>
      <c r="N17" s="2039"/>
      <c r="O17" s="905"/>
      <c r="P17" s="906"/>
      <c r="Q17" s="906"/>
      <c r="R17" s="910"/>
      <c r="S17" s="911"/>
      <c r="T17" s="905"/>
      <c r="U17" s="906"/>
      <c r="V17" s="1462"/>
      <c r="Y17" s="1780" t="s">
        <v>249</v>
      </c>
      <c r="Z17" s="1807">
        <v>4.8971241186097865E-2</v>
      </c>
      <c r="AA17" s="1808">
        <v>5.2672103341355254E-2</v>
      </c>
      <c r="AB17" s="1809">
        <v>5.3253815696255064E-2</v>
      </c>
      <c r="AC17" s="1792">
        <v>4.8971241186097865E-2</v>
      </c>
      <c r="AD17" s="1793">
        <v>5.3253815696255064E-2</v>
      </c>
    </row>
    <row r="18" spans="1:30" ht="15">
      <c r="A18" s="2063"/>
      <c r="B18" s="2058"/>
      <c r="C18" s="907"/>
      <c r="D18" s="905"/>
      <c r="E18" s="906"/>
      <c r="F18" s="898"/>
      <c r="G18" s="908"/>
      <c r="H18" s="909"/>
      <c r="K18" s="471"/>
      <c r="L18" s="2043" t="s">
        <v>266</v>
      </c>
      <c r="M18" s="2044"/>
      <c r="N18" s="2045"/>
      <c r="O18" s="905"/>
      <c r="P18" s="906"/>
      <c r="Q18" s="906"/>
      <c r="R18" s="910"/>
      <c r="S18" s="911"/>
      <c r="T18" s="905"/>
      <c r="U18" s="906"/>
      <c r="V18" s="1459"/>
      <c r="Y18" s="1780" t="s">
        <v>557</v>
      </c>
      <c r="Z18" s="1810">
        <v>2.0423743177884277</v>
      </c>
      <c r="AA18" s="1811">
        <v>1.6056062627182335</v>
      </c>
      <c r="AB18" s="1812">
        <v>1.4639219461457176</v>
      </c>
      <c r="AC18" s="1787">
        <v>2.0423743177884277</v>
      </c>
      <c r="AD18" s="1788">
        <v>1.4639219461457176</v>
      </c>
    </row>
    <row r="19" spans="1:30" ht="15">
      <c r="A19" s="2060" t="s">
        <v>39</v>
      </c>
      <c r="B19" s="2061"/>
      <c r="C19" s="923"/>
      <c r="D19" s="914">
        <v>125716877</v>
      </c>
      <c r="E19" s="915">
        <v>133369027</v>
      </c>
      <c r="F19" s="918">
        <v>134734202</v>
      </c>
      <c r="G19" s="919">
        <v>1.0236072277860941E-2</v>
      </c>
      <c r="H19" s="920">
        <v>7.1727243113110406E-2</v>
      </c>
      <c r="K19" s="471"/>
      <c r="L19" s="719"/>
      <c r="M19" s="2038" t="s">
        <v>558</v>
      </c>
      <c r="N19" s="2039"/>
      <c r="O19" s="489">
        <v>694348</v>
      </c>
      <c r="P19" s="487">
        <v>688357</v>
      </c>
      <c r="Q19" s="487">
        <v>749416</v>
      </c>
      <c r="R19" s="910">
        <v>8.8702519186991638E-2</v>
      </c>
      <c r="S19" s="911">
        <v>7.9308934424812919E-2</v>
      </c>
      <c r="T19" s="489">
        <v>2248910</v>
      </c>
      <c r="U19" s="487">
        <v>2718531</v>
      </c>
      <c r="V19" s="1459">
        <v>0.20882160691179283</v>
      </c>
      <c r="Y19" s="1780" t="s">
        <v>262</v>
      </c>
      <c r="Z19" s="1810">
        <v>1.505080595217108</v>
      </c>
      <c r="AA19" s="1811">
        <v>1.2064278297065598</v>
      </c>
      <c r="AB19" s="1812">
        <v>1.1063223560749307</v>
      </c>
      <c r="AC19" s="1787">
        <v>1.505080595217108</v>
      </c>
      <c r="AD19" s="1788">
        <v>1.1063223560749307</v>
      </c>
    </row>
    <row r="20" spans="1:30">
      <c r="A20" s="714"/>
      <c r="B20" s="2058" t="s">
        <v>485</v>
      </c>
      <c r="C20" s="2059"/>
      <c r="D20" s="489">
        <v>121179978</v>
      </c>
      <c r="E20" s="487">
        <v>128090680</v>
      </c>
      <c r="F20" s="913">
        <v>129311792</v>
      </c>
      <c r="G20" s="908">
        <v>9.5331838350767306E-3</v>
      </c>
      <c r="H20" s="909">
        <v>6.7105260573656844E-2</v>
      </c>
      <c r="K20" s="471"/>
      <c r="L20" s="719"/>
      <c r="M20" s="2038" t="s">
        <v>559</v>
      </c>
      <c r="N20" s="2039"/>
      <c r="O20" s="489">
        <v>180363</v>
      </c>
      <c r="P20" s="487">
        <v>234313</v>
      </c>
      <c r="Q20" s="487">
        <v>239930</v>
      </c>
      <c r="R20" s="910">
        <v>2.397220811478663E-2</v>
      </c>
      <c r="S20" s="911">
        <v>0.33026174991544827</v>
      </c>
      <c r="T20" s="489">
        <v>654537</v>
      </c>
      <c r="U20" s="487">
        <v>888261</v>
      </c>
      <c r="V20" s="1459">
        <v>0.35708294565471471</v>
      </c>
      <c r="Y20" s="1780" t="s">
        <v>880</v>
      </c>
      <c r="Z20" s="1807">
        <v>2.1888294282079564E-2</v>
      </c>
      <c r="AA20" s="1808">
        <v>4.6668106831131038E-3</v>
      </c>
      <c r="AB20" s="1809">
        <v>3.8225780266245984E-3</v>
      </c>
      <c r="AC20" s="1813">
        <v>4.4581190161126896E-2</v>
      </c>
      <c r="AD20" s="1814">
        <v>9.0223119442233383E-3</v>
      </c>
    </row>
    <row r="21" spans="1:30">
      <c r="A21" s="714"/>
      <c r="B21" s="2058" t="s">
        <v>487</v>
      </c>
      <c r="C21" s="2059"/>
      <c r="D21" s="489">
        <v>4536899</v>
      </c>
      <c r="E21" s="487">
        <v>5278347</v>
      </c>
      <c r="F21" s="913">
        <v>5422410</v>
      </c>
      <c r="G21" s="908">
        <v>2.7293203724575221E-2</v>
      </c>
      <c r="H21" s="909">
        <v>0.19517979130679342</v>
      </c>
      <c r="K21" s="471"/>
      <c r="L21" s="719"/>
      <c r="M21" s="2038" t="s">
        <v>269</v>
      </c>
      <c r="N21" s="2039"/>
      <c r="O21" s="489">
        <v>11194</v>
      </c>
      <c r="P21" s="487">
        <v>-30017</v>
      </c>
      <c r="Q21" s="487">
        <v>-7511</v>
      </c>
      <c r="R21" s="910">
        <v>-0.74977512742779096</v>
      </c>
      <c r="S21" s="911" t="s">
        <v>60</v>
      </c>
      <c r="T21" s="489">
        <v>125383</v>
      </c>
      <c r="U21" s="487">
        <v>-125890</v>
      </c>
      <c r="V21" s="1459">
        <v>-2.0040436103778023</v>
      </c>
      <c r="Y21" s="1815"/>
      <c r="Z21" s="1802"/>
      <c r="AA21" s="1803"/>
      <c r="AB21" s="1804"/>
      <c r="AC21" s="1805"/>
      <c r="AD21" s="1806"/>
    </row>
    <row r="22" spans="1:30">
      <c r="A22" s="714"/>
      <c r="B22" s="2058" t="s">
        <v>560</v>
      </c>
      <c r="C22" s="2059"/>
      <c r="D22" s="489">
        <v>-9266046</v>
      </c>
      <c r="E22" s="487">
        <v>-8474947</v>
      </c>
      <c r="F22" s="913">
        <v>-7937985</v>
      </c>
      <c r="G22" s="908">
        <v>-6.3358744308371517E-2</v>
      </c>
      <c r="H22" s="909">
        <v>-0.14332553496928468</v>
      </c>
      <c r="K22" s="471"/>
      <c r="L22" s="719"/>
      <c r="M22" s="2036" t="s">
        <v>561</v>
      </c>
      <c r="N22" s="2082"/>
      <c r="O22" s="489">
        <v>5538</v>
      </c>
      <c r="P22" s="487">
        <v>462</v>
      </c>
      <c r="Q22" s="487">
        <v>27477</v>
      </c>
      <c r="R22" s="910">
        <v>58.474025974025977</v>
      </c>
      <c r="S22" s="911">
        <v>3.9615384615384617</v>
      </c>
      <c r="T22" s="489">
        <v>52451</v>
      </c>
      <c r="U22" s="487">
        <v>72103</v>
      </c>
      <c r="V22" s="1459">
        <v>0.37467350479495148</v>
      </c>
      <c r="Y22" s="1816" t="s">
        <v>84</v>
      </c>
      <c r="Z22" s="1802"/>
      <c r="AA22" s="1803"/>
      <c r="AB22" s="1804"/>
      <c r="AC22" s="1805"/>
      <c r="AD22" s="1806"/>
    </row>
    <row r="23" spans="1:30" ht="15">
      <c r="A23" s="2060" t="s">
        <v>490</v>
      </c>
      <c r="B23" s="2061"/>
      <c r="C23" s="923"/>
      <c r="D23" s="914">
        <v>116450831</v>
      </c>
      <c r="E23" s="915">
        <v>124894080</v>
      </c>
      <c r="F23" s="918">
        <v>126796217</v>
      </c>
      <c r="G23" s="919">
        <v>1.52300012938964E-2</v>
      </c>
      <c r="H23" s="920">
        <v>8.8839091238430035E-2</v>
      </c>
      <c r="K23" s="471"/>
      <c r="L23" s="719"/>
      <c r="M23" s="2036" t="s">
        <v>562</v>
      </c>
      <c r="N23" s="2082"/>
      <c r="O23" s="489">
        <v>3996</v>
      </c>
      <c r="P23" s="487">
        <v>11037</v>
      </c>
      <c r="Q23" s="487">
        <v>-4593</v>
      </c>
      <c r="R23" s="910" t="s">
        <v>60</v>
      </c>
      <c r="S23" s="911" t="s">
        <v>60</v>
      </c>
      <c r="T23" s="489">
        <v>-5031</v>
      </c>
      <c r="U23" s="487">
        <v>60439</v>
      </c>
      <c r="V23" s="1459" t="s">
        <v>60</v>
      </c>
      <c r="Y23" s="1817" t="s">
        <v>881</v>
      </c>
      <c r="Z23" s="1810">
        <v>0.4360017138346417</v>
      </c>
      <c r="AA23" s="1811">
        <v>0.46014220606690492</v>
      </c>
      <c r="AB23" s="1812">
        <v>0.48706644214462796</v>
      </c>
      <c r="AC23" s="1787">
        <v>0.44231002010600867</v>
      </c>
      <c r="AD23" s="1788">
        <v>0.4536901637071501</v>
      </c>
    </row>
    <row r="24" spans="1:30" ht="15">
      <c r="A24" s="2060"/>
      <c r="B24" s="2061"/>
      <c r="C24" s="923"/>
      <c r="D24" s="921"/>
      <c r="E24" s="747"/>
      <c r="F24" s="924"/>
      <c r="G24" s="919"/>
      <c r="H24" s="920"/>
      <c r="K24" s="471"/>
      <c r="L24" s="719"/>
      <c r="M24" s="2038" t="s">
        <v>273</v>
      </c>
      <c r="N24" s="2039"/>
      <c r="O24" s="489">
        <v>29187</v>
      </c>
      <c r="P24" s="487">
        <v>31437</v>
      </c>
      <c r="Q24" s="487">
        <v>33562</v>
      </c>
      <c r="R24" s="910">
        <v>6.7595508477271998E-2</v>
      </c>
      <c r="S24" s="911">
        <v>0.14989550142186589</v>
      </c>
      <c r="T24" s="489">
        <v>179816</v>
      </c>
      <c r="U24" s="487">
        <v>165125</v>
      </c>
      <c r="V24" s="1459">
        <v>-8.170018240868443E-2</v>
      </c>
      <c r="Y24" s="1818" t="s">
        <v>882</v>
      </c>
      <c r="Z24" s="1807">
        <v>2.5613285249747358E-2</v>
      </c>
      <c r="AA24" s="1808">
        <v>2.7687844316952676E-2</v>
      </c>
      <c r="AB24" s="1809">
        <v>3.0791640885340813E-2</v>
      </c>
      <c r="AC24" s="1813">
        <v>2.6953351855672519E-2</v>
      </c>
      <c r="AD24" s="1814">
        <v>2.7256059746746743E-2</v>
      </c>
    </row>
    <row r="25" spans="1:30" ht="17.25">
      <c r="A25" s="709" t="s">
        <v>563</v>
      </c>
      <c r="B25" s="927"/>
      <c r="C25" s="923"/>
      <c r="D25" s="914">
        <v>1789869</v>
      </c>
      <c r="E25" s="915">
        <v>1634143</v>
      </c>
      <c r="F25" s="918">
        <v>1628645</v>
      </c>
      <c r="G25" s="919">
        <v>-3.3644546407505249E-3</v>
      </c>
      <c r="H25" s="920">
        <v>-9.0075865887391804E-2</v>
      </c>
      <c r="K25" s="471"/>
      <c r="L25" s="709"/>
      <c r="M25" s="923" t="s">
        <v>564</v>
      </c>
      <c r="N25" s="928"/>
      <c r="O25" s="914">
        <v>924626</v>
      </c>
      <c r="P25" s="915">
        <v>935589</v>
      </c>
      <c r="Q25" s="915">
        <v>1038281</v>
      </c>
      <c r="R25" s="916">
        <v>0.10976187193308173</v>
      </c>
      <c r="S25" s="917">
        <v>0.12291996980400724</v>
      </c>
      <c r="T25" s="914">
        <v>3256066</v>
      </c>
      <c r="U25" s="915">
        <v>3778569</v>
      </c>
      <c r="V25" s="1460">
        <v>0.16047064156561938</v>
      </c>
      <c r="Y25" s="1819"/>
      <c r="Z25" s="1802"/>
      <c r="AA25" s="1803"/>
      <c r="AB25" s="1804"/>
      <c r="AC25" s="1805"/>
      <c r="AD25" s="1806"/>
    </row>
    <row r="26" spans="1:30" ht="15">
      <c r="A26" s="709" t="s">
        <v>495</v>
      </c>
      <c r="B26" s="927"/>
      <c r="C26" s="923"/>
      <c r="D26" s="914">
        <v>455343</v>
      </c>
      <c r="E26" s="915">
        <v>776863</v>
      </c>
      <c r="F26" s="918">
        <v>532404</v>
      </c>
      <c r="G26" s="919">
        <v>-0.31467453077312213</v>
      </c>
      <c r="H26" s="920">
        <v>0.16923725631007835</v>
      </c>
      <c r="K26" s="471"/>
      <c r="L26" s="2037"/>
      <c r="M26" s="2038"/>
      <c r="N26" s="2039"/>
      <c r="O26" s="905"/>
      <c r="P26" s="906"/>
      <c r="Q26" s="906"/>
      <c r="R26" s="910"/>
      <c r="S26" s="911"/>
      <c r="T26" s="905"/>
      <c r="U26" s="906"/>
      <c r="V26" s="1462"/>
      <c r="Y26" s="1817"/>
      <c r="Z26" s="1820"/>
      <c r="AA26" s="1821"/>
      <c r="AB26" s="1822"/>
      <c r="AC26" s="1823"/>
      <c r="AD26" s="1824"/>
    </row>
    <row r="27" spans="1:30" ht="17.25">
      <c r="A27" s="2060" t="s">
        <v>565</v>
      </c>
      <c r="B27" s="2061"/>
      <c r="C27" s="923"/>
      <c r="D27" s="914">
        <v>5882200</v>
      </c>
      <c r="E27" s="915">
        <v>7497739</v>
      </c>
      <c r="F27" s="918">
        <v>6321863</v>
      </c>
      <c r="G27" s="919">
        <v>-0.1568307459088667</v>
      </c>
      <c r="H27" s="920">
        <v>7.4744653360987456E-2</v>
      </c>
      <c r="K27" s="471"/>
      <c r="L27" s="2043" t="s">
        <v>61</v>
      </c>
      <c r="M27" s="2044"/>
      <c r="N27" s="2045"/>
      <c r="O27" s="921"/>
      <c r="P27" s="747"/>
      <c r="Q27" s="747"/>
      <c r="R27" s="916"/>
      <c r="S27" s="917"/>
      <c r="T27" s="905"/>
      <c r="U27" s="906"/>
      <c r="V27" s="1459"/>
      <c r="Y27" s="1825" t="s">
        <v>101</v>
      </c>
      <c r="Z27" s="1820"/>
      <c r="AA27" s="1821"/>
      <c r="AB27" s="1822"/>
      <c r="AC27" s="1823"/>
      <c r="AD27" s="1824"/>
    </row>
    <row r="28" spans="1:30" ht="15" thickBot="1">
      <c r="A28" s="2063"/>
      <c r="B28" s="2058"/>
      <c r="C28" s="907"/>
      <c r="D28" s="905"/>
      <c r="E28" s="906"/>
      <c r="F28" s="898"/>
      <c r="G28" s="908"/>
      <c r="H28" s="909"/>
      <c r="K28" s="471"/>
      <c r="L28" s="719"/>
      <c r="M28" s="2038" t="s">
        <v>310</v>
      </c>
      <c r="N28" s="2039"/>
      <c r="O28" s="489">
        <v>-534217</v>
      </c>
      <c r="P28" s="487">
        <v>-629810</v>
      </c>
      <c r="Q28" s="487">
        <v>-715877</v>
      </c>
      <c r="R28" s="910">
        <v>0.13665549927755991</v>
      </c>
      <c r="S28" s="911">
        <v>0.34004908117862215</v>
      </c>
      <c r="T28" s="489">
        <v>-2350479</v>
      </c>
      <c r="U28" s="487">
        <v>-2581498</v>
      </c>
      <c r="V28" s="1459">
        <v>9.82859238478625E-2</v>
      </c>
      <c r="Y28" s="1826" t="s">
        <v>567</v>
      </c>
      <c r="Z28" s="1827">
        <v>11317.386716999999</v>
      </c>
      <c r="AA28" s="1828">
        <v>11317.386716999999</v>
      </c>
      <c r="AB28" s="1829">
        <v>11317.386716999999</v>
      </c>
      <c r="AC28" s="1830">
        <v>11317.386716999999</v>
      </c>
      <c r="AD28" s="1831">
        <v>11317.386716999999</v>
      </c>
    </row>
    <row r="29" spans="1:30" ht="15">
      <c r="A29" s="2069" t="s">
        <v>530</v>
      </c>
      <c r="B29" s="2070"/>
      <c r="C29" s="2071"/>
      <c r="D29" s="914">
        <v>195702525</v>
      </c>
      <c r="E29" s="915">
        <v>202966536</v>
      </c>
      <c r="F29" s="918">
        <v>199307836</v>
      </c>
      <c r="G29" s="919">
        <v>-1.8026124267105814E-2</v>
      </c>
      <c r="H29" s="920">
        <v>1.8422404105414625E-2</v>
      </c>
      <c r="K29" s="471"/>
      <c r="L29" s="719"/>
      <c r="M29" s="2038" t="s">
        <v>566</v>
      </c>
      <c r="N29" s="2039"/>
      <c r="O29" s="489">
        <v>-578252</v>
      </c>
      <c r="P29" s="487">
        <v>-634281</v>
      </c>
      <c r="Q29" s="487">
        <v>-694702</v>
      </c>
      <c r="R29" s="910">
        <v>9.525904133972167E-2</v>
      </c>
      <c r="S29" s="911">
        <v>0.20138278812697577</v>
      </c>
      <c r="T29" s="489">
        <v>-1819557</v>
      </c>
      <c r="U29" s="487">
        <v>-2279368</v>
      </c>
      <c r="V29" s="1459">
        <v>0.25270491663630212</v>
      </c>
      <c r="Y29" s="1832"/>
      <c r="Z29" s="1803"/>
      <c r="AA29" s="1803"/>
      <c r="AB29" s="1803"/>
      <c r="AC29" s="1833"/>
      <c r="AD29" s="1833"/>
    </row>
    <row r="30" spans="1:30" ht="15">
      <c r="A30" s="2060"/>
      <c r="B30" s="2061"/>
      <c r="C30" s="923"/>
      <c r="D30" s="905"/>
      <c r="E30" s="906"/>
      <c r="F30" s="898"/>
      <c r="G30" s="908"/>
      <c r="H30" s="909"/>
      <c r="K30" s="471"/>
      <c r="L30" s="719"/>
      <c r="M30" s="2038" t="s">
        <v>568</v>
      </c>
      <c r="N30" s="2039"/>
      <c r="O30" s="489">
        <v>-126974</v>
      </c>
      <c r="P30" s="487">
        <v>-131420</v>
      </c>
      <c r="Q30" s="487">
        <v>-137757</v>
      </c>
      <c r="R30" s="910">
        <v>4.8219449094506164E-2</v>
      </c>
      <c r="S30" s="911">
        <v>8.492289760108368E-2</v>
      </c>
      <c r="T30" s="489">
        <v>-518149</v>
      </c>
      <c r="U30" s="487">
        <v>-522347</v>
      </c>
      <c r="V30" s="1459">
        <v>8.1019166301585059E-3</v>
      </c>
      <c r="Y30" s="2021" t="s">
        <v>570</v>
      </c>
      <c r="Z30" s="2021"/>
      <c r="AA30" s="2021"/>
      <c r="AB30" s="2021"/>
      <c r="AC30" s="1835"/>
      <c r="AD30" s="1835"/>
    </row>
    <row r="31" spans="1:30" ht="15">
      <c r="A31" s="2060" t="s">
        <v>501</v>
      </c>
      <c r="B31" s="2061"/>
      <c r="C31" s="2062"/>
      <c r="D31" s="905"/>
      <c r="E31" s="906"/>
      <c r="F31" s="898"/>
      <c r="G31" s="908"/>
      <c r="H31" s="909"/>
      <c r="K31" s="471"/>
      <c r="L31" s="719"/>
      <c r="M31" s="2038" t="s">
        <v>569</v>
      </c>
      <c r="N31" s="2039"/>
      <c r="O31" s="489">
        <v>-135309</v>
      </c>
      <c r="P31" s="487">
        <v>-50893</v>
      </c>
      <c r="Q31" s="487">
        <v>-65712</v>
      </c>
      <c r="R31" s="910">
        <v>0.29117953353113396</v>
      </c>
      <c r="S31" s="911">
        <v>-0.51435602953240356</v>
      </c>
      <c r="T31" s="489">
        <v>-450721</v>
      </c>
      <c r="U31" s="487">
        <v>-224875</v>
      </c>
      <c r="V31" s="1459">
        <v>-0.50107716303433836</v>
      </c>
      <c r="Y31" s="2021" t="s">
        <v>573</v>
      </c>
      <c r="Z31" s="2021"/>
      <c r="AA31" s="2021"/>
      <c r="AB31" s="2021"/>
      <c r="AC31" s="2022"/>
      <c r="AD31" s="2022"/>
    </row>
    <row r="32" spans="1:30" ht="13.7" customHeight="1">
      <c r="A32" s="925" t="s">
        <v>68</v>
      </c>
      <c r="B32" s="926"/>
      <c r="C32" s="923"/>
      <c r="D32" s="905"/>
      <c r="E32" s="906"/>
      <c r="F32" s="898"/>
      <c r="G32" s="912"/>
      <c r="H32" s="911"/>
      <c r="K32" s="471"/>
      <c r="L32" s="709"/>
      <c r="M32" s="927" t="s">
        <v>61</v>
      </c>
      <c r="N32" s="932"/>
      <c r="O32" s="914">
        <v>-1374752</v>
      </c>
      <c r="P32" s="915">
        <v>-1446404</v>
      </c>
      <c r="Q32" s="915">
        <v>-1614048</v>
      </c>
      <c r="R32" s="916">
        <v>0.1159039936283362</v>
      </c>
      <c r="S32" s="917">
        <v>0.1740648495146761</v>
      </c>
      <c r="T32" s="914">
        <v>-5138906</v>
      </c>
      <c r="U32" s="915">
        <v>-5608088</v>
      </c>
      <c r="V32" s="1459">
        <v>9.1299977076833086E-2</v>
      </c>
      <c r="Y32" s="2021" t="s">
        <v>574</v>
      </c>
      <c r="Z32" s="2021"/>
      <c r="AA32" s="2021"/>
      <c r="AB32" s="2021"/>
      <c r="AC32" s="2022"/>
      <c r="AD32" s="2022"/>
    </row>
    <row r="33" spans="1:30" ht="17.100000000000001" customHeight="1">
      <c r="A33" s="714"/>
      <c r="B33" s="2058" t="s">
        <v>571</v>
      </c>
      <c r="C33" s="2059"/>
      <c r="D33" s="489">
        <v>43740097</v>
      </c>
      <c r="E33" s="487">
        <v>47262689</v>
      </c>
      <c r="F33" s="913">
        <v>44598038</v>
      </c>
      <c r="G33" s="908">
        <v>-5.6379589405080144E-2</v>
      </c>
      <c r="H33" s="909">
        <v>1.9614519830625898E-2</v>
      </c>
      <c r="K33" s="471"/>
      <c r="L33" s="2037"/>
      <c r="M33" s="2038"/>
      <c r="N33" s="2039"/>
      <c r="O33" s="905"/>
      <c r="P33" s="747"/>
      <c r="Q33" s="747"/>
      <c r="R33" s="910"/>
      <c r="S33" s="911"/>
      <c r="T33" s="921"/>
      <c r="U33" s="747"/>
      <c r="V33" s="1462"/>
      <c r="Y33" s="2023" t="s">
        <v>575</v>
      </c>
      <c r="Z33" s="2023"/>
      <c r="AA33" s="2023"/>
      <c r="AB33" s="2023"/>
      <c r="AC33" s="2022"/>
      <c r="AD33" s="2022"/>
    </row>
    <row r="34" spans="1:30" ht="16.350000000000001" customHeight="1">
      <c r="A34" s="714"/>
      <c r="B34" s="2058" t="s">
        <v>572</v>
      </c>
      <c r="C34" s="2059"/>
      <c r="D34" s="489">
        <v>83231861</v>
      </c>
      <c r="E34" s="487">
        <v>86404649</v>
      </c>
      <c r="F34" s="913">
        <v>87552576</v>
      </c>
      <c r="G34" s="908">
        <v>1.3285477266391066E-2</v>
      </c>
      <c r="H34" s="909">
        <v>5.1911791327121648E-2</v>
      </c>
      <c r="K34" s="471"/>
      <c r="L34" s="2043" t="s">
        <v>62</v>
      </c>
      <c r="M34" s="2044"/>
      <c r="N34" s="2045"/>
      <c r="O34" s="914">
        <v>820445</v>
      </c>
      <c r="P34" s="915">
        <v>1432196</v>
      </c>
      <c r="Q34" s="915">
        <v>1462146</v>
      </c>
      <c r="R34" s="916">
        <v>2.0911942220198911E-2</v>
      </c>
      <c r="S34" s="917">
        <v>0.7821377423227639</v>
      </c>
      <c r="T34" s="914">
        <v>161004</v>
      </c>
      <c r="U34" s="915">
        <v>5080928</v>
      </c>
      <c r="V34" s="1460">
        <v>30.557774962112742</v>
      </c>
      <c r="Y34" s="2021" t="s">
        <v>577</v>
      </c>
      <c r="Z34" s="2021"/>
      <c r="AA34" s="2021"/>
      <c r="AB34" s="2021"/>
      <c r="AC34" s="2022"/>
      <c r="AD34" s="2022"/>
    </row>
    <row r="35" spans="1:30" ht="24.6" customHeight="1">
      <c r="A35" s="714"/>
      <c r="B35" s="2061" t="s">
        <v>504</v>
      </c>
      <c r="C35" s="2062"/>
      <c r="D35" s="914">
        <v>126971958</v>
      </c>
      <c r="E35" s="915">
        <v>133667338</v>
      </c>
      <c r="F35" s="918">
        <v>132150614</v>
      </c>
      <c r="G35" s="919">
        <v>-1.1347005354441886E-2</v>
      </c>
      <c r="H35" s="920">
        <v>4.0785824536154758E-2</v>
      </c>
      <c r="K35" s="471"/>
      <c r="L35" s="2037"/>
      <c r="M35" s="2038"/>
      <c r="N35" s="2039"/>
      <c r="O35" s="460"/>
      <c r="P35" s="459"/>
      <c r="Q35" s="459"/>
      <c r="R35" s="910"/>
      <c r="S35" s="911"/>
      <c r="T35" s="905"/>
      <c r="U35" s="906"/>
      <c r="V35" s="1462"/>
      <c r="Y35" s="2023" t="s">
        <v>580</v>
      </c>
      <c r="Z35" s="2023"/>
      <c r="AA35" s="2023"/>
      <c r="AB35" s="2023"/>
      <c r="AC35" s="1833"/>
      <c r="AD35" s="1833"/>
    </row>
    <row r="36" spans="1:30" ht="15" customHeight="1">
      <c r="A36" s="2063"/>
      <c r="B36" s="2058"/>
      <c r="C36" s="933"/>
      <c r="D36" s="905"/>
      <c r="E36" s="906"/>
      <c r="F36" s="898"/>
      <c r="G36" s="934"/>
      <c r="H36" s="917"/>
      <c r="K36" s="471"/>
      <c r="L36" s="719"/>
      <c r="M36" s="2038" t="s">
        <v>63</v>
      </c>
      <c r="N36" s="2039"/>
      <c r="O36" s="489">
        <v>-209212</v>
      </c>
      <c r="P36" s="487">
        <v>-371383</v>
      </c>
      <c r="Q36" s="487">
        <v>-416361</v>
      </c>
      <c r="R36" s="910">
        <v>0.12110947458553568</v>
      </c>
      <c r="S36" s="911">
        <v>0.99013918895665642</v>
      </c>
      <c r="T36" s="489">
        <v>83298</v>
      </c>
      <c r="U36" s="487">
        <v>-1418736</v>
      </c>
      <c r="V36" s="1462" t="s">
        <v>60</v>
      </c>
    </row>
    <row r="37" spans="1:30" ht="27.6" customHeight="1">
      <c r="A37" s="2078" t="s">
        <v>505</v>
      </c>
      <c r="B37" s="2079"/>
      <c r="C37" s="2080"/>
      <c r="D37" s="914">
        <v>26267587</v>
      </c>
      <c r="E37" s="915">
        <v>21308690</v>
      </c>
      <c r="F37" s="918">
        <v>20250739</v>
      </c>
      <c r="G37" s="934">
        <v>-4.9648805252692663E-2</v>
      </c>
      <c r="H37" s="917">
        <v>-0.22905979144563227</v>
      </c>
      <c r="K37" s="471"/>
      <c r="L37" s="2037"/>
      <c r="M37" s="2038"/>
      <c r="N37" s="2039"/>
      <c r="O37" s="905"/>
      <c r="P37" s="906"/>
      <c r="Q37" s="906"/>
      <c r="R37" s="910"/>
      <c r="S37" s="911"/>
      <c r="T37" s="905"/>
      <c r="U37" s="906"/>
      <c r="V37" s="1462"/>
      <c r="Y37" s="2026"/>
      <c r="Z37" s="2026"/>
      <c r="AA37" s="2026"/>
      <c r="AB37" s="2026"/>
      <c r="AC37" s="2026"/>
      <c r="AD37" s="2026"/>
    </row>
    <row r="38" spans="1:30" ht="18.75" customHeight="1">
      <c r="A38" s="714"/>
      <c r="B38" s="2058" t="s">
        <v>576</v>
      </c>
      <c r="C38" s="2059"/>
      <c r="D38" s="489">
        <v>25734963</v>
      </c>
      <c r="E38" s="487">
        <v>20746109</v>
      </c>
      <c r="F38" s="913">
        <v>19692474</v>
      </c>
      <c r="G38" s="908">
        <v>-5.0787113863134503E-2</v>
      </c>
      <c r="H38" s="909">
        <v>-0.23479687924944748</v>
      </c>
      <c r="K38" s="471"/>
      <c r="L38" s="2083" t="s">
        <v>64</v>
      </c>
      <c r="M38" s="2055"/>
      <c r="N38" s="2056"/>
      <c r="O38" s="914">
        <v>611233</v>
      </c>
      <c r="P38" s="915">
        <v>1060813</v>
      </c>
      <c r="Q38" s="915">
        <v>1045785</v>
      </c>
      <c r="R38" s="916">
        <v>-1.4166493057683117E-2</v>
      </c>
      <c r="S38" s="917">
        <v>0.71094329003833234</v>
      </c>
      <c r="T38" s="914">
        <v>244302</v>
      </c>
      <c r="U38" s="915">
        <v>3662192</v>
      </c>
      <c r="V38" s="1461">
        <v>13.990429877774231</v>
      </c>
      <c r="Y38" s="1832"/>
      <c r="Z38" s="1803"/>
      <c r="AA38" s="1803"/>
      <c r="AB38" s="1803"/>
      <c r="AC38" s="1833"/>
      <c r="AD38" s="1834"/>
    </row>
    <row r="39" spans="1:30" ht="15.6" customHeight="1">
      <c r="A39" s="714"/>
      <c r="B39" s="2058" t="s">
        <v>195</v>
      </c>
      <c r="C39" s="2059"/>
      <c r="D39" s="489">
        <v>532624</v>
      </c>
      <c r="E39" s="487">
        <v>562581</v>
      </c>
      <c r="F39" s="913">
        <v>558265</v>
      </c>
      <c r="G39" s="908">
        <v>-7.6717841519710062E-3</v>
      </c>
      <c r="H39" s="909">
        <v>4.8140902400192198E-2</v>
      </c>
      <c r="K39" s="471"/>
      <c r="L39" s="2084" t="s">
        <v>65</v>
      </c>
      <c r="M39" s="2085"/>
      <c r="N39" s="2086"/>
      <c r="O39" s="489">
        <v>-978</v>
      </c>
      <c r="P39" s="906">
        <v>-3838</v>
      </c>
      <c r="Q39" s="487">
        <v>-5979</v>
      </c>
      <c r="R39" s="910">
        <v>0.55784262636789994</v>
      </c>
      <c r="S39" s="911" t="s">
        <v>60</v>
      </c>
      <c r="T39" s="489">
        <v>19974</v>
      </c>
      <c r="U39" s="487">
        <v>-13139</v>
      </c>
      <c r="V39" s="1462" t="s">
        <v>60</v>
      </c>
    </row>
    <row r="40" spans="1:30" ht="56.1" customHeight="1" thickBot="1">
      <c r="A40" s="709" t="s">
        <v>578</v>
      </c>
      <c r="B40" s="927"/>
      <c r="C40" s="923"/>
      <c r="D40" s="914">
        <v>5843676</v>
      </c>
      <c r="E40" s="915">
        <v>6973909</v>
      </c>
      <c r="F40" s="918">
        <v>6684191</v>
      </c>
      <c r="G40" s="919">
        <v>-4.1543128824881426E-2</v>
      </c>
      <c r="H40" s="920">
        <v>0.14383326522551898</v>
      </c>
      <c r="K40" s="471"/>
      <c r="L40" s="2033" t="s">
        <v>579</v>
      </c>
      <c r="M40" s="2034"/>
      <c r="N40" s="2035"/>
      <c r="O40" s="935">
        <v>610255</v>
      </c>
      <c r="P40" s="936">
        <v>1056975</v>
      </c>
      <c r="Q40" s="936">
        <v>1039806</v>
      </c>
      <c r="R40" s="937">
        <v>-1.6243525154331938E-2</v>
      </c>
      <c r="S40" s="938">
        <v>0.70388771906825831</v>
      </c>
      <c r="T40" s="935">
        <v>264276</v>
      </c>
      <c r="U40" s="936">
        <v>3649053</v>
      </c>
      <c r="V40" s="1463">
        <v>12.807735095127821</v>
      </c>
    </row>
    <row r="41" spans="1:30" ht="16.350000000000001" customHeight="1">
      <c r="A41" s="709" t="s">
        <v>507</v>
      </c>
      <c r="B41" s="927"/>
      <c r="C41" s="923"/>
      <c r="D41" s="914">
        <v>13811673</v>
      </c>
      <c r="E41" s="915">
        <v>14838736</v>
      </c>
      <c r="F41" s="918">
        <v>14482984</v>
      </c>
      <c r="G41" s="919">
        <v>-2.3974548775583027E-2</v>
      </c>
      <c r="H41" s="920">
        <v>4.8604611476104287E-2</v>
      </c>
      <c r="K41" s="2036"/>
      <c r="L41" s="2036"/>
      <c r="M41" s="2036"/>
      <c r="N41" s="2036"/>
      <c r="O41" s="471"/>
      <c r="P41" s="471"/>
      <c r="Q41" s="471"/>
      <c r="R41" s="471"/>
      <c r="S41" s="471"/>
    </row>
    <row r="42" spans="1:30" ht="55.35" customHeight="1">
      <c r="A42" s="709" t="s">
        <v>495</v>
      </c>
      <c r="B42" s="927"/>
      <c r="C42" s="923"/>
      <c r="D42" s="914">
        <v>455343</v>
      </c>
      <c r="E42" s="915">
        <v>776863</v>
      </c>
      <c r="F42" s="918">
        <v>532404</v>
      </c>
      <c r="G42" s="919">
        <v>-0.31467453077312213</v>
      </c>
      <c r="H42" s="920">
        <v>0.16923725631007835</v>
      </c>
      <c r="K42" s="471"/>
      <c r="L42" s="2032"/>
      <c r="M42" s="2032"/>
      <c r="N42" s="2032"/>
      <c r="O42" s="2032"/>
      <c r="P42" s="2032"/>
      <c r="Q42" s="2032"/>
      <c r="R42" s="2032"/>
      <c r="S42" s="2032"/>
    </row>
    <row r="43" spans="1:30" ht="44.1" customHeight="1">
      <c r="A43" s="2060" t="s">
        <v>581</v>
      </c>
      <c r="B43" s="2061"/>
      <c r="C43" s="923"/>
      <c r="D43" s="914">
        <v>205898</v>
      </c>
      <c r="E43" s="915">
        <v>484531</v>
      </c>
      <c r="F43" s="918">
        <v>0</v>
      </c>
      <c r="G43" s="919">
        <v>-1</v>
      </c>
      <c r="H43" s="920">
        <v>-1</v>
      </c>
      <c r="K43" s="471"/>
      <c r="L43" s="2032"/>
      <c r="M43" s="2032"/>
      <c r="N43" s="2032"/>
      <c r="O43" s="2032"/>
      <c r="P43" s="2032"/>
      <c r="Q43" s="2032"/>
      <c r="R43" s="2032"/>
      <c r="S43" s="2032"/>
    </row>
    <row r="44" spans="1:30" ht="33" customHeight="1">
      <c r="A44" s="2060" t="s">
        <v>582</v>
      </c>
      <c r="B44" s="2061"/>
      <c r="C44" s="923"/>
      <c r="D44" s="914">
        <v>3811752</v>
      </c>
      <c r="E44" s="915">
        <v>5287243</v>
      </c>
      <c r="F44" s="918">
        <v>4444071</v>
      </c>
      <c r="G44" s="919">
        <v>-0.15947290487688948</v>
      </c>
      <c r="H44" s="920">
        <v>0.16588671036310854</v>
      </c>
    </row>
    <row r="45" spans="1:30" ht="15">
      <c r="A45" s="2069" t="s">
        <v>513</v>
      </c>
      <c r="B45" s="2070"/>
      <c r="C45" s="2071"/>
      <c r="D45" s="914">
        <v>177367887</v>
      </c>
      <c r="E45" s="915">
        <v>183337310</v>
      </c>
      <c r="F45" s="918">
        <v>178545003</v>
      </c>
      <c r="G45" s="919">
        <v>-2.6139289378686703E-2</v>
      </c>
      <c r="H45" s="920">
        <v>6.6365790330467078E-3</v>
      </c>
    </row>
    <row r="46" spans="1:30">
      <c r="A46" s="2063"/>
      <c r="B46" s="2058"/>
      <c r="C46" s="933"/>
      <c r="D46" s="905"/>
      <c r="E46" s="906"/>
      <c r="F46" s="898"/>
      <c r="G46" s="912"/>
      <c r="H46" s="911"/>
    </row>
    <row r="47" spans="1:30" ht="15">
      <c r="A47" s="2060" t="s">
        <v>534</v>
      </c>
      <c r="B47" s="2061"/>
      <c r="C47" s="923"/>
      <c r="D47" s="914">
        <v>18217739</v>
      </c>
      <c r="E47" s="915">
        <v>19505851</v>
      </c>
      <c r="F47" s="918">
        <v>20633464</v>
      </c>
      <c r="G47" s="919">
        <v>5.7808962039133771E-2</v>
      </c>
      <c r="H47" s="920">
        <v>0.13260289874610676</v>
      </c>
    </row>
    <row r="48" spans="1:30">
      <c r="A48" s="922" t="s">
        <v>338</v>
      </c>
      <c r="B48" s="471"/>
      <c r="C48" s="933"/>
      <c r="D48" s="489">
        <v>10774006</v>
      </c>
      <c r="E48" s="487">
        <v>11024006</v>
      </c>
      <c r="F48" s="913">
        <v>11024006</v>
      </c>
      <c r="G48" s="912">
        <v>0</v>
      </c>
      <c r="H48" s="911">
        <v>2.3203996730649656E-2</v>
      </c>
    </row>
    <row r="49" spans="1:8">
      <c r="A49" s="922" t="s">
        <v>374</v>
      </c>
      <c r="B49" s="471"/>
      <c r="C49" s="933"/>
      <c r="D49" s="489">
        <v>5947808</v>
      </c>
      <c r="E49" s="487">
        <v>6488969</v>
      </c>
      <c r="F49" s="913">
        <v>6488969</v>
      </c>
      <c r="G49" s="912">
        <v>0</v>
      </c>
      <c r="H49" s="911">
        <v>9.0984947732004828E-2</v>
      </c>
    </row>
    <row r="50" spans="1:8">
      <c r="A50" s="471" t="s">
        <v>583</v>
      </c>
      <c r="C50" s="939"/>
      <c r="D50" s="489">
        <v>697475</v>
      </c>
      <c r="E50" s="487">
        <v>-583178</v>
      </c>
      <c r="F50" s="913">
        <v>-495371</v>
      </c>
      <c r="G50" s="912" t="s">
        <v>60</v>
      </c>
      <c r="H50" s="911" t="s">
        <v>60</v>
      </c>
    </row>
    <row r="51" spans="1:8">
      <c r="A51" s="922" t="s">
        <v>537</v>
      </c>
      <c r="B51" s="471"/>
      <c r="C51" s="933"/>
      <c r="D51" s="489">
        <v>798450</v>
      </c>
      <c r="E51" s="487">
        <v>2576054</v>
      </c>
      <c r="F51" s="913">
        <v>3615860</v>
      </c>
      <c r="G51" s="912">
        <v>0.40364293605646462</v>
      </c>
      <c r="H51" s="911">
        <v>3.5285991608741938</v>
      </c>
    </row>
    <row r="52" spans="1:8">
      <c r="A52" s="2064"/>
      <c r="B52" s="2065"/>
      <c r="C52" s="933"/>
      <c r="D52" s="905"/>
      <c r="E52" s="906"/>
      <c r="F52" s="898"/>
      <c r="G52" s="912"/>
      <c r="H52" s="911"/>
    </row>
    <row r="53" spans="1:8">
      <c r="A53" s="2064" t="s">
        <v>65</v>
      </c>
      <c r="B53" s="2065"/>
      <c r="C53" s="933"/>
      <c r="D53" s="489">
        <v>116899</v>
      </c>
      <c r="E53" s="487">
        <v>123375</v>
      </c>
      <c r="F53" s="913">
        <v>129369</v>
      </c>
      <c r="G53" s="912">
        <v>4.8583586626139708E-2</v>
      </c>
      <c r="H53" s="911">
        <v>0.10667328206400395</v>
      </c>
    </row>
    <row r="54" spans="1:8" ht="15">
      <c r="A54" s="2066"/>
      <c r="B54" s="2067"/>
      <c r="C54" s="2068"/>
      <c r="D54" s="921"/>
      <c r="E54" s="747"/>
      <c r="F54" s="924"/>
      <c r="G54" s="934"/>
      <c r="H54" s="917"/>
    </row>
    <row r="55" spans="1:8" ht="15">
      <c r="A55" s="2072" t="s">
        <v>518</v>
      </c>
      <c r="B55" s="2073"/>
      <c r="C55" s="2074"/>
      <c r="D55" s="914">
        <v>18334638</v>
      </c>
      <c r="E55" s="915">
        <v>19629226</v>
      </c>
      <c r="F55" s="918">
        <v>20762833</v>
      </c>
      <c r="G55" s="934">
        <v>5.7750978056903435E-2</v>
      </c>
      <c r="H55" s="917">
        <v>0.13243757526055333</v>
      </c>
    </row>
    <row r="56" spans="1:8">
      <c r="A56" s="714"/>
      <c r="B56" s="940"/>
      <c r="C56" s="907"/>
      <c r="D56" s="905"/>
      <c r="E56" s="906"/>
      <c r="F56" s="898"/>
      <c r="G56" s="908"/>
      <c r="H56" s="909"/>
    </row>
    <row r="57" spans="1:8" ht="15">
      <c r="A57" s="2060" t="s">
        <v>519</v>
      </c>
      <c r="B57" s="2061"/>
      <c r="C57" s="2062"/>
      <c r="D57" s="914">
        <v>195702525</v>
      </c>
      <c r="E57" s="915">
        <v>202966536</v>
      </c>
      <c r="F57" s="918">
        <v>199307836</v>
      </c>
      <c r="G57" s="934">
        <v>-1.8026124267105814E-2</v>
      </c>
      <c r="H57" s="917">
        <v>1.8422404105414625E-2</v>
      </c>
    </row>
    <row r="58" spans="1:8">
      <c r="A58" s="2063"/>
      <c r="B58" s="2058"/>
      <c r="C58" s="907"/>
      <c r="D58" s="905"/>
      <c r="E58" s="906"/>
      <c r="F58" s="898"/>
      <c r="G58" s="912"/>
      <c r="H58" s="911"/>
    </row>
    <row r="59" spans="1:8">
      <c r="A59" s="719" t="s">
        <v>520</v>
      </c>
      <c r="B59" s="482"/>
      <c r="C59" s="907"/>
      <c r="D59" s="489">
        <v>114520519</v>
      </c>
      <c r="E59" s="487">
        <v>139250038</v>
      </c>
      <c r="F59" s="913">
        <v>136495830</v>
      </c>
      <c r="G59" s="912">
        <v>-1.9778867133953715E-2</v>
      </c>
      <c r="H59" s="911">
        <v>0.19188972589270215</v>
      </c>
    </row>
    <row r="60" spans="1:8">
      <c r="A60" s="719" t="s">
        <v>521</v>
      </c>
      <c r="B60" s="482"/>
      <c r="C60" s="907"/>
      <c r="D60" s="489">
        <v>19477129</v>
      </c>
      <c r="E60" s="487">
        <v>20761917</v>
      </c>
      <c r="F60" s="913">
        <v>21203561</v>
      </c>
      <c r="G60" s="912">
        <v>2.1271831498026028E-2</v>
      </c>
      <c r="H60" s="911">
        <v>8.8638936467484442E-2</v>
      </c>
    </row>
    <row r="61" spans="1:8" ht="25.35" customHeight="1">
      <c r="A61" s="2075" t="s">
        <v>522</v>
      </c>
      <c r="B61" s="2076"/>
      <c r="C61" s="2077"/>
      <c r="D61" s="489">
        <v>70391997</v>
      </c>
      <c r="E61" s="487">
        <v>80631043</v>
      </c>
      <c r="F61" s="913">
        <v>75333998</v>
      </c>
      <c r="G61" s="912">
        <v>-6.5694858988739613E-2</v>
      </c>
      <c r="H61" s="911">
        <v>7.0206858884824586E-2</v>
      </c>
    </row>
    <row r="62" spans="1:8" ht="15" thickBot="1">
      <c r="A62" s="941" t="s">
        <v>523</v>
      </c>
      <c r="B62" s="942"/>
      <c r="C62" s="943"/>
      <c r="D62" s="944">
        <v>24651393</v>
      </c>
      <c r="E62" s="945">
        <v>37857078</v>
      </c>
      <c r="F62" s="931">
        <v>39958271</v>
      </c>
      <c r="G62" s="946">
        <v>5.5503306409438125E-2</v>
      </c>
      <c r="H62" s="947">
        <v>0.62093359186639074</v>
      </c>
    </row>
    <row r="63" spans="1:8">
      <c r="A63" s="2057"/>
      <c r="B63" s="2057"/>
      <c r="C63" s="471"/>
      <c r="D63" s="471"/>
      <c r="E63" s="471"/>
      <c r="F63" s="471"/>
      <c r="G63" s="471"/>
      <c r="H63" s="471"/>
    </row>
    <row r="64" spans="1:8">
      <c r="A64" s="948" t="s">
        <v>584</v>
      </c>
      <c r="B64" s="949"/>
      <c r="C64" s="949"/>
      <c r="D64" s="949"/>
      <c r="E64" s="949"/>
      <c r="F64" s="949"/>
      <c r="G64" s="949"/>
      <c r="H64" s="949"/>
    </row>
    <row r="65" spans="1:8" ht="14.1" customHeight="1">
      <c r="A65" s="948" t="s">
        <v>585</v>
      </c>
      <c r="B65" s="949"/>
      <c r="C65" s="949"/>
      <c r="D65" s="949"/>
      <c r="E65" s="949"/>
      <c r="F65" s="949"/>
      <c r="G65" s="949"/>
      <c r="H65" s="949"/>
    </row>
    <row r="66" spans="1:8" ht="14.1" customHeight="1">
      <c r="A66" s="948" t="s">
        <v>586</v>
      </c>
      <c r="B66" s="949"/>
      <c r="C66" s="949"/>
      <c r="D66" s="949"/>
      <c r="E66" s="949"/>
      <c r="F66" s="949"/>
      <c r="G66" s="949"/>
      <c r="H66" s="949"/>
    </row>
    <row r="67" spans="1:8">
      <c r="A67" s="440" t="s">
        <v>587</v>
      </c>
    </row>
  </sheetData>
  <mergeCells count="109">
    <mergeCell ref="A1:H1"/>
    <mergeCell ref="A2:H2"/>
    <mergeCell ref="A3:H3"/>
    <mergeCell ref="A15:C15"/>
    <mergeCell ref="A16:C16"/>
    <mergeCell ref="A13:C13"/>
    <mergeCell ref="B22:C22"/>
    <mergeCell ref="A23:B23"/>
    <mergeCell ref="A24:B24"/>
    <mergeCell ref="A19:B19"/>
    <mergeCell ref="B20:C20"/>
    <mergeCell ref="B21:C21"/>
    <mergeCell ref="A18:B18"/>
    <mergeCell ref="A12:B12"/>
    <mergeCell ref="A6:C6"/>
    <mergeCell ref="A14:B14"/>
    <mergeCell ref="A7:C7"/>
    <mergeCell ref="A8:B8"/>
    <mergeCell ref="B9:C9"/>
    <mergeCell ref="B10:C10"/>
    <mergeCell ref="G5:H5"/>
    <mergeCell ref="A4:C4"/>
    <mergeCell ref="D5:F5"/>
    <mergeCell ref="A11:C11"/>
    <mergeCell ref="A27:B27"/>
    <mergeCell ref="A28:B28"/>
    <mergeCell ref="A47:B47"/>
    <mergeCell ref="L33:N33"/>
    <mergeCell ref="L34:N34"/>
    <mergeCell ref="M21:N21"/>
    <mergeCell ref="M22:N22"/>
    <mergeCell ref="M23:N23"/>
    <mergeCell ref="M24:N24"/>
    <mergeCell ref="A29:C29"/>
    <mergeCell ref="A30:B30"/>
    <mergeCell ref="L35:N35"/>
    <mergeCell ref="M36:N36"/>
    <mergeCell ref="L37:N37"/>
    <mergeCell ref="L38:N38"/>
    <mergeCell ref="L39:N39"/>
    <mergeCell ref="M29:N29"/>
    <mergeCell ref="M30:N30"/>
    <mergeCell ref="M31:N31"/>
    <mergeCell ref="L11:N11"/>
    <mergeCell ref="L12:N12"/>
    <mergeCell ref="L13:N13"/>
    <mergeCell ref="L14:N14"/>
    <mergeCell ref="O5:Q5"/>
    <mergeCell ref="L27:N27"/>
    <mergeCell ref="L1:S1"/>
    <mergeCell ref="L2:S2"/>
    <mergeCell ref="L3:S3"/>
    <mergeCell ref="L4:N4"/>
    <mergeCell ref="A63:B63"/>
    <mergeCell ref="B38:C38"/>
    <mergeCell ref="B39:C39"/>
    <mergeCell ref="A31:C31"/>
    <mergeCell ref="B33:C33"/>
    <mergeCell ref="B34:C34"/>
    <mergeCell ref="B35:C35"/>
    <mergeCell ref="A36:B36"/>
    <mergeCell ref="A58:B58"/>
    <mergeCell ref="A52:B52"/>
    <mergeCell ref="A53:B53"/>
    <mergeCell ref="A54:C54"/>
    <mergeCell ref="A43:B43"/>
    <mergeCell ref="A44:B44"/>
    <mergeCell ref="A45:C45"/>
    <mergeCell ref="A46:B46"/>
    <mergeCell ref="A57:C57"/>
    <mergeCell ref="A55:C55"/>
    <mergeCell ref="A61:C61"/>
    <mergeCell ref="A37:C37"/>
    <mergeCell ref="Y37:AD37"/>
    <mergeCell ref="Z5:AB5"/>
    <mergeCell ref="AC5:AD5"/>
    <mergeCell ref="L42:S42"/>
    <mergeCell ref="L43:S43"/>
    <mergeCell ref="L40:N40"/>
    <mergeCell ref="K41:N41"/>
    <mergeCell ref="T5:U5"/>
    <mergeCell ref="L15:N15"/>
    <mergeCell ref="L16:N16"/>
    <mergeCell ref="L17:N17"/>
    <mergeCell ref="L18:N18"/>
    <mergeCell ref="Y30:AB30"/>
    <mergeCell ref="Y31:AB31"/>
    <mergeCell ref="M28:N28"/>
    <mergeCell ref="R5:S5"/>
    <mergeCell ref="L6:N6"/>
    <mergeCell ref="L7:N7"/>
    <mergeCell ref="M8:N8"/>
    <mergeCell ref="L26:N26"/>
    <mergeCell ref="M19:N19"/>
    <mergeCell ref="M20:N20"/>
    <mergeCell ref="M9:N9"/>
    <mergeCell ref="M10:N10"/>
    <mergeCell ref="Y34:AB34"/>
    <mergeCell ref="AC34:AD34"/>
    <mergeCell ref="Y35:AB35"/>
    <mergeCell ref="Y4:AA4"/>
    <mergeCell ref="Y1:AD1"/>
    <mergeCell ref="Y2:AD2"/>
    <mergeCell ref="Y3:AD3"/>
    <mergeCell ref="AC31:AD31"/>
    <mergeCell ref="Y32:AB32"/>
    <mergeCell ref="AC32:AD32"/>
    <mergeCell ref="Y33:AB33"/>
    <mergeCell ref="AC33:AD33"/>
  </mergeCells>
  <hyperlinks>
    <hyperlink ref="A4" location="Índice!A1" display="Volver al índice" xr:uid="{651D2BE6-1C52-4F19-9F45-7AA2134D8508}"/>
    <hyperlink ref="L4" location="Índice!A1" display="Volver al índice" xr:uid="{036A2E52-2F43-4292-BE7E-AB5BAA783572}"/>
    <hyperlink ref="Y4" location="Índice!A1" display="Volver al índice" xr:uid="{6F512379-84D5-47A4-A892-1A2C4E16738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E65"/>
  <sheetViews>
    <sheetView showGridLines="0" topLeftCell="X1" zoomScale="60" zoomScaleNormal="60" workbookViewId="0">
      <selection activeCell="AD5" sqref="AD5"/>
    </sheetView>
  </sheetViews>
  <sheetFormatPr baseColWidth="10" defaultColWidth="11.42578125" defaultRowHeight="14.25"/>
  <cols>
    <col min="1" max="1" width="11.42578125" style="517"/>
    <col min="2" max="2" width="35.42578125" style="517" customWidth="1"/>
    <col min="3" max="3" width="38" style="517" customWidth="1"/>
    <col min="4" max="6" width="14.42578125" style="517" bestFit="1" customWidth="1"/>
    <col min="7" max="8" width="11.5703125" style="517" bestFit="1" customWidth="1"/>
    <col min="9" max="12" width="11.42578125" style="517"/>
    <col min="13" max="13" width="10.42578125" style="517" customWidth="1"/>
    <col min="14" max="14" width="53.140625" style="517" customWidth="1"/>
    <col min="15" max="15" width="13.140625" style="517" bestFit="1" customWidth="1"/>
    <col min="16" max="19" width="11.5703125" style="517" bestFit="1" customWidth="1"/>
    <col min="20" max="20" width="13.140625" style="517" bestFit="1" customWidth="1"/>
    <col min="21" max="21" width="11.42578125" style="517" customWidth="1"/>
    <col min="22" max="22" width="15.5703125" style="517" bestFit="1" customWidth="1"/>
    <col min="23" max="25" width="11.42578125" style="517"/>
    <col min="26" max="26" width="51.5703125" style="517" customWidth="1"/>
    <col min="27" max="29" width="11.5703125" style="517" bestFit="1" customWidth="1"/>
    <col min="30" max="16384" width="11.42578125" style="517"/>
  </cols>
  <sheetData>
    <row r="1" spans="1:31" ht="15">
      <c r="A1" s="1946" t="s">
        <v>588</v>
      </c>
      <c r="B1" s="1946"/>
      <c r="C1" s="1946"/>
      <c r="D1" s="1946"/>
      <c r="E1" s="1946"/>
      <c r="F1" s="1946"/>
      <c r="G1" s="1946"/>
      <c r="H1" s="1946"/>
      <c r="K1" s="820"/>
      <c r="L1" s="2002" t="s">
        <v>588</v>
      </c>
      <c r="M1" s="2002"/>
      <c r="N1" s="2002"/>
      <c r="O1" s="2002"/>
      <c r="P1" s="2002"/>
      <c r="Q1" s="2002"/>
      <c r="R1" s="2002"/>
      <c r="S1" s="2002"/>
      <c r="T1" s="821"/>
      <c r="U1" s="821"/>
      <c r="V1" s="821"/>
      <c r="Z1" s="2002" t="s">
        <v>588</v>
      </c>
      <c r="AA1" s="2002"/>
      <c r="AB1" s="2002"/>
      <c r="AC1" s="2002"/>
      <c r="AD1" s="821"/>
      <c r="AE1" s="821"/>
    </row>
    <row r="2" spans="1:31" ht="15">
      <c r="A2" s="2002" t="s">
        <v>589</v>
      </c>
      <c r="B2" s="2002"/>
      <c r="C2" s="2002"/>
      <c r="D2" s="2002"/>
      <c r="E2" s="2002"/>
      <c r="F2" s="2002"/>
      <c r="G2" s="2002"/>
      <c r="H2" s="2002"/>
      <c r="K2" s="820"/>
      <c r="L2" s="2002" t="s">
        <v>590</v>
      </c>
      <c r="M2" s="2002"/>
      <c r="N2" s="2002"/>
      <c r="O2" s="2002"/>
      <c r="P2" s="2002"/>
      <c r="Q2" s="2002"/>
      <c r="R2" s="2002"/>
      <c r="S2" s="2002"/>
      <c r="T2" s="821"/>
      <c r="U2" s="821"/>
      <c r="V2" s="821"/>
      <c r="Z2" s="2002" t="s">
        <v>551</v>
      </c>
      <c r="AA2" s="2002"/>
      <c r="AB2" s="2002"/>
      <c r="AC2" s="2002"/>
      <c r="AD2" s="821"/>
      <c r="AE2" s="821"/>
    </row>
    <row r="3" spans="1:31" ht="15.75" thickBot="1">
      <c r="A3" s="2002" t="s">
        <v>471</v>
      </c>
      <c r="B3" s="2002"/>
      <c r="C3" s="2002"/>
      <c r="D3" s="2002"/>
      <c r="E3" s="2002"/>
      <c r="F3" s="2002"/>
      <c r="G3" s="2002"/>
      <c r="H3" s="2002"/>
      <c r="K3" s="820"/>
      <c r="L3" s="2002" t="s">
        <v>472</v>
      </c>
      <c r="M3" s="2002"/>
      <c r="N3" s="2002"/>
      <c r="O3" s="2002"/>
      <c r="P3" s="2002"/>
      <c r="Q3" s="2002"/>
      <c r="R3" s="2002"/>
      <c r="S3" s="2002"/>
      <c r="T3" s="821"/>
      <c r="U3" s="821"/>
      <c r="V3" s="821"/>
      <c r="Z3" s="822" t="s">
        <v>51</v>
      </c>
      <c r="AA3" s="823"/>
      <c r="AB3" s="823"/>
      <c r="AC3" s="823"/>
      <c r="AD3" s="821"/>
      <c r="AE3" s="821"/>
    </row>
    <row r="4" spans="1:31" ht="15.75" thickBot="1">
      <c r="A4" s="1979" t="s">
        <v>51</v>
      </c>
      <c r="B4" s="1979"/>
      <c r="C4" s="1979"/>
      <c r="D4" s="671"/>
      <c r="E4" s="671"/>
      <c r="F4" s="671"/>
      <c r="G4" s="671"/>
      <c r="H4" s="671"/>
      <c r="K4" s="820"/>
      <c r="L4" s="1979" t="s">
        <v>51</v>
      </c>
      <c r="M4" s="1979"/>
      <c r="N4" s="1979"/>
      <c r="O4" s="671"/>
      <c r="P4" s="671"/>
      <c r="Q4" s="671"/>
      <c r="R4" s="671"/>
      <c r="S4" s="671"/>
      <c r="T4" s="821"/>
      <c r="U4" s="821"/>
      <c r="V4" s="821"/>
      <c r="Z4" s="824"/>
      <c r="AA4" s="1929" t="s">
        <v>46</v>
      </c>
      <c r="AB4" s="1930"/>
      <c r="AC4" s="1931"/>
      <c r="AD4" s="1891" t="s">
        <v>840</v>
      </c>
      <c r="AE4" s="1893"/>
    </row>
    <row r="5" spans="1:31" ht="15.75" thickBot="1">
      <c r="A5" s="825"/>
      <c r="B5" s="825"/>
      <c r="C5" s="825"/>
      <c r="D5" s="1891" t="s">
        <v>141</v>
      </c>
      <c r="E5" s="1892"/>
      <c r="F5" s="1893"/>
      <c r="G5" s="2131" t="s">
        <v>47</v>
      </c>
      <c r="H5" s="2132"/>
      <c r="K5" s="820"/>
      <c r="L5" s="520"/>
      <c r="M5" s="520"/>
      <c r="N5" s="826"/>
      <c r="O5" s="2105" t="s">
        <v>46</v>
      </c>
      <c r="P5" s="2106"/>
      <c r="Q5" s="2107"/>
      <c r="R5" s="2105" t="s">
        <v>47</v>
      </c>
      <c r="S5" s="2107"/>
      <c r="T5" s="1891" t="s">
        <v>48</v>
      </c>
      <c r="U5" s="1893"/>
      <c r="V5" s="416" t="s">
        <v>49</v>
      </c>
      <c r="Z5" s="827"/>
      <c r="AA5" s="424" t="s">
        <v>30</v>
      </c>
      <c r="AB5" s="425" t="s">
        <v>52</v>
      </c>
      <c r="AC5" s="426" t="s">
        <v>733</v>
      </c>
      <c r="AD5" s="1729">
        <v>2020</v>
      </c>
      <c r="AE5" s="1730">
        <v>2021</v>
      </c>
    </row>
    <row r="6" spans="1:31" ht="15.75" thickBot="1">
      <c r="A6" s="2133"/>
      <c r="B6" s="2133"/>
      <c r="C6" s="2134"/>
      <c r="D6" s="889" t="s">
        <v>779</v>
      </c>
      <c r="E6" s="890" t="s">
        <v>883</v>
      </c>
      <c r="F6" s="891" t="s">
        <v>778</v>
      </c>
      <c r="G6" s="831" t="s">
        <v>53</v>
      </c>
      <c r="H6" s="832" t="s">
        <v>54</v>
      </c>
      <c r="K6" s="833"/>
      <c r="L6" s="834"/>
      <c r="M6" s="834"/>
      <c r="N6" s="835"/>
      <c r="O6" s="1729" t="s">
        <v>30</v>
      </c>
      <c r="P6" s="1731" t="s">
        <v>52</v>
      </c>
      <c r="Q6" s="1730" t="s">
        <v>733</v>
      </c>
      <c r="R6" s="1729" t="s">
        <v>53</v>
      </c>
      <c r="S6" s="1730" t="s">
        <v>54</v>
      </c>
      <c r="T6" s="1729">
        <v>2020</v>
      </c>
      <c r="U6" s="1730">
        <v>2021</v>
      </c>
      <c r="V6" s="1836" t="s">
        <v>207</v>
      </c>
      <c r="Z6" s="836" t="s">
        <v>70</v>
      </c>
      <c r="AA6" s="301"/>
      <c r="AB6" s="427"/>
      <c r="AC6" s="303"/>
      <c r="AD6" s="837"/>
      <c r="AE6" s="838"/>
    </row>
    <row r="7" spans="1:31" ht="17.25">
      <c r="A7" s="2108" t="s">
        <v>473</v>
      </c>
      <c r="B7" s="2109"/>
      <c r="C7" s="2110"/>
      <c r="D7" s="839"/>
      <c r="E7" s="840"/>
      <c r="F7" s="841"/>
      <c r="G7" s="427"/>
      <c r="H7" s="303"/>
      <c r="K7" s="359"/>
      <c r="L7" s="2108" t="s">
        <v>474</v>
      </c>
      <c r="M7" s="2109"/>
      <c r="N7" s="2110"/>
      <c r="O7" s="304"/>
      <c r="P7" s="429"/>
      <c r="Q7" s="429"/>
      <c r="R7" s="304"/>
      <c r="S7" s="430"/>
      <c r="T7" s="307"/>
      <c r="U7" s="307"/>
      <c r="V7" s="309"/>
      <c r="Z7" s="842" t="s">
        <v>591</v>
      </c>
      <c r="AA7" s="1177">
        <v>1.3479056691938036E-2</v>
      </c>
      <c r="AB7" s="868">
        <v>2.235790913850294E-2</v>
      </c>
      <c r="AC7" s="869">
        <v>2.1939708681749773E-2</v>
      </c>
      <c r="AD7" s="1513">
        <v>1.641145908042739E-3</v>
      </c>
      <c r="AE7" s="1514">
        <v>1.9716169496729226E-2</v>
      </c>
    </row>
    <row r="8" spans="1:31" ht="17.25">
      <c r="A8" s="2093" t="s">
        <v>475</v>
      </c>
      <c r="B8" s="2094"/>
      <c r="C8" s="843"/>
      <c r="D8" s="304"/>
      <c r="E8" s="429"/>
      <c r="F8" s="430"/>
      <c r="G8" s="844"/>
      <c r="H8" s="845"/>
      <c r="K8" s="359"/>
      <c r="L8" s="846"/>
      <c r="M8" s="2097" t="s">
        <v>476</v>
      </c>
      <c r="N8" s="2098"/>
      <c r="O8" s="780">
        <v>1994352</v>
      </c>
      <c r="P8" s="847">
        <v>1996856</v>
      </c>
      <c r="Q8" s="848">
        <v>2059066</v>
      </c>
      <c r="R8" s="868">
        <v>3.1153974047202201E-2</v>
      </c>
      <c r="S8" s="869">
        <v>3.2448634945084917E-2</v>
      </c>
      <c r="T8" s="847">
        <v>8197914</v>
      </c>
      <c r="U8" s="847">
        <v>7925892</v>
      </c>
      <c r="V8" s="1509">
        <v>-3.3181855774529957E-2</v>
      </c>
      <c r="Z8" s="842" t="s">
        <v>592</v>
      </c>
      <c r="AA8" s="1177">
        <v>0.13777096353094848</v>
      </c>
      <c r="AB8" s="868">
        <v>0.220188798545671</v>
      </c>
      <c r="AC8" s="869">
        <v>0.20634982002452815</v>
      </c>
      <c r="AD8" s="1513">
        <v>1.4374619363084037E-2</v>
      </c>
      <c r="AE8" s="1514">
        <v>0.18769117602774929</v>
      </c>
    </row>
    <row r="9" spans="1:31" ht="16.5">
      <c r="A9" s="842"/>
      <c r="B9" s="2103" t="s">
        <v>477</v>
      </c>
      <c r="C9" s="2104"/>
      <c r="D9" s="780">
        <v>5322420</v>
      </c>
      <c r="E9" s="847">
        <v>5666863</v>
      </c>
      <c r="F9" s="848">
        <v>4366498</v>
      </c>
      <c r="G9" s="849">
        <v>-0.22946822607146145</v>
      </c>
      <c r="H9" s="850">
        <v>-0.17960288740835939</v>
      </c>
      <c r="K9" s="359"/>
      <c r="L9" s="842"/>
      <c r="M9" s="2124" t="s">
        <v>478</v>
      </c>
      <c r="N9" s="2125"/>
      <c r="O9" s="780">
        <v>-424178</v>
      </c>
      <c r="P9" s="847">
        <v>-393036</v>
      </c>
      <c r="Q9" s="848">
        <v>-399009</v>
      </c>
      <c r="R9" s="868">
        <v>1.5197081183403047E-2</v>
      </c>
      <c r="S9" s="869">
        <v>-5.9335939157617791E-2</v>
      </c>
      <c r="T9" s="847">
        <v>-2106029</v>
      </c>
      <c r="U9" s="847">
        <v>-1667138</v>
      </c>
      <c r="V9" s="1509">
        <v>-0.20839741523027461</v>
      </c>
      <c r="Z9" s="842" t="s">
        <v>593</v>
      </c>
      <c r="AA9" s="318">
        <v>3.5962365203671152E-2</v>
      </c>
      <c r="AB9" s="428">
        <v>3.5677862593891524E-2</v>
      </c>
      <c r="AC9" s="305">
        <v>3.681836046855444E-2</v>
      </c>
      <c r="AD9" s="1515">
        <v>3.9389550406122367E-2</v>
      </c>
      <c r="AE9" s="1516">
        <v>3.5184643677913567E-2</v>
      </c>
    </row>
    <row r="10" spans="1:31" ht="17.25">
      <c r="A10" s="842"/>
      <c r="B10" s="2103" t="s">
        <v>479</v>
      </c>
      <c r="C10" s="2104"/>
      <c r="D10" s="780">
        <v>25948221</v>
      </c>
      <c r="E10" s="847">
        <v>32819306</v>
      </c>
      <c r="F10" s="848">
        <v>29965362</v>
      </c>
      <c r="G10" s="849">
        <v>-8.6959303770774432E-2</v>
      </c>
      <c r="H10" s="850">
        <v>0.15481373462943759</v>
      </c>
      <c r="K10" s="359"/>
      <c r="L10" s="846"/>
      <c r="M10" s="2100" t="s">
        <v>480</v>
      </c>
      <c r="N10" s="2101"/>
      <c r="O10" s="776">
        <v>1570174</v>
      </c>
      <c r="P10" s="851">
        <v>1603820</v>
      </c>
      <c r="Q10" s="852">
        <v>1660057</v>
      </c>
      <c r="R10" s="871">
        <v>3.5064408724171041E-2</v>
      </c>
      <c r="S10" s="872">
        <v>5.7243974234702649E-2</v>
      </c>
      <c r="T10" s="851">
        <v>6091885</v>
      </c>
      <c r="U10" s="851">
        <v>6258754</v>
      </c>
      <c r="V10" s="1508">
        <v>2.7392014130273305E-2</v>
      </c>
      <c r="Z10" s="362" t="s">
        <v>594</v>
      </c>
      <c r="AA10" s="318">
        <v>2.2759135167750851E-2</v>
      </c>
      <c r="AB10" s="428">
        <v>3.4945005100349133E-2</v>
      </c>
      <c r="AC10" s="305">
        <v>3.4759486344174424E-2</v>
      </c>
      <c r="AD10" s="1515">
        <v>1.0186619697124913E-2</v>
      </c>
      <c r="AE10" s="1516">
        <v>3.0726727578181682E-2</v>
      </c>
    </row>
    <row r="11" spans="1:31" ht="17.25">
      <c r="A11" s="2118" t="s">
        <v>481</v>
      </c>
      <c r="B11" s="2119"/>
      <c r="C11" s="2120"/>
      <c r="D11" s="776">
        <v>31270641</v>
      </c>
      <c r="E11" s="851">
        <v>38486169</v>
      </c>
      <c r="F11" s="852">
        <v>34331860</v>
      </c>
      <c r="G11" s="853">
        <v>-0.10794290800936823</v>
      </c>
      <c r="H11" s="854">
        <v>9.7894347608672216E-2</v>
      </c>
      <c r="K11" s="359"/>
      <c r="L11" s="2093"/>
      <c r="M11" s="2094"/>
      <c r="N11" s="2095"/>
      <c r="O11" s="855"/>
      <c r="P11" s="856"/>
      <c r="Q11" s="857"/>
      <c r="R11" s="871"/>
      <c r="S11" s="872"/>
      <c r="T11" s="429"/>
      <c r="U11" s="429"/>
      <c r="V11" s="1509"/>
      <c r="Z11" s="842" t="s">
        <v>595</v>
      </c>
      <c r="AA11" s="318">
        <v>1.0654113015823755E-2</v>
      </c>
      <c r="AB11" s="428">
        <v>9.537299875182011E-3</v>
      </c>
      <c r="AC11" s="305">
        <v>9.7602524208526276E-3</v>
      </c>
      <c r="AD11" s="1515">
        <v>1.5058981683135438E-2</v>
      </c>
      <c r="AE11" s="1516">
        <v>1.0334301036441495E-2</v>
      </c>
    </row>
    <row r="12" spans="1:31">
      <c r="A12" s="2096"/>
      <c r="B12" s="2097"/>
      <c r="C12" s="843"/>
      <c r="D12" s="304"/>
      <c r="E12" s="429"/>
      <c r="F12" s="430"/>
      <c r="G12" s="849"/>
      <c r="H12" s="850"/>
      <c r="K12" s="359"/>
      <c r="L12" s="2096" t="s">
        <v>56</v>
      </c>
      <c r="M12" s="2097"/>
      <c r="N12" s="2098"/>
      <c r="O12" s="780">
        <v>-614866</v>
      </c>
      <c r="P12" s="847">
        <v>-103385</v>
      </c>
      <c r="Q12" s="848">
        <v>-161595</v>
      </c>
      <c r="R12" s="868">
        <v>0.56304106011510369</v>
      </c>
      <c r="S12" s="869">
        <v>-0.73718663904005099</v>
      </c>
      <c r="T12" s="847">
        <v>-4636694</v>
      </c>
      <c r="U12" s="847">
        <v>-1038026</v>
      </c>
      <c r="V12" s="1509">
        <v>-0.77612799119372555</v>
      </c>
      <c r="Z12" s="858"/>
      <c r="AA12" s="304"/>
      <c r="AB12" s="429"/>
      <c r="AC12" s="430"/>
      <c r="AD12" s="570"/>
      <c r="AE12" s="571"/>
    </row>
    <row r="13" spans="1:31" ht="15">
      <c r="A13" s="846" t="s">
        <v>146</v>
      </c>
      <c r="B13" s="859"/>
      <c r="C13" s="860"/>
      <c r="D13" s="776">
        <v>1345981</v>
      </c>
      <c r="E13" s="851">
        <v>1027761</v>
      </c>
      <c r="F13" s="852">
        <v>344460</v>
      </c>
      <c r="G13" s="853">
        <v>-0.66484425853870688</v>
      </c>
      <c r="H13" s="854">
        <v>-0.74408256877325907</v>
      </c>
      <c r="K13" s="359"/>
      <c r="L13" s="2096" t="s">
        <v>231</v>
      </c>
      <c r="M13" s="2097"/>
      <c r="N13" s="2098"/>
      <c r="O13" s="780">
        <v>38392</v>
      </c>
      <c r="P13" s="847">
        <v>70441</v>
      </c>
      <c r="Q13" s="848">
        <v>68765</v>
      </c>
      <c r="R13" s="868">
        <v>-2.3792961485498504E-2</v>
      </c>
      <c r="S13" s="869">
        <v>0.79112836007501564</v>
      </c>
      <c r="T13" s="847">
        <v>120245</v>
      </c>
      <c r="U13" s="847">
        <v>245038</v>
      </c>
      <c r="V13" s="1509">
        <v>1.0378227784939082</v>
      </c>
      <c r="Z13" s="363" t="s">
        <v>553</v>
      </c>
      <c r="AA13" s="304"/>
      <c r="AB13" s="429"/>
      <c r="AC13" s="430"/>
      <c r="AD13" s="570"/>
      <c r="AE13" s="571"/>
    </row>
    <row r="14" spans="1:31" ht="15">
      <c r="A14" s="2093"/>
      <c r="B14" s="2094"/>
      <c r="C14" s="860"/>
      <c r="D14" s="855"/>
      <c r="E14" s="856"/>
      <c r="F14" s="857"/>
      <c r="G14" s="853"/>
      <c r="H14" s="854"/>
      <c r="K14" s="359"/>
      <c r="L14" s="1997" t="s">
        <v>232</v>
      </c>
      <c r="M14" s="1998"/>
      <c r="N14" s="1999"/>
      <c r="O14" s="776">
        <v>-576474</v>
      </c>
      <c r="P14" s="851">
        <v>-32944</v>
      </c>
      <c r="Q14" s="852">
        <v>-92830</v>
      </c>
      <c r="R14" s="871">
        <v>1.8178120446818844</v>
      </c>
      <c r="S14" s="872">
        <v>-0.83896932038565486</v>
      </c>
      <c r="T14" s="851">
        <v>-4516449</v>
      </c>
      <c r="U14" s="851">
        <v>-792988</v>
      </c>
      <c r="V14" s="1508">
        <v>-0.82442223968431838</v>
      </c>
      <c r="Z14" s="842" t="s">
        <v>555</v>
      </c>
      <c r="AA14" s="318">
        <v>3.1858460801724643E-2</v>
      </c>
      <c r="AB14" s="428">
        <v>3.4607089394650077E-2</v>
      </c>
      <c r="AC14" s="305">
        <v>3.6735611272696853E-2</v>
      </c>
      <c r="AD14" s="1515">
        <v>3.1858460801724643E-2</v>
      </c>
      <c r="AE14" s="1516">
        <v>3.6735611272696853E-2</v>
      </c>
    </row>
    <row r="15" spans="1:31" ht="15">
      <c r="A15" s="846" t="s">
        <v>554</v>
      </c>
      <c r="B15" s="859"/>
      <c r="C15" s="860"/>
      <c r="D15" s="776">
        <v>2168500</v>
      </c>
      <c r="E15" s="851">
        <v>1406424</v>
      </c>
      <c r="F15" s="852">
        <v>1261896</v>
      </c>
      <c r="G15" s="853">
        <v>-0.10276275148888248</v>
      </c>
      <c r="H15" s="854">
        <v>-0.41807885635231723</v>
      </c>
      <c r="K15" s="359"/>
      <c r="L15" s="1997"/>
      <c r="M15" s="1998"/>
      <c r="N15" s="1999"/>
      <c r="O15" s="304"/>
      <c r="P15" s="429"/>
      <c r="Q15" s="430"/>
      <c r="R15" s="868"/>
      <c r="S15" s="869"/>
      <c r="T15" s="856"/>
      <c r="U15" s="856"/>
      <c r="V15" s="1452"/>
      <c r="Z15" s="842" t="s">
        <v>249</v>
      </c>
      <c r="AA15" s="318">
        <v>4.5146624158313081E-2</v>
      </c>
      <c r="AB15" s="428">
        <v>4.8558392002954136E-2</v>
      </c>
      <c r="AC15" s="305">
        <v>5.0441372215741687E-2</v>
      </c>
      <c r="AD15" s="1515">
        <v>4.5146624158313081E-2</v>
      </c>
      <c r="AE15" s="1516">
        <v>5.0441372215741687E-2</v>
      </c>
    </row>
    <row r="16" spans="1:31" ht="15">
      <c r="A16" s="846" t="s">
        <v>151</v>
      </c>
      <c r="B16" s="859"/>
      <c r="C16" s="860"/>
      <c r="D16" s="776">
        <v>28452224</v>
      </c>
      <c r="E16" s="851">
        <v>16931666</v>
      </c>
      <c r="F16" s="852">
        <v>18041469</v>
      </c>
      <c r="G16" s="853">
        <v>6.5546001202716919E-2</v>
      </c>
      <c r="H16" s="854">
        <v>-0.36590303098977428</v>
      </c>
      <c r="K16" s="359"/>
      <c r="L16" s="2112" t="s">
        <v>556</v>
      </c>
      <c r="M16" s="2113"/>
      <c r="N16" s="2114"/>
      <c r="O16" s="776">
        <v>993700</v>
      </c>
      <c r="P16" s="851">
        <v>1570876</v>
      </c>
      <c r="Q16" s="852">
        <v>1567227</v>
      </c>
      <c r="R16" s="871">
        <v>-2.3229077279174168E-3</v>
      </c>
      <c r="S16" s="872">
        <v>0.57716312770453859</v>
      </c>
      <c r="T16" s="851">
        <v>1575436</v>
      </c>
      <c r="U16" s="851">
        <v>5465766</v>
      </c>
      <c r="V16" s="1508">
        <v>2.469367210092952</v>
      </c>
      <c r="Z16" s="842" t="s">
        <v>557</v>
      </c>
      <c r="AA16" s="1177">
        <v>2.0568072545797578</v>
      </c>
      <c r="AB16" s="868">
        <v>1.6598039903743786</v>
      </c>
      <c r="AC16" s="869">
        <v>1.5048853766019954</v>
      </c>
      <c r="AD16" s="1513">
        <v>2.0568072545797578</v>
      </c>
      <c r="AE16" s="1514">
        <v>1.5048853766019954</v>
      </c>
    </row>
    <row r="17" spans="1:31" ht="15">
      <c r="A17" s="846" t="s">
        <v>152</v>
      </c>
      <c r="B17" s="859"/>
      <c r="C17" s="860"/>
      <c r="D17" s="776">
        <v>4636804</v>
      </c>
      <c r="E17" s="851">
        <v>7307678</v>
      </c>
      <c r="F17" s="852">
        <v>7384150</v>
      </c>
      <c r="G17" s="853">
        <v>1.0464609962288929E-2</v>
      </c>
      <c r="H17" s="854">
        <v>0.59250854683527709</v>
      </c>
      <c r="K17" s="359"/>
      <c r="L17" s="2096"/>
      <c r="M17" s="2097"/>
      <c r="N17" s="2098"/>
      <c r="O17" s="429"/>
      <c r="P17" s="429"/>
      <c r="Q17" s="429"/>
      <c r="R17" s="1177"/>
      <c r="S17" s="869"/>
      <c r="T17" s="429"/>
      <c r="U17" s="429"/>
      <c r="V17" s="1451"/>
      <c r="Z17" s="842" t="s">
        <v>262</v>
      </c>
      <c r="AA17" s="1177">
        <v>1.4514200013483469</v>
      </c>
      <c r="AB17" s="868">
        <v>1.1829260134682491</v>
      </c>
      <c r="AC17" s="869">
        <v>1.0959829555858969</v>
      </c>
      <c r="AD17" s="1513">
        <v>1.4514200013483469</v>
      </c>
      <c r="AE17" s="1514">
        <v>1.0959829555858969</v>
      </c>
    </row>
    <row r="18" spans="1:31" ht="17.25">
      <c r="A18" s="2096"/>
      <c r="B18" s="2097"/>
      <c r="C18" s="843"/>
      <c r="D18" s="304"/>
      <c r="E18" s="429"/>
      <c r="F18" s="430"/>
      <c r="G18" s="849"/>
      <c r="H18" s="850"/>
      <c r="K18" s="359"/>
      <c r="L18" s="2093" t="s">
        <v>266</v>
      </c>
      <c r="M18" s="2094"/>
      <c r="N18" s="2095"/>
      <c r="O18" s="429"/>
      <c r="P18" s="429"/>
      <c r="Q18" s="429"/>
      <c r="R18" s="1177"/>
      <c r="S18" s="869"/>
      <c r="T18" s="429"/>
      <c r="U18" s="429"/>
      <c r="V18" s="1509"/>
      <c r="Z18" s="842" t="s">
        <v>596</v>
      </c>
      <c r="AA18" s="318">
        <v>2.0322532609881996E-2</v>
      </c>
      <c r="AB18" s="428">
        <v>1.0849364288063037E-3</v>
      </c>
      <c r="AC18" s="305">
        <v>3.0249567074863118E-3</v>
      </c>
      <c r="AD18" s="1515">
        <v>3.9804779609908227E-2</v>
      </c>
      <c r="AE18" s="1516">
        <v>6.4600731701932443E-3</v>
      </c>
    </row>
    <row r="19" spans="1:31" ht="15">
      <c r="A19" s="2093" t="s">
        <v>39</v>
      </c>
      <c r="B19" s="2094"/>
      <c r="C19" s="860"/>
      <c r="D19" s="776">
        <v>113464992</v>
      </c>
      <c r="E19" s="851">
        <v>121459651</v>
      </c>
      <c r="F19" s="852">
        <v>122752170</v>
      </c>
      <c r="G19" s="853">
        <v>1.0641550419077106E-2</v>
      </c>
      <c r="H19" s="854">
        <v>8.1850602871412548E-2</v>
      </c>
      <c r="K19" s="359"/>
      <c r="L19" s="842"/>
      <c r="M19" s="2097" t="s">
        <v>558</v>
      </c>
      <c r="N19" s="2098"/>
      <c r="O19" s="780">
        <v>636331</v>
      </c>
      <c r="P19" s="847">
        <v>669583</v>
      </c>
      <c r="Q19" s="848">
        <v>719473</v>
      </c>
      <c r="R19" s="868">
        <v>7.4509060116520281E-2</v>
      </c>
      <c r="S19" s="869">
        <v>0.13065841519586505</v>
      </c>
      <c r="T19" s="847">
        <v>2162357</v>
      </c>
      <c r="U19" s="847">
        <v>2641301</v>
      </c>
      <c r="V19" s="1509">
        <v>0.22149164083451531</v>
      </c>
      <c r="Z19" s="362"/>
      <c r="AA19" s="304"/>
      <c r="AB19" s="429"/>
      <c r="AC19" s="430"/>
      <c r="AD19" s="570"/>
      <c r="AE19" s="571"/>
    </row>
    <row r="20" spans="1:31" ht="15">
      <c r="A20" s="842"/>
      <c r="B20" s="2103" t="s">
        <v>485</v>
      </c>
      <c r="C20" s="2104"/>
      <c r="D20" s="780">
        <v>109850172</v>
      </c>
      <c r="E20" s="847">
        <v>117256286</v>
      </c>
      <c r="F20" s="848">
        <v>118242794</v>
      </c>
      <c r="G20" s="849">
        <v>8.4132632343481006E-3</v>
      </c>
      <c r="H20" s="850">
        <v>7.6400626846537811E-2</v>
      </c>
      <c r="K20" s="359"/>
      <c r="L20" s="842"/>
      <c r="M20" s="2097" t="s">
        <v>559</v>
      </c>
      <c r="N20" s="2098"/>
      <c r="O20" s="780">
        <v>179165</v>
      </c>
      <c r="P20" s="847">
        <v>231547</v>
      </c>
      <c r="Q20" s="848">
        <v>237450</v>
      </c>
      <c r="R20" s="868">
        <v>2.5493744250627302E-2</v>
      </c>
      <c r="S20" s="869">
        <v>0.32531465408980548</v>
      </c>
      <c r="T20" s="847">
        <v>647856</v>
      </c>
      <c r="U20" s="847">
        <v>880261</v>
      </c>
      <c r="V20" s="1509">
        <v>0.35872940900447015</v>
      </c>
      <c r="Z20" s="861" t="s">
        <v>84</v>
      </c>
      <c r="AA20" s="304"/>
      <c r="AB20" s="429"/>
      <c r="AC20" s="430"/>
      <c r="AD20" s="570"/>
      <c r="AE20" s="571"/>
    </row>
    <row r="21" spans="1:31" ht="16.5">
      <c r="A21" s="842"/>
      <c r="B21" s="2103" t="s">
        <v>487</v>
      </c>
      <c r="C21" s="2104"/>
      <c r="D21" s="780">
        <v>3614820</v>
      </c>
      <c r="E21" s="847">
        <v>4203365</v>
      </c>
      <c r="F21" s="848">
        <v>4509376</v>
      </c>
      <c r="G21" s="849">
        <v>7.2801434089116768E-2</v>
      </c>
      <c r="H21" s="850">
        <v>0.24746903026983369</v>
      </c>
      <c r="K21" s="359"/>
      <c r="L21" s="842"/>
      <c r="M21" s="2097" t="s">
        <v>269</v>
      </c>
      <c r="N21" s="2098"/>
      <c r="O21" s="780">
        <v>11196</v>
      </c>
      <c r="P21" s="847">
        <v>-30044</v>
      </c>
      <c r="Q21" s="848">
        <v>115361</v>
      </c>
      <c r="R21" s="868">
        <v>-4.8397350552522962</v>
      </c>
      <c r="S21" s="869">
        <v>9.3037692032868886</v>
      </c>
      <c r="T21" s="847">
        <v>125410</v>
      </c>
      <c r="U21" s="847">
        <v>47632</v>
      </c>
      <c r="V21" s="1509">
        <v>-0.62018977752970261</v>
      </c>
      <c r="Z21" s="858" t="s">
        <v>597</v>
      </c>
      <c r="AA21" s="1177">
        <v>0.41432857657013683</v>
      </c>
      <c r="AB21" s="868">
        <v>0.45326997516776363</v>
      </c>
      <c r="AC21" s="869">
        <v>0.47426683263825159</v>
      </c>
      <c r="AD21" s="1513">
        <v>0.40916435301967913</v>
      </c>
      <c r="AE21" s="1514">
        <v>0.43448346140186617</v>
      </c>
    </row>
    <row r="22" spans="1:31">
      <c r="A22" s="842"/>
      <c r="B22" s="2103" t="s">
        <v>560</v>
      </c>
      <c r="C22" s="2104"/>
      <c r="D22" s="780">
        <v>-7434988</v>
      </c>
      <c r="E22" s="847">
        <v>-6976762</v>
      </c>
      <c r="F22" s="848">
        <v>-6786094</v>
      </c>
      <c r="G22" s="849">
        <v>-2.7329010219927286E-2</v>
      </c>
      <c r="H22" s="850">
        <v>-8.7275729295057336E-2</v>
      </c>
      <c r="K22" s="359"/>
      <c r="L22" s="842"/>
      <c r="M22" s="2097" t="s">
        <v>488</v>
      </c>
      <c r="N22" s="2098"/>
      <c r="O22" s="780">
        <v>27656</v>
      </c>
      <c r="P22" s="847">
        <v>73843</v>
      </c>
      <c r="Q22" s="848">
        <v>-7952</v>
      </c>
      <c r="R22" s="868" t="s">
        <v>60</v>
      </c>
      <c r="S22" s="869" t="s">
        <v>60</v>
      </c>
      <c r="T22" s="847">
        <v>-352658</v>
      </c>
      <c r="U22" s="847">
        <v>81970</v>
      </c>
      <c r="V22" s="1509" t="s">
        <v>60</v>
      </c>
      <c r="Z22" s="858"/>
      <c r="AA22" s="1177"/>
      <c r="AB22" s="868"/>
      <c r="AC22" s="869"/>
      <c r="AD22" s="1513"/>
      <c r="AE22" s="1514"/>
    </row>
    <row r="23" spans="1:31" ht="17.25">
      <c r="A23" s="2093" t="s">
        <v>490</v>
      </c>
      <c r="B23" s="2094"/>
      <c r="C23" s="860"/>
      <c r="D23" s="776">
        <v>106030004</v>
      </c>
      <c r="E23" s="851">
        <v>114482889</v>
      </c>
      <c r="F23" s="852">
        <v>115966076</v>
      </c>
      <c r="G23" s="853">
        <v>1.2955534341904995E-2</v>
      </c>
      <c r="H23" s="854">
        <v>9.3710003066679093E-2</v>
      </c>
      <c r="K23" s="359"/>
      <c r="L23" s="842"/>
      <c r="M23" s="1955" t="s">
        <v>561</v>
      </c>
      <c r="N23" s="2111"/>
      <c r="O23" s="780">
        <v>4410</v>
      </c>
      <c r="P23" s="847">
        <v>4260</v>
      </c>
      <c r="Q23" s="848">
        <v>26429</v>
      </c>
      <c r="R23" s="868">
        <v>5.2039906103286384</v>
      </c>
      <c r="S23" s="869">
        <v>4.9929705215419498</v>
      </c>
      <c r="T23" s="847">
        <v>49034</v>
      </c>
      <c r="U23" s="847">
        <v>73593</v>
      </c>
      <c r="V23" s="1509">
        <v>0.50085654851735528</v>
      </c>
      <c r="Z23" s="862" t="s">
        <v>598</v>
      </c>
      <c r="AA23" s="431">
        <v>2.0614004399713535E-2</v>
      </c>
      <c r="AB23" s="432">
        <v>2.1452766382571178E-2</v>
      </c>
      <c r="AC23" s="433">
        <v>2.4115501286520857E-2</v>
      </c>
      <c r="AD23" s="1517">
        <v>2.21707688762444E-2</v>
      </c>
      <c r="AE23" s="1518">
        <v>2.1807939753890442E-2</v>
      </c>
    </row>
    <row r="24" spans="1:31" ht="15">
      <c r="A24" s="2093"/>
      <c r="B24" s="2094"/>
      <c r="C24" s="860"/>
      <c r="D24" s="855"/>
      <c r="E24" s="856"/>
      <c r="F24" s="857"/>
      <c r="G24" s="853"/>
      <c r="H24" s="854"/>
      <c r="K24" s="359"/>
      <c r="L24" s="842"/>
      <c r="M24" s="1955" t="s">
        <v>562</v>
      </c>
      <c r="N24" s="2111"/>
      <c r="O24" s="780">
        <v>4966</v>
      </c>
      <c r="P24" s="847">
        <v>7277</v>
      </c>
      <c r="Q24" s="848">
        <v>-1993</v>
      </c>
      <c r="R24" s="868" t="s">
        <v>60</v>
      </c>
      <c r="S24" s="869" t="s">
        <v>60</v>
      </c>
      <c r="T24" s="847">
        <v>6227</v>
      </c>
      <c r="U24" s="847">
        <v>57451</v>
      </c>
      <c r="V24" s="1509">
        <v>8.2261120925004008</v>
      </c>
      <c r="Z24" s="864"/>
      <c r="AA24" s="865"/>
      <c r="AB24" s="844"/>
      <c r="AC24" s="844"/>
    </row>
    <row r="25" spans="1:31" ht="17.25">
      <c r="A25" s="2093" t="s">
        <v>599</v>
      </c>
      <c r="B25" s="2094"/>
      <c r="C25" s="860"/>
      <c r="D25" s="776">
        <v>1429864</v>
      </c>
      <c r="E25" s="851">
        <v>1328385</v>
      </c>
      <c r="F25" s="852">
        <v>1332705</v>
      </c>
      <c r="G25" s="853">
        <v>3.252069241974187E-3</v>
      </c>
      <c r="H25" s="854">
        <v>-6.7949819003765399E-2</v>
      </c>
      <c r="K25" s="359"/>
      <c r="L25" s="842"/>
      <c r="M25" s="2097" t="s">
        <v>273</v>
      </c>
      <c r="N25" s="2098"/>
      <c r="O25" s="780">
        <v>31447</v>
      </c>
      <c r="P25" s="847">
        <v>32642</v>
      </c>
      <c r="Q25" s="848">
        <v>34444</v>
      </c>
      <c r="R25" s="868">
        <v>5.5204950677041849E-2</v>
      </c>
      <c r="S25" s="869">
        <v>9.530320857315483E-2</v>
      </c>
      <c r="T25" s="847">
        <v>160377</v>
      </c>
      <c r="U25" s="847">
        <v>158160</v>
      </c>
      <c r="V25" s="1509">
        <v>-1.3823677958809556E-2</v>
      </c>
      <c r="Z25" s="2010" t="s">
        <v>600</v>
      </c>
      <c r="AA25" s="2010"/>
      <c r="AB25" s="2010"/>
      <c r="AC25" s="2010"/>
    </row>
    <row r="26" spans="1:31" ht="15">
      <c r="A26" s="2093" t="s">
        <v>495</v>
      </c>
      <c r="B26" s="2094"/>
      <c r="C26" s="860"/>
      <c r="D26" s="776">
        <v>455343</v>
      </c>
      <c r="E26" s="851">
        <v>776863</v>
      </c>
      <c r="F26" s="852">
        <v>532404</v>
      </c>
      <c r="G26" s="853">
        <v>-0.31467453077312213</v>
      </c>
      <c r="H26" s="854">
        <v>0.16923725631007835</v>
      </c>
      <c r="K26" s="359"/>
      <c r="L26" s="846"/>
      <c r="M26" s="866" t="s">
        <v>564</v>
      </c>
      <c r="N26" s="867"/>
      <c r="O26" s="776">
        <v>895171</v>
      </c>
      <c r="P26" s="851">
        <v>989108</v>
      </c>
      <c r="Q26" s="852">
        <v>1123212</v>
      </c>
      <c r="R26" s="871">
        <v>0.13558074547976562</v>
      </c>
      <c r="S26" s="872">
        <v>0.25474574131646355</v>
      </c>
      <c r="T26" s="851">
        <v>2798603</v>
      </c>
      <c r="U26" s="851">
        <v>3940368</v>
      </c>
      <c r="V26" s="1508">
        <v>0.40797676555052648</v>
      </c>
      <c r="Z26" s="359" t="s">
        <v>601</v>
      </c>
      <c r="AA26" s="359"/>
      <c r="AB26" s="359"/>
      <c r="AC26" s="359"/>
    </row>
    <row r="27" spans="1:31" ht="14.45" customHeight="1">
      <c r="A27" s="2093" t="s">
        <v>602</v>
      </c>
      <c r="B27" s="2094"/>
      <c r="C27" s="860"/>
      <c r="D27" s="776">
        <v>2098825</v>
      </c>
      <c r="E27" s="851">
        <v>2214558</v>
      </c>
      <c r="F27" s="852">
        <v>2333611</v>
      </c>
      <c r="G27" s="853">
        <v>5.3759260312893131E-2</v>
      </c>
      <c r="H27" s="854">
        <v>0.11186544852476987</v>
      </c>
      <c r="K27" s="359"/>
      <c r="L27" s="2096"/>
      <c r="M27" s="2097"/>
      <c r="N27" s="2098"/>
      <c r="O27" s="429"/>
      <c r="P27" s="429"/>
      <c r="Q27" s="429"/>
      <c r="R27" s="1177"/>
      <c r="S27" s="869"/>
      <c r="T27" s="429"/>
      <c r="U27" s="429"/>
      <c r="V27" s="1451"/>
      <c r="Z27" s="359" t="s">
        <v>603</v>
      </c>
      <c r="AA27" s="359"/>
      <c r="AB27" s="359"/>
      <c r="AC27" s="359"/>
    </row>
    <row r="28" spans="1:31" ht="16.7" customHeight="1">
      <c r="A28" s="2093" t="s">
        <v>499</v>
      </c>
      <c r="B28" s="2094"/>
      <c r="C28" s="860"/>
      <c r="D28" s="776">
        <v>4964018</v>
      </c>
      <c r="E28" s="851">
        <v>6576750</v>
      </c>
      <c r="F28" s="852">
        <v>5492025</v>
      </c>
      <c r="G28" s="853">
        <v>-0.1649332877180979</v>
      </c>
      <c r="H28" s="854">
        <v>0.10636685846022309</v>
      </c>
      <c r="K28" s="359"/>
      <c r="L28" s="2093" t="s">
        <v>61</v>
      </c>
      <c r="M28" s="2094"/>
      <c r="N28" s="2095"/>
      <c r="O28" s="856"/>
      <c r="P28" s="856"/>
      <c r="Q28" s="856"/>
      <c r="R28" s="1510"/>
      <c r="S28" s="872"/>
      <c r="T28" s="429"/>
      <c r="U28" s="429"/>
      <c r="V28" s="1509"/>
      <c r="Z28" s="1985" t="s">
        <v>604</v>
      </c>
      <c r="AA28" s="1985"/>
      <c r="AB28" s="1985"/>
      <c r="AC28" s="1985"/>
      <c r="AD28" s="1985"/>
      <c r="AE28" s="1985"/>
    </row>
    <row r="29" spans="1:31">
      <c r="A29" s="2096"/>
      <c r="B29" s="2097"/>
      <c r="C29" s="843"/>
      <c r="D29" s="304" t="s">
        <v>605</v>
      </c>
      <c r="E29" s="429"/>
      <c r="F29" s="430"/>
      <c r="G29" s="849"/>
      <c r="H29" s="850"/>
      <c r="K29" s="359"/>
      <c r="L29" s="842"/>
      <c r="M29" s="2097" t="s">
        <v>310</v>
      </c>
      <c r="N29" s="2098"/>
      <c r="O29" s="780">
        <v>-366503</v>
      </c>
      <c r="P29" s="847">
        <v>-449094</v>
      </c>
      <c r="Q29" s="848">
        <v>-512934</v>
      </c>
      <c r="R29" s="868">
        <v>0.14215286777378455</v>
      </c>
      <c r="S29" s="869">
        <v>0.39953561089540879</v>
      </c>
      <c r="T29" s="847">
        <v>-1601800</v>
      </c>
      <c r="U29" s="847">
        <v>-1825012</v>
      </c>
      <c r="V29" s="1509">
        <v>0.1393507304282682</v>
      </c>
      <c r="Z29" s="1985"/>
      <c r="AA29" s="1985"/>
      <c r="AB29" s="1985"/>
      <c r="AC29" s="1985"/>
      <c r="AD29" s="1985"/>
      <c r="AE29" s="1985"/>
    </row>
    <row r="30" spans="1:31" ht="15">
      <c r="A30" s="2126" t="s">
        <v>530</v>
      </c>
      <c r="B30" s="2127"/>
      <c r="C30" s="2128"/>
      <c r="D30" s="776">
        <v>182852204</v>
      </c>
      <c r="E30" s="851">
        <v>190539143</v>
      </c>
      <c r="F30" s="852">
        <v>187020656</v>
      </c>
      <c r="G30" s="853">
        <v>-1.8465953738439955E-2</v>
      </c>
      <c r="H30" s="854">
        <v>2.2796837603335618E-2</v>
      </c>
      <c r="K30" s="359"/>
      <c r="L30" s="842"/>
      <c r="M30" s="2097" t="s">
        <v>566</v>
      </c>
      <c r="N30" s="2098"/>
      <c r="O30" s="780">
        <v>-520291</v>
      </c>
      <c r="P30" s="847">
        <v>-580194</v>
      </c>
      <c r="Q30" s="848">
        <v>-621878</v>
      </c>
      <c r="R30" s="868">
        <v>7.184493462531498E-2</v>
      </c>
      <c r="S30" s="869">
        <v>0.19525035028474449</v>
      </c>
      <c r="T30" s="847">
        <v>-1638967</v>
      </c>
      <c r="U30" s="847">
        <v>-2043570</v>
      </c>
      <c r="V30" s="1509">
        <v>0.24686464095982408</v>
      </c>
      <c r="Z30" s="1985"/>
      <c r="AA30" s="1985"/>
      <c r="AB30" s="1985"/>
      <c r="AC30" s="1985"/>
      <c r="AD30" s="1985"/>
      <c r="AE30" s="1985"/>
    </row>
    <row r="31" spans="1:31" ht="17.25">
      <c r="A31" s="2093"/>
      <c r="B31" s="2094"/>
      <c r="C31" s="860"/>
      <c r="D31" s="304"/>
      <c r="E31" s="429"/>
      <c r="F31" s="430"/>
      <c r="G31" s="849"/>
      <c r="H31" s="850"/>
      <c r="K31" s="359"/>
      <c r="L31" s="842"/>
      <c r="M31" s="2097" t="s">
        <v>606</v>
      </c>
      <c r="N31" s="2098"/>
      <c r="O31" s="780">
        <v>-105542</v>
      </c>
      <c r="P31" s="847">
        <v>-111360</v>
      </c>
      <c r="Q31" s="848">
        <v>-117924</v>
      </c>
      <c r="R31" s="868">
        <v>5.8943965517241383E-2</v>
      </c>
      <c r="S31" s="869">
        <v>0.11731822402455894</v>
      </c>
      <c r="T31" s="847">
        <v>-424265</v>
      </c>
      <c r="U31" s="847">
        <v>-437740</v>
      </c>
      <c r="V31" s="1509">
        <v>3.1760809871188997E-2</v>
      </c>
      <c r="Z31" s="1985"/>
      <c r="AA31" s="1985"/>
      <c r="AB31" s="1985"/>
      <c r="AC31" s="1985"/>
      <c r="AD31" s="1985"/>
      <c r="AE31" s="1985"/>
    </row>
    <row r="32" spans="1:31" ht="30" customHeight="1">
      <c r="A32" s="2118" t="s">
        <v>501</v>
      </c>
      <c r="B32" s="2119"/>
      <c r="C32" s="2120"/>
      <c r="D32" s="304"/>
      <c r="E32" s="429"/>
      <c r="F32" s="430"/>
      <c r="G32" s="849"/>
      <c r="H32" s="850"/>
      <c r="K32" s="359"/>
      <c r="L32" s="842"/>
      <c r="M32" s="2097" t="s">
        <v>569</v>
      </c>
      <c r="N32" s="2098"/>
      <c r="O32" s="780">
        <v>-105980</v>
      </c>
      <c r="P32" s="847">
        <v>-37124</v>
      </c>
      <c r="Q32" s="848">
        <v>-48719</v>
      </c>
      <c r="R32" s="868">
        <v>0.31233164529684299</v>
      </c>
      <c r="S32" s="869">
        <v>-0.54030005661445557</v>
      </c>
      <c r="T32" s="847">
        <v>-385499</v>
      </c>
      <c r="U32" s="847">
        <v>-178800</v>
      </c>
      <c r="V32" s="1509">
        <v>-0.53618556727773614</v>
      </c>
    </row>
    <row r="33" spans="1:29" ht="27" customHeight="1">
      <c r="A33" s="2099" t="s">
        <v>68</v>
      </c>
      <c r="B33" s="2100"/>
      <c r="C33" s="860"/>
      <c r="D33" s="304"/>
      <c r="E33" s="429"/>
      <c r="F33" s="430"/>
      <c r="G33" s="868"/>
      <c r="H33" s="869"/>
      <c r="K33" s="359"/>
      <c r="L33" s="846"/>
      <c r="M33" s="859" t="s">
        <v>61</v>
      </c>
      <c r="N33" s="860"/>
      <c r="O33" s="776">
        <v>-1098316</v>
      </c>
      <c r="P33" s="851">
        <v>-1177772</v>
      </c>
      <c r="Q33" s="852">
        <v>-1301455</v>
      </c>
      <c r="R33" s="871">
        <v>0.10501438308942648</v>
      </c>
      <c r="S33" s="872">
        <v>0.18495496742285464</v>
      </c>
      <c r="T33" s="851">
        <v>-4050531</v>
      </c>
      <c r="U33" s="851">
        <v>-4485122</v>
      </c>
      <c r="V33" s="1508">
        <v>0.10729235253353202</v>
      </c>
    </row>
    <row r="34" spans="1:29" ht="17.25">
      <c r="A34" s="842"/>
      <c r="B34" s="2103" t="s">
        <v>607</v>
      </c>
      <c r="C34" s="2104"/>
      <c r="D34" s="780">
        <v>43733838</v>
      </c>
      <c r="E34" s="847">
        <v>47272754</v>
      </c>
      <c r="F34" s="848">
        <v>44590124</v>
      </c>
      <c r="G34" s="849">
        <v>-5.6747910223296949E-2</v>
      </c>
      <c r="H34" s="850">
        <v>1.9579484425766625E-2</v>
      </c>
      <c r="K34" s="359"/>
      <c r="L34" s="2096"/>
      <c r="M34" s="2097"/>
      <c r="N34" s="2098"/>
      <c r="O34" s="429"/>
      <c r="P34" s="429"/>
      <c r="Q34" s="856"/>
      <c r="R34" s="1177"/>
      <c r="S34" s="869"/>
      <c r="T34" s="429"/>
      <c r="U34" s="429"/>
      <c r="V34" s="1451"/>
    </row>
    <row r="35" spans="1:29" ht="17.25">
      <c r="A35" s="842"/>
      <c r="B35" s="2097" t="s">
        <v>608</v>
      </c>
      <c r="C35" s="2098"/>
      <c r="D35" s="780">
        <v>74612197</v>
      </c>
      <c r="E35" s="847">
        <v>77851798</v>
      </c>
      <c r="F35" s="848">
        <v>79200967</v>
      </c>
      <c r="G35" s="849">
        <v>1.7329965840994443E-2</v>
      </c>
      <c r="H35" s="850">
        <v>6.150160676812666E-2</v>
      </c>
      <c r="K35" s="359"/>
      <c r="L35" s="2093" t="s">
        <v>62</v>
      </c>
      <c r="M35" s="2094"/>
      <c r="N35" s="2095"/>
      <c r="O35" s="776">
        <v>790555</v>
      </c>
      <c r="P35" s="851">
        <v>1382212</v>
      </c>
      <c r="Q35" s="852">
        <v>1388984</v>
      </c>
      <c r="R35" s="871">
        <v>4.8993931466374185E-3</v>
      </c>
      <c r="S35" s="872">
        <v>0.75697326561719303</v>
      </c>
      <c r="T35" s="851">
        <v>323508</v>
      </c>
      <c r="U35" s="851">
        <v>4921012</v>
      </c>
      <c r="V35" s="1508">
        <v>14.211407445874599</v>
      </c>
      <c r="Z35" s="1985"/>
      <c r="AA35" s="1985"/>
      <c r="AB35" s="1985"/>
      <c r="AC35" s="1985"/>
    </row>
    <row r="36" spans="1:29" ht="15">
      <c r="A36" s="842"/>
      <c r="B36" s="2094" t="s">
        <v>504</v>
      </c>
      <c r="C36" s="2095"/>
      <c r="D36" s="776">
        <v>118346035</v>
      </c>
      <c r="E36" s="851">
        <v>125124552</v>
      </c>
      <c r="F36" s="852">
        <v>123791091</v>
      </c>
      <c r="G36" s="853">
        <v>-1.0657069125809882E-2</v>
      </c>
      <c r="H36" s="854">
        <v>4.6009619164680826E-2</v>
      </c>
      <c r="K36" s="359"/>
      <c r="L36" s="2096"/>
      <c r="M36" s="2097"/>
      <c r="N36" s="2098"/>
      <c r="O36" s="372"/>
      <c r="P36" s="372"/>
      <c r="Q36" s="372"/>
      <c r="R36" s="1177"/>
      <c r="S36" s="869"/>
      <c r="T36" s="429"/>
      <c r="U36" s="429"/>
      <c r="V36" s="1451"/>
      <c r="Z36" s="1985"/>
      <c r="AA36" s="1985"/>
      <c r="AB36" s="1985"/>
      <c r="AC36" s="1985"/>
    </row>
    <row r="37" spans="1:29" ht="15">
      <c r="A37" s="2096"/>
      <c r="B37" s="2097"/>
      <c r="C37" s="870"/>
      <c r="D37" s="304"/>
      <c r="E37" s="429"/>
      <c r="F37" s="430"/>
      <c r="G37" s="871"/>
      <c r="H37" s="872"/>
      <c r="K37" s="359"/>
      <c r="L37" s="842"/>
      <c r="M37" s="2097" t="s">
        <v>63</v>
      </c>
      <c r="N37" s="2098"/>
      <c r="O37" s="780">
        <v>-179868</v>
      </c>
      <c r="P37" s="847">
        <v>-324697</v>
      </c>
      <c r="Q37" s="848">
        <v>-353540</v>
      </c>
      <c r="R37" s="868">
        <v>8.8830509675174085E-2</v>
      </c>
      <c r="S37" s="869">
        <v>0.96555251628972361</v>
      </c>
      <c r="T37" s="847">
        <v>-57043</v>
      </c>
      <c r="U37" s="847">
        <v>-1274774</v>
      </c>
      <c r="V37" s="1451">
        <v>21.347597426502812</v>
      </c>
      <c r="Z37" s="1985"/>
      <c r="AA37" s="1985"/>
      <c r="AB37" s="1985"/>
      <c r="AC37" s="1985"/>
    </row>
    <row r="38" spans="1:29" ht="15">
      <c r="A38" s="363" t="s">
        <v>505</v>
      </c>
      <c r="B38" s="360"/>
      <c r="C38" s="860"/>
      <c r="D38" s="776">
        <v>23736011</v>
      </c>
      <c r="E38" s="851">
        <v>19109582</v>
      </c>
      <c r="F38" s="852">
        <v>18042526</v>
      </c>
      <c r="G38" s="871">
        <v>-5.5838793334150427E-2</v>
      </c>
      <c r="H38" s="872">
        <v>-0.23986696837981747</v>
      </c>
      <c r="K38" s="359"/>
      <c r="L38" s="2099"/>
      <c r="M38" s="2100"/>
      <c r="N38" s="2101"/>
      <c r="O38" s="873"/>
      <c r="P38" s="847"/>
      <c r="Q38" s="848"/>
      <c r="R38" s="868"/>
      <c r="S38" s="869"/>
      <c r="T38" s="429"/>
      <c r="U38" s="429"/>
      <c r="V38" s="1451"/>
    </row>
    <row r="39" spans="1:29">
      <c r="A39" s="842"/>
      <c r="B39" s="2097" t="s">
        <v>194</v>
      </c>
      <c r="C39" s="2098"/>
      <c r="D39" s="780">
        <v>23203388</v>
      </c>
      <c r="E39" s="847">
        <v>18547001</v>
      </c>
      <c r="F39" s="848">
        <v>17484261</v>
      </c>
      <c r="G39" s="849">
        <v>-5.7299829767626598E-2</v>
      </c>
      <c r="H39" s="850">
        <v>-0.24647810052566466</v>
      </c>
      <c r="K39" s="359"/>
      <c r="L39" s="2102"/>
      <c r="M39" s="2103"/>
      <c r="N39" s="2104"/>
      <c r="O39" s="873"/>
      <c r="P39" s="847"/>
      <c r="Q39" s="848"/>
      <c r="R39" s="868"/>
      <c r="S39" s="869"/>
      <c r="T39" s="429"/>
      <c r="U39" s="429"/>
      <c r="V39" s="1451"/>
    </row>
    <row r="40" spans="1:29" ht="15">
      <c r="A40" s="842"/>
      <c r="B40" s="2097" t="s">
        <v>195</v>
      </c>
      <c r="C40" s="2098"/>
      <c r="D40" s="780">
        <v>532623</v>
      </c>
      <c r="E40" s="847">
        <v>562581</v>
      </c>
      <c r="F40" s="848">
        <v>558265</v>
      </c>
      <c r="G40" s="849">
        <v>-7.6717841519710062E-3</v>
      </c>
      <c r="H40" s="850">
        <v>4.8142870285361239E-2</v>
      </c>
      <c r="K40" s="359"/>
      <c r="L40" s="2003" t="s">
        <v>609</v>
      </c>
      <c r="M40" s="2004"/>
      <c r="N40" s="2005"/>
      <c r="O40" s="1017">
        <v>278273</v>
      </c>
      <c r="P40" s="1018">
        <v>797761</v>
      </c>
      <c r="Q40" s="1489">
        <v>1057515</v>
      </c>
      <c r="R40" s="1511">
        <v>0.32560378358932063</v>
      </c>
      <c r="S40" s="1512">
        <v>2.8002788628433231</v>
      </c>
      <c r="T40" s="1017">
        <v>-344221</v>
      </c>
      <c r="U40" s="1489">
        <v>2610794</v>
      </c>
      <c r="V40" s="1453" t="s">
        <v>60</v>
      </c>
    </row>
    <row r="41" spans="1:29" ht="15">
      <c r="A41" s="2093" t="s">
        <v>193</v>
      </c>
      <c r="B41" s="2094"/>
      <c r="C41" s="860"/>
      <c r="D41" s="776">
        <v>4910261</v>
      </c>
      <c r="E41" s="851">
        <v>6191543</v>
      </c>
      <c r="F41" s="852">
        <v>5842071</v>
      </c>
      <c r="G41" s="853">
        <v>-5.6443442288941492E-2</v>
      </c>
      <c r="H41" s="854">
        <v>0.1897679166138011</v>
      </c>
      <c r="K41" s="359"/>
    </row>
    <row r="42" spans="1:29" ht="15">
      <c r="A42" s="2093" t="s">
        <v>507</v>
      </c>
      <c r="B42" s="2094"/>
      <c r="C42" s="860"/>
      <c r="D42" s="776">
        <v>13678986</v>
      </c>
      <c r="E42" s="851">
        <v>14652059</v>
      </c>
      <c r="F42" s="852">
        <v>14294675</v>
      </c>
      <c r="G42" s="853">
        <v>-2.4391384173377939E-2</v>
      </c>
      <c r="H42" s="854">
        <v>4.500984210379344E-2</v>
      </c>
      <c r="K42" s="1955"/>
      <c r="L42" s="1955"/>
      <c r="M42" s="1955"/>
      <c r="N42" s="1955"/>
      <c r="O42" s="359"/>
      <c r="P42" s="359"/>
      <c r="Q42" s="359"/>
      <c r="R42" s="359"/>
      <c r="S42" s="359"/>
    </row>
    <row r="43" spans="1:29" ht="14.1" customHeight="1">
      <c r="A43" s="2093" t="s">
        <v>495</v>
      </c>
      <c r="B43" s="2094"/>
      <c r="C43" s="860"/>
      <c r="D43" s="776">
        <v>455343</v>
      </c>
      <c r="E43" s="851">
        <v>776863</v>
      </c>
      <c r="F43" s="852">
        <v>532404</v>
      </c>
      <c r="G43" s="853">
        <v>-0.31467453077312213</v>
      </c>
      <c r="H43" s="854">
        <v>0.16923725631007835</v>
      </c>
      <c r="K43" s="359"/>
      <c r="L43" s="877" t="s">
        <v>610</v>
      </c>
      <c r="M43" s="878"/>
      <c r="N43" s="878"/>
      <c r="O43" s="878"/>
      <c r="P43" s="878"/>
      <c r="Q43" s="878"/>
      <c r="R43" s="878"/>
      <c r="S43" s="878"/>
    </row>
    <row r="44" spans="1:29" ht="22.35" customHeight="1">
      <c r="A44" s="846" t="s">
        <v>581</v>
      </c>
      <c r="B44" s="859"/>
      <c r="C44" s="860"/>
      <c r="D44" s="776">
        <v>205898</v>
      </c>
      <c r="E44" s="851">
        <v>484531</v>
      </c>
      <c r="F44" s="852">
        <v>0</v>
      </c>
      <c r="G44" s="853">
        <v>-1</v>
      </c>
      <c r="H44" s="854">
        <v>-1</v>
      </c>
      <c r="K44" s="359"/>
      <c r="L44" s="1985" t="s">
        <v>611</v>
      </c>
      <c r="M44" s="1985"/>
      <c r="N44" s="1985"/>
      <c r="O44" s="1985"/>
      <c r="P44" s="1985"/>
      <c r="Q44" s="1985"/>
      <c r="R44" s="1985"/>
      <c r="S44" s="1985"/>
      <c r="T44" s="879"/>
      <c r="U44" s="879"/>
      <c r="V44" s="879"/>
    </row>
    <row r="45" spans="1:29" ht="17.25">
      <c r="A45" s="2093" t="s">
        <v>612</v>
      </c>
      <c r="B45" s="2094"/>
      <c r="C45" s="860"/>
      <c r="D45" s="776">
        <v>3299330</v>
      </c>
      <c r="E45" s="851">
        <v>4690015</v>
      </c>
      <c r="F45" s="852">
        <v>3884639</v>
      </c>
      <c r="G45" s="853">
        <v>-0.17172141240486438</v>
      </c>
      <c r="H45" s="854">
        <v>0.17740238169567757</v>
      </c>
      <c r="L45" s="1985"/>
      <c r="M45" s="1985"/>
      <c r="N45" s="1985"/>
      <c r="O45" s="1985"/>
      <c r="P45" s="1985"/>
      <c r="Q45" s="1985"/>
      <c r="R45" s="1985"/>
      <c r="S45" s="1985"/>
      <c r="T45" s="879"/>
      <c r="U45" s="879"/>
      <c r="V45" s="879"/>
    </row>
    <row r="46" spans="1:29" ht="15">
      <c r="A46" s="2126" t="s">
        <v>513</v>
      </c>
      <c r="B46" s="2127"/>
      <c r="C46" s="2128"/>
      <c r="D46" s="776">
        <v>164631864</v>
      </c>
      <c r="E46" s="851">
        <v>171029145</v>
      </c>
      <c r="F46" s="852">
        <v>166387406</v>
      </c>
      <c r="G46" s="853">
        <v>-2.7140046803134088E-2</v>
      </c>
      <c r="H46" s="854">
        <v>1.0663439976601463E-2</v>
      </c>
      <c r="L46" s="1985"/>
      <c r="M46" s="1985"/>
      <c r="N46" s="1985"/>
      <c r="O46" s="1985"/>
      <c r="P46" s="1985"/>
      <c r="Q46" s="1985"/>
      <c r="R46" s="1985"/>
      <c r="S46" s="1985"/>
      <c r="T46" s="879"/>
      <c r="U46" s="879"/>
      <c r="V46" s="879"/>
    </row>
    <row r="47" spans="1:29">
      <c r="A47" s="2096"/>
      <c r="B47" s="2097"/>
      <c r="C47" s="870"/>
      <c r="D47" s="304"/>
      <c r="E47" s="429"/>
      <c r="F47" s="430"/>
      <c r="G47" s="868"/>
      <c r="H47" s="869"/>
      <c r="L47" s="880"/>
      <c r="M47" s="880"/>
      <c r="N47" s="880"/>
      <c r="O47" s="880"/>
      <c r="P47" s="880"/>
      <c r="Q47" s="880"/>
      <c r="R47" s="880"/>
      <c r="S47" s="880"/>
      <c r="T47" s="879"/>
      <c r="U47" s="879"/>
      <c r="V47" s="879"/>
    </row>
    <row r="48" spans="1:29" ht="15">
      <c r="A48" s="2093" t="s">
        <v>534</v>
      </c>
      <c r="B48" s="2094"/>
      <c r="C48" s="860"/>
      <c r="D48" s="776">
        <v>18220340</v>
      </c>
      <c r="E48" s="851">
        <v>19509998</v>
      </c>
      <c r="F48" s="852">
        <v>20633250</v>
      </c>
      <c r="G48" s="853">
        <v>5.7573147880384257E-2</v>
      </c>
      <c r="H48" s="854">
        <v>0.13242947167835517</v>
      </c>
    </row>
    <row r="49" spans="1:8">
      <c r="A49" s="2121" t="s">
        <v>338</v>
      </c>
      <c r="B49" s="2122"/>
      <c r="C49" s="870"/>
      <c r="D49" s="780">
        <v>10774006</v>
      </c>
      <c r="E49" s="847">
        <v>11024006</v>
      </c>
      <c r="F49" s="848">
        <v>11024006</v>
      </c>
      <c r="G49" s="868">
        <v>0</v>
      </c>
      <c r="H49" s="869">
        <v>2.3203996730649656E-2</v>
      </c>
    </row>
    <row r="50" spans="1:8">
      <c r="A50" s="2121" t="s">
        <v>374</v>
      </c>
      <c r="B50" s="2122"/>
      <c r="C50" s="870"/>
      <c r="D50" s="780">
        <v>5947808</v>
      </c>
      <c r="E50" s="847">
        <v>6488968</v>
      </c>
      <c r="F50" s="848">
        <v>6488969</v>
      </c>
      <c r="G50" s="868">
        <v>1.541077101485655E-7</v>
      </c>
      <c r="H50" s="869">
        <v>9.0984947732004828E-2</v>
      </c>
    </row>
    <row r="51" spans="1:8">
      <c r="A51" s="858" t="s">
        <v>536</v>
      </c>
      <c r="B51" s="1955" t="s">
        <v>583</v>
      </c>
      <c r="C51" s="2111"/>
      <c r="D51" s="780">
        <v>697475</v>
      </c>
      <c r="E51" s="847">
        <v>-583178</v>
      </c>
      <c r="F51" s="848">
        <v>-495371</v>
      </c>
      <c r="G51" s="868" t="s">
        <v>60</v>
      </c>
      <c r="H51" s="869" t="s">
        <v>60</v>
      </c>
    </row>
    <row r="52" spans="1:8">
      <c r="A52" s="2121" t="s">
        <v>537</v>
      </c>
      <c r="B52" s="2122"/>
      <c r="C52" s="870"/>
      <c r="D52" s="780">
        <v>801051</v>
      </c>
      <c r="E52" s="847">
        <v>2580202</v>
      </c>
      <c r="F52" s="848">
        <v>3615646</v>
      </c>
      <c r="G52" s="868">
        <v>0.4013034638373274</v>
      </c>
      <c r="H52" s="869">
        <v>3.5136277215807734</v>
      </c>
    </row>
    <row r="53" spans="1:8">
      <c r="A53" s="2123"/>
      <c r="B53" s="1955"/>
      <c r="C53" s="870"/>
      <c r="D53" s="304"/>
      <c r="E53" s="429"/>
      <c r="F53" s="430"/>
      <c r="G53" s="868"/>
      <c r="H53" s="869"/>
    </row>
    <row r="54" spans="1:8" ht="15">
      <c r="A54" s="2115" t="s">
        <v>518</v>
      </c>
      <c r="B54" s="2116"/>
      <c r="C54" s="2117"/>
      <c r="D54" s="776">
        <v>18220340</v>
      </c>
      <c r="E54" s="851">
        <v>19509998</v>
      </c>
      <c r="F54" s="852">
        <v>20633250</v>
      </c>
      <c r="G54" s="871">
        <v>5.7573147880384257E-2</v>
      </c>
      <c r="H54" s="872">
        <v>0.13242947167835517</v>
      </c>
    </row>
    <row r="55" spans="1:8">
      <c r="A55" s="306"/>
      <c r="B55" s="844"/>
      <c r="C55" s="845"/>
      <c r="D55" s="304"/>
      <c r="E55" s="429"/>
      <c r="F55" s="430"/>
      <c r="G55" s="849"/>
      <c r="H55" s="850"/>
    </row>
    <row r="56" spans="1:8" ht="15">
      <c r="A56" s="2118" t="s">
        <v>519</v>
      </c>
      <c r="B56" s="2119"/>
      <c r="C56" s="2120"/>
      <c r="D56" s="776">
        <v>182852204</v>
      </c>
      <c r="E56" s="851">
        <v>190539143</v>
      </c>
      <c r="F56" s="852">
        <v>187020656</v>
      </c>
      <c r="G56" s="871">
        <v>-1.8465953738439955E-2</v>
      </c>
      <c r="H56" s="872">
        <v>2.2796837603335618E-2</v>
      </c>
    </row>
    <row r="57" spans="1:8">
      <c r="A57" s="2096"/>
      <c r="B57" s="2097"/>
      <c r="C57" s="843"/>
      <c r="D57" s="304"/>
      <c r="E57" s="429"/>
      <c r="F57" s="430"/>
      <c r="G57" s="868"/>
      <c r="H57" s="869"/>
    </row>
    <row r="58" spans="1:8">
      <c r="A58" s="2096" t="s">
        <v>520</v>
      </c>
      <c r="B58" s="2097"/>
      <c r="C58" s="843"/>
      <c r="D58" s="780">
        <v>112868480</v>
      </c>
      <c r="E58" s="847">
        <v>135953567</v>
      </c>
      <c r="F58" s="848">
        <v>133169883</v>
      </c>
      <c r="G58" s="868">
        <v>-2.0475255349497345E-2</v>
      </c>
      <c r="H58" s="869">
        <v>0.17986778062396169</v>
      </c>
    </row>
    <row r="59" spans="1:8">
      <c r="A59" s="2096" t="s">
        <v>521</v>
      </c>
      <c r="B59" s="2097"/>
      <c r="C59" s="843"/>
      <c r="D59" s="780">
        <v>19477403</v>
      </c>
      <c r="E59" s="847">
        <v>20762191</v>
      </c>
      <c r="F59" s="848">
        <v>21203561</v>
      </c>
      <c r="G59" s="868">
        <v>2.1258353706504307E-2</v>
      </c>
      <c r="H59" s="869">
        <v>8.862362194795681E-2</v>
      </c>
    </row>
    <row r="60" spans="1:8">
      <c r="A60" s="842" t="s">
        <v>522</v>
      </c>
      <c r="B60" s="863"/>
      <c r="C60" s="843"/>
      <c r="D60" s="780">
        <v>70775980</v>
      </c>
      <c r="E60" s="847">
        <v>79357524</v>
      </c>
      <c r="F60" s="848">
        <v>73424937</v>
      </c>
      <c r="G60" s="868">
        <v>-7.4757712954854783E-2</v>
      </c>
      <c r="H60" s="869">
        <v>3.7427344700843523E-2</v>
      </c>
    </row>
    <row r="61" spans="1:8">
      <c r="A61" s="2129" t="s">
        <v>523</v>
      </c>
      <c r="B61" s="2130"/>
      <c r="C61" s="881"/>
      <c r="D61" s="874">
        <v>22615097</v>
      </c>
      <c r="E61" s="875">
        <v>35833852</v>
      </c>
      <c r="F61" s="876">
        <v>38541385</v>
      </c>
      <c r="G61" s="882">
        <v>7.5557966807475729E-2</v>
      </c>
      <c r="H61" s="883">
        <v>0.704232575257139</v>
      </c>
    </row>
    <row r="62" spans="1:8">
      <c r="A62" s="2014"/>
      <c r="B62" s="2014"/>
      <c r="C62" s="359"/>
      <c r="D62" s="359"/>
      <c r="E62" s="359"/>
      <c r="F62" s="359"/>
      <c r="G62" s="359"/>
      <c r="H62" s="359"/>
    </row>
    <row r="63" spans="1:8">
      <c r="A63" s="1985" t="s">
        <v>613</v>
      </c>
      <c r="B63" s="1985"/>
      <c r="C63" s="1985"/>
      <c r="D63" s="1985"/>
      <c r="E63" s="1985"/>
      <c r="F63" s="1985"/>
      <c r="G63" s="1985"/>
      <c r="H63" s="1985"/>
    </row>
    <row r="64" spans="1:8">
      <c r="A64" s="1985" t="s">
        <v>614</v>
      </c>
      <c r="B64" s="1985"/>
      <c r="C64" s="1985"/>
      <c r="D64" s="1985"/>
      <c r="E64" s="1985"/>
      <c r="F64" s="1985"/>
      <c r="G64" s="1985"/>
      <c r="H64" s="1985"/>
    </row>
    <row r="65" spans="1:8">
      <c r="A65" s="2097"/>
      <c r="B65" s="2097"/>
      <c r="C65" s="359"/>
      <c r="D65" s="359"/>
      <c r="E65" s="359"/>
      <c r="F65" s="359"/>
      <c r="G65" s="359"/>
      <c r="H65" s="359"/>
    </row>
  </sheetData>
  <mergeCells count="107">
    <mergeCell ref="A1:H1"/>
    <mergeCell ref="A2:H2"/>
    <mergeCell ref="A3:H3"/>
    <mergeCell ref="D5:F5"/>
    <mergeCell ref="G5:H5"/>
    <mergeCell ref="A6:C6"/>
    <mergeCell ref="A19:B19"/>
    <mergeCell ref="B20:C20"/>
    <mergeCell ref="B21:C21"/>
    <mergeCell ref="A14:B14"/>
    <mergeCell ref="A18:B18"/>
    <mergeCell ref="A4:C4"/>
    <mergeCell ref="A25:B25"/>
    <mergeCell ref="A26:B26"/>
    <mergeCell ref="A27:B27"/>
    <mergeCell ref="A28:B28"/>
    <mergeCell ref="A29:B29"/>
    <mergeCell ref="A30:C30"/>
    <mergeCell ref="L44:S46"/>
    <mergeCell ref="A7:C7"/>
    <mergeCell ref="A8:B8"/>
    <mergeCell ref="B9:C9"/>
    <mergeCell ref="B10:C10"/>
    <mergeCell ref="A11:C11"/>
    <mergeCell ref="A12:B12"/>
    <mergeCell ref="B22:C22"/>
    <mergeCell ref="A23:B23"/>
    <mergeCell ref="A24:B24"/>
    <mergeCell ref="A31:B31"/>
    <mergeCell ref="A32:C32"/>
    <mergeCell ref="A33:B33"/>
    <mergeCell ref="M23:N23"/>
    <mergeCell ref="L13:N13"/>
    <mergeCell ref="A47:B47"/>
    <mergeCell ref="A48:B48"/>
    <mergeCell ref="A37:B37"/>
    <mergeCell ref="B39:C39"/>
    <mergeCell ref="B40:C40"/>
    <mergeCell ref="A41:B41"/>
    <mergeCell ref="A42:B42"/>
    <mergeCell ref="A61:B61"/>
    <mergeCell ref="B34:C34"/>
    <mergeCell ref="B35:C35"/>
    <mergeCell ref="B36:C36"/>
    <mergeCell ref="A62:B62"/>
    <mergeCell ref="A63:H63"/>
    <mergeCell ref="A64:H64"/>
    <mergeCell ref="A65:B65"/>
    <mergeCell ref="L1:S1"/>
    <mergeCell ref="L2:S2"/>
    <mergeCell ref="L3:S3"/>
    <mergeCell ref="A54:C54"/>
    <mergeCell ref="A56:C56"/>
    <mergeCell ref="A57:B57"/>
    <mergeCell ref="A58:B58"/>
    <mergeCell ref="A59:B59"/>
    <mergeCell ref="A49:B49"/>
    <mergeCell ref="A50:B50"/>
    <mergeCell ref="B51:C51"/>
    <mergeCell ref="A52:B52"/>
    <mergeCell ref="A53:B53"/>
    <mergeCell ref="A43:B43"/>
    <mergeCell ref="A45:B45"/>
    <mergeCell ref="M9:N9"/>
    <mergeCell ref="M10:N10"/>
    <mergeCell ref="L11:N11"/>
    <mergeCell ref="L12:N12"/>
    <mergeCell ref="A46:C46"/>
    <mergeCell ref="O5:Q5"/>
    <mergeCell ref="R5:S5"/>
    <mergeCell ref="L7:N7"/>
    <mergeCell ref="M8:N8"/>
    <mergeCell ref="Z37:AC37"/>
    <mergeCell ref="M24:N24"/>
    <mergeCell ref="M25:N25"/>
    <mergeCell ref="L27:N27"/>
    <mergeCell ref="L16:N16"/>
    <mergeCell ref="L17:N17"/>
    <mergeCell ref="L18:N18"/>
    <mergeCell ref="M19:N19"/>
    <mergeCell ref="M20:N20"/>
    <mergeCell ref="Z35:AC35"/>
    <mergeCell ref="Z28:AE31"/>
    <mergeCell ref="L4:N4"/>
    <mergeCell ref="L14:N15"/>
    <mergeCell ref="AD4:AE4"/>
    <mergeCell ref="L40:N40"/>
    <mergeCell ref="K42:N42"/>
    <mergeCell ref="Z1:AC1"/>
    <mergeCell ref="Z2:AC2"/>
    <mergeCell ref="AA4:AC4"/>
    <mergeCell ref="Z25:AC25"/>
    <mergeCell ref="L35:N35"/>
    <mergeCell ref="L36:N36"/>
    <mergeCell ref="M37:N37"/>
    <mergeCell ref="L38:N38"/>
    <mergeCell ref="L39:N39"/>
    <mergeCell ref="L28:N28"/>
    <mergeCell ref="M29:N29"/>
    <mergeCell ref="M30:N30"/>
    <mergeCell ref="M31:N31"/>
    <mergeCell ref="M32:N32"/>
    <mergeCell ref="L34:N34"/>
    <mergeCell ref="M21:N21"/>
    <mergeCell ref="M22:N22"/>
    <mergeCell ref="Z36:AC36"/>
    <mergeCell ref="T5:U5"/>
  </mergeCells>
  <hyperlinks>
    <hyperlink ref="A4" location="Índice!A1" display="Volver al índice" xr:uid="{A07D446C-55D0-4E24-A25D-CD2BEA96E6DF}"/>
    <hyperlink ref="L4" location="Índice!A1" display="Volver al índice" xr:uid="{577AB130-277C-4996-AC5C-5A5A864F3CDE}"/>
    <hyperlink ref="Z3" location="Índice!A1" display="Volver al índice" xr:uid="{9B524F13-E9BC-45DD-A874-DEF58F5C4D3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I52"/>
  <sheetViews>
    <sheetView showGridLines="0" topLeftCell="A3" zoomScale="60" zoomScaleNormal="60" workbookViewId="0">
      <selection activeCell="L60" sqref="L60"/>
    </sheetView>
  </sheetViews>
  <sheetFormatPr baseColWidth="10" defaultColWidth="11.42578125" defaultRowHeight="14.25"/>
  <cols>
    <col min="1" max="1" width="61.85546875" style="517" customWidth="1"/>
    <col min="2" max="4" width="13.140625" style="517" customWidth="1"/>
    <col min="5" max="8" width="11.42578125" style="517"/>
    <col min="9" max="9" width="17.42578125" style="517" bestFit="1" customWidth="1"/>
    <col min="10" max="16384" width="11.42578125" style="517"/>
  </cols>
  <sheetData>
    <row r="1" spans="1:6" ht="15">
      <c r="A1" s="2002" t="s">
        <v>615</v>
      </c>
      <c r="B1" s="2002"/>
      <c r="C1" s="2002"/>
      <c r="D1" s="2002"/>
      <c r="E1" s="2002"/>
      <c r="F1" s="2002"/>
    </row>
    <row r="2" spans="1:6" ht="15">
      <c r="A2" s="2002" t="s">
        <v>472</v>
      </c>
      <c r="B2" s="2002"/>
      <c r="C2" s="2002"/>
      <c r="D2" s="2002"/>
      <c r="E2" s="2002"/>
      <c r="F2" s="2002"/>
    </row>
    <row r="3" spans="1:6" ht="15" thickBot="1">
      <c r="A3" s="673" t="s">
        <v>51</v>
      </c>
      <c r="B3" s="763"/>
      <c r="C3" s="763"/>
      <c r="D3" s="763"/>
      <c r="E3" s="764"/>
      <c r="F3" s="764"/>
    </row>
    <row r="4" spans="1:6" ht="15">
      <c r="A4" s="765"/>
      <c r="B4" s="1900" t="s">
        <v>141</v>
      </c>
      <c r="C4" s="1901"/>
      <c r="D4" s="2017"/>
      <c r="E4" s="1900" t="s">
        <v>616</v>
      </c>
      <c r="F4" s="2017"/>
    </row>
    <row r="5" spans="1:6" ht="15.75" thickBot="1">
      <c r="A5" s="763"/>
      <c r="B5" s="889" t="s">
        <v>779</v>
      </c>
      <c r="C5" s="890" t="s">
        <v>142</v>
      </c>
      <c r="D5" s="891" t="s">
        <v>778</v>
      </c>
      <c r="E5" s="674" t="s">
        <v>53</v>
      </c>
      <c r="F5" s="675" t="s">
        <v>54</v>
      </c>
    </row>
    <row r="6" spans="1:6" ht="15">
      <c r="A6" s="766" t="s">
        <v>473</v>
      </c>
      <c r="B6" s="767"/>
      <c r="C6" s="768"/>
      <c r="D6" s="769"/>
      <c r="E6" s="768"/>
      <c r="F6" s="769"/>
    </row>
    <row r="7" spans="1:6">
      <c r="A7" s="770" t="s">
        <v>475</v>
      </c>
      <c r="B7" s="316">
        <v>2325205.4218484634</v>
      </c>
      <c r="C7" s="771">
        <v>2625522.8977075447</v>
      </c>
      <c r="D7" s="772">
        <v>2374837.7853729674</v>
      </c>
      <c r="E7" s="1257">
        <v>-9.5480070866440059E-2</v>
      </c>
      <c r="F7" s="1519">
        <v>2.1345367191277109E-2</v>
      </c>
    </row>
    <row r="8" spans="1:6">
      <c r="A8" s="770" t="s">
        <v>617</v>
      </c>
      <c r="B8" s="316">
        <v>1483228.9187100932</v>
      </c>
      <c r="C8" s="771">
        <v>1794095.7296399297</v>
      </c>
      <c r="D8" s="772">
        <v>1778291.761556613</v>
      </c>
      <c r="E8" s="1257">
        <v>-8.8088767072025398E-3</v>
      </c>
      <c r="F8" s="1519">
        <v>0.19893277371042939</v>
      </c>
    </row>
    <row r="9" spans="1:6" ht="15">
      <c r="A9" s="775" t="s">
        <v>39</v>
      </c>
      <c r="B9" s="776">
        <v>8838281.261490006</v>
      </c>
      <c r="C9" s="777">
        <v>9919102.3817938101</v>
      </c>
      <c r="D9" s="778">
        <v>9596816.1243559103</v>
      </c>
      <c r="E9" s="1520">
        <v>-3.2491474029892609E-2</v>
      </c>
      <c r="F9" s="1521">
        <v>8.5823797684622116E-2</v>
      </c>
    </row>
    <row r="10" spans="1:6">
      <c r="A10" s="779" t="s">
        <v>485</v>
      </c>
      <c r="B10" s="780">
        <v>8703786.0825043954</v>
      </c>
      <c r="C10" s="771">
        <v>9782779.8179643638</v>
      </c>
      <c r="D10" s="772">
        <v>9471576.6239341721</v>
      </c>
      <c r="E10" s="1257">
        <v>-3.1811325596710405E-2</v>
      </c>
      <c r="F10" s="1519">
        <v>8.8213397497569845E-2</v>
      </c>
    </row>
    <row r="11" spans="1:6">
      <c r="A11" s="779" t="s">
        <v>618</v>
      </c>
      <c r="B11" s="780">
        <v>89481.427947922493</v>
      </c>
      <c r="C11" s="771">
        <v>95751.056694238505</v>
      </c>
      <c r="D11" s="772">
        <v>89849.99335266641</v>
      </c>
      <c r="E11" s="1257">
        <v>-6.1629224212281453E-2</v>
      </c>
      <c r="F11" s="1519">
        <v>4.1189039244928782E-3</v>
      </c>
    </row>
    <row r="12" spans="1:6">
      <c r="A12" s="779" t="s">
        <v>619</v>
      </c>
      <c r="B12" s="780">
        <v>45013.751037689297</v>
      </c>
      <c r="C12" s="771">
        <v>40571.507135206404</v>
      </c>
      <c r="D12" s="772">
        <v>35389.507069072097</v>
      </c>
      <c r="E12" s="1257">
        <v>-0.12772510641187307</v>
      </c>
      <c r="F12" s="1519">
        <v>-0.21380675341983768</v>
      </c>
    </row>
    <row r="13" spans="1:6">
      <c r="A13" s="781" t="s">
        <v>620</v>
      </c>
      <c r="B13" s="782">
        <v>-614337.15769216034</v>
      </c>
      <c r="C13" s="771">
        <v>-467582.79598747229</v>
      </c>
      <c r="D13" s="772">
        <v>-448075.27433302673</v>
      </c>
      <c r="E13" s="1257">
        <v>-4.1719930292234753E-2</v>
      </c>
      <c r="F13" s="1519">
        <v>-0.27063621543537852</v>
      </c>
    </row>
    <row r="14" spans="1:6" ht="15">
      <c r="A14" s="783" t="s">
        <v>490</v>
      </c>
      <c r="B14" s="420">
        <v>8223944.1037978455</v>
      </c>
      <c r="C14" s="777">
        <v>9451519.5858063381</v>
      </c>
      <c r="D14" s="421">
        <v>9148740.8500228841</v>
      </c>
      <c r="E14" s="1520">
        <v>-3.2034926557010679E-2</v>
      </c>
      <c r="F14" s="1521">
        <v>0.11245173052647139</v>
      </c>
    </row>
    <row r="15" spans="1:6">
      <c r="A15" s="784" t="s">
        <v>621</v>
      </c>
      <c r="B15" s="316">
        <v>54897.722743525097</v>
      </c>
      <c r="C15" s="771">
        <v>61985.772140485104</v>
      </c>
      <c r="D15" s="342">
        <v>67169.836086350304</v>
      </c>
      <c r="E15" s="1257">
        <v>8.363312687492197E-2</v>
      </c>
      <c r="F15" s="1519">
        <v>0.22354503483065957</v>
      </c>
    </row>
    <row r="16" spans="1:6">
      <c r="A16" s="784" t="s">
        <v>529</v>
      </c>
      <c r="B16" s="316">
        <v>385143.86130447767</v>
      </c>
      <c r="C16" s="771">
        <v>414891.63518148026</v>
      </c>
      <c r="D16" s="342">
        <v>430775.39616172394</v>
      </c>
      <c r="E16" s="1257">
        <v>3.8284119594977684E-2</v>
      </c>
      <c r="F16" s="1519">
        <v>0.11847919554706854</v>
      </c>
    </row>
    <row r="17" spans="1:9" ht="15">
      <c r="A17" s="364" t="s">
        <v>622</v>
      </c>
      <c r="B17" s="420">
        <v>12472420.028404403</v>
      </c>
      <c r="C17" s="777">
        <v>14348015.620475778</v>
      </c>
      <c r="D17" s="421">
        <v>13799815.629200539</v>
      </c>
      <c r="E17" s="1520">
        <v>-3.8207373463750249E-2</v>
      </c>
      <c r="F17" s="1521">
        <v>0.10642646717903625</v>
      </c>
    </row>
    <row r="18" spans="1:9" ht="15">
      <c r="A18" s="364"/>
      <c r="B18" s="785"/>
      <c r="C18" s="381"/>
      <c r="D18" s="786"/>
      <c r="E18" s="1257"/>
      <c r="F18" s="1519"/>
    </row>
    <row r="19" spans="1:9" ht="15">
      <c r="A19" s="783" t="s">
        <v>623</v>
      </c>
      <c r="B19" s="785"/>
      <c r="C19" s="381"/>
      <c r="D19" s="786"/>
      <c r="E19" s="1257"/>
      <c r="F19" s="1519"/>
    </row>
    <row r="20" spans="1:9">
      <c r="A20" s="788" t="s">
        <v>68</v>
      </c>
      <c r="B20" s="316">
        <v>10722703.438451521</v>
      </c>
      <c r="C20" s="771">
        <v>12114177.792850811</v>
      </c>
      <c r="D20" s="772">
        <v>11554074.823980074</v>
      </c>
      <c r="E20" s="1257">
        <v>-4.6235326775646457E-2</v>
      </c>
      <c r="F20" s="1519">
        <v>7.7533747930327301E-2</v>
      </c>
    </row>
    <row r="21" spans="1:9">
      <c r="A21" s="788" t="s">
        <v>193</v>
      </c>
      <c r="B21" s="316">
        <v>78187.064433093401</v>
      </c>
      <c r="C21" s="771">
        <v>89696.902632773796</v>
      </c>
      <c r="D21" s="772">
        <v>106430.1714043195</v>
      </c>
      <c r="E21" s="1257">
        <v>0.1865534737587653</v>
      </c>
      <c r="F21" s="1519">
        <v>0.36122480330994411</v>
      </c>
    </row>
    <row r="22" spans="1:9">
      <c r="A22" s="788" t="s">
        <v>624</v>
      </c>
      <c r="B22" s="316">
        <v>168936.39696914921</v>
      </c>
      <c r="C22" s="771">
        <v>191218.32192775351</v>
      </c>
      <c r="D22" s="772">
        <v>185591.7790536877</v>
      </c>
      <c r="E22" s="1257">
        <v>-2.9424705840644494E-2</v>
      </c>
      <c r="F22" s="1519">
        <v>9.8589660862602901E-2</v>
      </c>
    </row>
    <row r="23" spans="1:9">
      <c r="A23" s="788" t="s">
        <v>512</v>
      </c>
      <c r="B23" s="316">
        <v>811552.99489535345</v>
      </c>
      <c r="C23" s="771">
        <v>1111165.6058860929</v>
      </c>
      <c r="D23" s="772">
        <v>1119145.1089640553</v>
      </c>
      <c r="E23" s="1257">
        <v>7.181200566048096E-3</v>
      </c>
      <c r="F23" s="1519">
        <v>0.37901667051128896</v>
      </c>
    </row>
    <row r="24" spans="1:9" ht="15">
      <c r="A24" s="364" t="s">
        <v>625</v>
      </c>
      <c r="B24" s="420">
        <v>11781379.894749118</v>
      </c>
      <c r="C24" s="777">
        <v>13506258.623297431</v>
      </c>
      <c r="D24" s="421">
        <v>12965241.883402137</v>
      </c>
      <c r="E24" s="1520">
        <v>-4.0056743690815577E-2</v>
      </c>
      <c r="F24" s="1521">
        <v>0.10048585133738519</v>
      </c>
    </row>
    <row r="25" spans="1:9" ht="15">
      <c r="A25" s="789"/>
      <c r="B25" s="785"/>
      <c r="C25" s="381"/>
      <c r="D25" s="790"/>
      <c r="E25" s="1257"/>
      <c r="F25" s="1519"/>
    </row>
    <row r="26" spans="1:9" ht="15">
      <c r="A26" s="775" t="s">
        <v>534</v>
      </c>
      <c r="B26" s="420">
        <v>691040.13378848333</v>
      </c>
      <c r="C26" s="777">
        <v>841756.99731755548</v>
      </c>
      <c r="D26" s="778">
        <v>834573.74602055072</v>
      </c>
      <c r="E26" s="1520">
        <v>-8.533640135924947E-3</v>
      </c>
      <c r="F26" s="1521">
        <v>0.2077066225447346</v>
      </c>
    </row>
    <row r="27" spans="1:9" ht="15">
      <c r="A27" s="788"/>
      <c r="B27" s="785"/>
      <c r="C27" s="381"/>
      <c r="D27" s="790"/>
      <c r="E27" s="1257"/>
      <c r="F27" s="1519"/>
    </row>
    <row r="28" spans="1:9" ht="15.75" thickBot="1">
      <c r="A28" s="791" t="s">
        <v>626</v>
      </c>
      <c r="B28" s="792">
        <v>12472420.028537601</v>
      </c>
      <c r="C28" s="793">
        <v>14348015.620614987</v>
      </c>
      <c r="D28" s="794">
        <v>13799815.629422687</v>
      </c>
      <c r="E28" s="1522">
        <v>-3.8207373457598948E-2</v>
      </c>
      <c r="F28" s="1523">
        <v>0.10642646718503146</v>
      </c>
    </row>
    <row r="29" spans="1:9" ht="15" thickBot="1">
      <c r="A29" s="369"/>
      <c r="B29" s="371"/>
      <c r="C29" s="371"/>
      <c r="D29" s="371"/>
      <c r="E29" s="371"/>
      <c r="F29" s="371"/>
    </row>
    <row r="30" spans="1:9" ht="15">
      <c r="A30" s="795"/>
      <c r="B30" s="1929" t="s">
        <v>46</v>
      </c>
      <c r="C30" s="1930"/>
      <c r="D30" s="1931"/>
      <c r="E30" s="1929" t="s">
        <v>47</v>
      </c>
      <c r="F30" s="1931"/>
      <c r="G30" s="1891" t="s">
        <v>840</v>
      </c>
      <c r="H30" s="1893"/>
      <c r="I30" s="416" t="s">
        <v>49</v>
      </c>
    </row>
    <row r="31" spans="1:9" ht="15.75" thickBot="1">
      <c r="A31" s="380"/>
      <c r="B31" s="424" t="s">
        <v>30</v>
      </c>
      <c r="C31" s="425" t="s">
        <v>52</v>
      </c>
      <c r="D31" s="426" t="s">
        <v>733</v>
      </c>
      <c r="E31" s="424" t="s">
        <v>53</v>
      </c>
      <c r="F31" s="426" t="s">
        <v>54</v>
      </c>
      <c r="G31" s="1729">
        <v>2020</v>
      </c>
      <c r="H31" s="1730">
        <v>2021</v>
      </c>
      <c r="I31" s="417" t="s">
        <v>207</v>
      </c>
    </row>
    <row r="32" spans="1:9">
      <c r="A32" s="797" t="s">
        <v>627</v>
      </c>
      <c r="B32" s="798">
        <v>-79372.570013310193</v>
      </c>
      <c r="C32" s="799">
        <v>97602.539611770786</v>
      </c>
      <c r="D32" s="800">
        <v>83841.968164649428</v>
      </c>
      <c r="E32" s="1255">
        <v>-0.14098579301169989</v>
      </c>
      <c r="F32" s="1529" t="s">
        <v>60</v>
      </c>
      <c r="G32" s="365">
        <v>181692.13047829832</v>
      </c>
      <c r="H32" s="365">
        <v>336530.24706284842</v>
      </c>
      <c r="I32" s="1530">
        <v>0.85220045676686196</v>
      </c>
    </row>
    <row r="33" spans="1:9" ht="28.5">
      <c r="A33" s="801" t="s">
        <v>628</v>
      </c>
      <c r="B33" s="782">
        <v>-36599.027357782841</v>
      </c>
      <c r="C33" s="771">
        <v>-23161.291410604499</v>
      </c>
      <c r="D33" s="772">
        <v>-7908.3150342827012</v>
      </c>
      <c r="E33" s="1257">
        <v>-0.65855465940634705</v>
      </c>
      <c r="F33" s="1519">
        <v>-0.78392007642790573</v>
      </c>
      <c r="G33" s="366">
        <v>-245311.29482449123</v>
      </c>
      <c r="H33" s="366">
        <v>-5535.2180986075009</v>
      </c>
      <c r="I33" s="1531">
        <v>-0.97743594275767987</v>
      </c>
    </row>
    <row r="34" spans="1:9" ht="15">
      <c r="A34" s="802" t="s">
        <v>629</v>
      </c>
      <c r="B34" s="803">
        <v>-115971.59737109303</v>
      </c>
      <c r="C34" s="777">
        <v>74441.24820116628</v>
      </c>
      <c r="D34" s="778">
        <v>75933.653130366729</v>
      </c>
      <c r="E34" s="1520">
        <v>2.0048091149243552E-2</v>
      </c>
      <c r="F34" s="1521" t="s">
        <v>60</v>
      </c>
      <c r="G34" s="367">
        <v>-63619.164346192905</v>
      </c>
      <c r="H34" s="367">
        <v>330995.02896424092</v>
      </c>
      <c r="I34" s="1532" t="s">
        <v>60</v>
      </c>
    </row>
    <row r="35" spans="1:9">
      <c r="A35" s="804" t="s">
        <v>266</v>
      </c>
      <c r="B35" s="782">
        <v>31186.766814382314</v>
      </c>
      <c r="C35" s="771">
        <v>44902.458398176881</v>
      </c>
      <c r="D35" s="772">
        <v>48201.891207136046</v>
      </c>
      <c r="E35" s="1257">
        <v>7.348000369380947E-2</v>
      </c>
      <c r="F35" s="1519">
        <v>0.54558795703397234</v>
      </c>
      <c r="G35" s="368">
        <v>110150.81090734722</v>
      </c>
      <c r="H35" s="368">
        <v>166326.10335361742</v>
      </c>
      <c r="I35" s="1531">
        <v>0.50998528275494737</v>
      </c>
    </row>
    <row r="36" spans="1:9">
      <c r="A36" s="804" t="s">
        <v>61</v>
      </c>
      <c r="B36" s="782">
        <v>-79517.303837803804</v>
      </c>
      <c r="C36" s="771">
        <v>-78514.465336339897</v>
      </c>
      <c r="D36" s="772">
        <v>-90747.465479853388</v>
      </c>
      <c r="E36" s="1257">
        <v>0.15580568613834189</v>
      </c>
      <c r="F36" s="1519">
        <v>0.14122915516547718</v>
      </c>
      <c r="G36" s="366">
        <v>-260355.6325147647</v>
      </c>
      <c r="H36" s="366">
        <v>-361989.28175236809</v>
      </c>
      <c r="I36" s="1531">
        <v>0.39036470329421347</v>
      </c>
    </row>
    <row r="37" spans="1:9">
      <c r="A37" s="804" t="s">
        <v>630</v>
      </c>
      <c r="B37" s="1524">
        <v>215.49508810619997</v>
      </c>
      <c r="C37" s="1525">
        <v>-88.82464870470001</v>
      </c>
      <c r="D37" s="1526">
        <v>10.0644523051</v>
      </c>
      <c r="E37" s="1257" t="s">
        <v>60</v>
      </c>
      <c r="F37" s="1519">
        <v>-0.95329614055917578</v>
      </c>
      <c r="G37" s="369">
        <v>133.7494058739</v>
      </c>
      <c r="H37" s="369">
        <v>-70.104499137100007</v>
      </c>
      <c r="I37" s="1531" t="s">
        <v>60</v>
      </c>
    </row>
    <row r="38" spans="1:9">
      <c r="A38" s="804" t="s">
        <v>63</v>
      </c>
      <c r="B38" s="782">
        <v>143500.23002330138</v>
      </c>
      <c r="C38" s="771">
        <v>-17619.263673009202</v>
      </c>
      <c r="D38" s="772">
        <v>-10866.468568414099</v>
      </c>
      <c r="E38" s="1257">
        <v>-0.38326204942035413</v>
      </c>
      <c r="F38" s="1519" t="s">
        <v>60</v>
      </c>
      <c r="G38" s="366">
        <v>139433.73122459909</v>
      </c>
      <c r="H38" s="366">
        <v>-62994.279459846402</v>
      </c>
      <c r="I38" s="1533" t="s">
        <v>60</v>
      </c>
    </row>
    <row r="39" spans="1:9" ht="15.75" thickBot="1">
      <c r="A39" s="806" t="s">
        <v>64</v>
      </c>
      <c r="B39" s="807">
        <v>-20586.409283106943</v>
      </c>
      <c r="C39" s="793">
        <v>23121.152941289361</v>
      </c>
      <c r="D39" s="794">
        <v>22531.674741540381</v>
      </c>
      <c r="E39" s="1522">
        <v>2.5495190540273605E-2</v>
      </c>
      <c r="F39" s="1523" t="s">
        <v>60</v>
      </c>
      <c r="G39" s="370">
        <v>-74256.505323137389</v>
      </c>
      <c r="H39" s="370">
        <v>72267.466606506758</v>
      </c>
      <c r="I39" s="1534" t="s">
        <v>60</v>
      </c>
    </row>
    <row r="40" spans="1:9" ht="15" thickBot="1">
      <c r="A40" s="369"/>
      <c r="B40" s="371"/>
      <c r="C40" s="371"/>
      <c r="D40" s="371"/>
      <c r="E40" s="371"/>
      <c r="F40" s="371"/>
      <c r="G40" s="371"/>
      <c r="H40" s="372"/>
      <c r="I40" s="372"/>
    </row>
    <row r="41" spans="1:9">
      <c r="A41" s="808" t="s">
        <v>631</v>
      </c>
      <c r="B41" s="1141">
        <v>-1.4078279294766722</v>
      </c>
      <c r="C41" s="1142">
        <v>0.53048105114561839</v>
      </c>
      <c r="D41" s="1527">
        <v>0.699777967817102</v>
      </c>
      <c r="E41" s="811" t="s">
        <v>787</v>
      </c>
      <c r="F41" s="375" t="s">
        <v>793</v>
      </c>
      <c r="G41" s="373">
        <v>0.87809789846363695</v>
      </c>
      <c r="H41" s="374">
        <v>0.6031937548764158</v>
      </c>
      <c r="I41" s="375" t="s">
        <v>799</v>
      </c>
    </row>
    <row r="42" spans="1:9" ht="15" thickBot="1">
      <c r="A42" s="289" t="s">
        <v>41</v>
      </c>
      <c r="B42" s="1143">
        <v>-0.11981716569886866</v>
      </c>
      <c r="C42" s="1144">
        <v>0.11525733660220046</v>
      </c>
      <c r="D42" s="1528">
        <v>0.1075285403245551</v>
      </c>
      <c r="E42" s="372" t="s">
        <v>884</v>
      </c>
      <c r="F42" s="422" t="s">
        <v>885</v>
      </c>
      <c r="G42" s="376">
        <v>-0.10403616088637523</v>
      </c>
      <c r="H42" s="377">
        <v>9.4738868809390586E-2</v>
      </c>
      <c r="I42" s="378" t="s">
        <v>886</v>
      </c>
    </row>
    <row r="43" spans="1:9">
      <c r="A43" s="770" t="s">
        <v>632</v>
      </c>
      <c r="B43" s="1256">
        <v>0.82425866874169129</v>
      </c>
      <c r="C43" s="1257">
        <v>0.81880112306487474</v>
      </c>
      <c r="D43" s="1519">
        <v>0.83060013636384433</v>
      </c>
      <c r="E43" s="372" t="s">
        <v>640</v>
      </c>
      <c r="F43" s="422" t="s">
        <v>887</v>
      </c>
    </row>
    <row r="44" spans="1:9">
      <c r="A44" s="804" t="s">
        <v>555</v>
      </c>
      <c r="B44" s="813">
        <v>1.0124301920307662E-2</v>
      </c>
      <c r="C44" s="773">
        <v>9.6531977399473626E-3</v>
      </c>
      <c r="D44" s="774">
        <v>9.3624794086274825E-3</v>
      </c>
      <c r="E44" s="372" t="s">
        <v>738</v>
      </c>
      <c r="F44" s="422" t="s">
        <v>888</v>
      </c>
    </row>
    <row r="45" spans="1:9">
      <c r="A45" s="804" t="s">
        <v>249</v>
      </c>
      <c r="B45" s="813">
        <v>1.5217345432491685E-2</v>
      </c>
      <c r="C45" s="773">
        <v>1.3743437519070327E-2</v>
      </c>
      <c r="D45" s="774">
        <v>1.3050109411171401E-2</v>
      </c>
      <c r="E45" s="372" t="s">
        <v>738</v>
      </c>
      <c r="F45" s="422" t="s">
        <v>889</v>
      </c>
    </row>
    <row r="46" spans="1:9">
      <c r="A46" s="804" t="s">
        <v>557</v>
      </c>
      <c r="B46" s="813">
        <v>6.865526978958135</v>
      </c>
      <c r="C46" s="773">
        <v>4.883317345317689</v>
      </c>
      <c r="D46" s="774">
        <v>4.9869260710382628</v>
      </c>
      <c r="E46" s="372" t="s">
        <v>890</v>
      </c>
      <c r="F46" s="422" t="s">
        <v>891</v>
      </c>
    </row>
    <row r="47" spans="1:9">
      <c r="A47" s="804" t="s">
        <v>262</v>
      </c>
      <c r="B47" s="813">
        <v>4.5677262361789319</v>
      </c>
      <c r="C47" s="773">
        <v>3.4299736071019891</v>
      </c>
      <c r="D47" s="774">
        <v>3.5777472189217692</v>
      </c>
      <c r="E47" s="372" t="s">
        <v>892</v>
      </c>
      <c r="F47" s="422" t="s">
        <v>893</v>
      </c>
    </row>
    <row r="48" spans="1:9">
      <c r="A48" s="804" t="s">
        <v>440</v>
      </c>
      <c r="B48" s="805">
        <v>54</v>
      </c>
      <c r="C48" s="371">
        <v>43</v>
      </c>
      <c r="D48" s="787">
        <v>44</v>
      </c>
      <c r="E48" s="371">
        <v>1</v>
      </c>
      <c r="F48" s="787">
        <v>-10</v>
      </c>
    </row>
    <row r="49" spans="1:6">
      <c r="A49" s="804" t="s">
        <v>635</v>
      </c>
      <c r="B49" s="805">
        <v>851</v>
      </c>
      <c r="C49" s="371">
        <v>876</v>
      </c>
      <c r="D49" s="787">
        <v>1011</v>
      </c>
      <c r="E49" s="371">
        <v>135</v>
      </c>
      <c r="F49" s="787">
        <v>160</v>
      </c>
    </row>
    <row r="50" spans="1:6">
      <c r="A50" s="804" t="s">
        <v>636</v>
      </c>
      <c r="B50" s="805">
        <v>310</v>
      </c>
      <c r="C50" s="371">
        <v>306</v>
      </c>
      <c r="D50" s="787">
        <v>310</v>
      </c>
      <c r="E50" s="371">
        <v>4</v>
      </c>
      <c r="F50" s="787">
        <v>0</v>
      </c>
    </row>
    <row r="51" spans="1:6" ht="15" thickBot="1">
      <c r="A51" s="814" t="s">
        <v>100</v>
      </c>
      <c r="B51" s="815">
        <v>1650</v>
      </c>
      <c r="C51" s="816">
        <v>1575</v>
      </c>
      <c r="D51" s="817">
        <v>1568</v>
      </c>
      <c r="E51" s="818">
        <v>-7</v>
      </c>
      <c r="F51" s="819">
        <v>-82</v>
      </c>
    </row>
    <row r="52" spans="1:6" ht="15">
      <c r="A52" s="795"/>
      <c r="B52" s="380"/>
      <c r="C52" s="380"/>
      <c r="D52" s="380"/>
      <c r="E52" s="381"/>
      <c r="F52" s="381"/>
    </row>
  </sheetData>
  <mergeCells count="7">
    <mergeCell ref="G30:H30"/>
    <mergeCell ref="B30:D30"/>
    <mergeCell ref="E30:F30"/>
    <mergeCell ref="A2:F2"/>
    <mergeCell ref="A1:F1"/>
    <mergeCell ref="B4:D4"/>
    <mergeCell ref="E4:F4"/>
  </mergeCells>
  <hyperlinks>
    <hyperlink ref="A3" location="Índice!A1" display="Volver al índice" xr:uid="{6B9E30FD-E8F8-4AA6-AFFC-B957F6D44F7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I53"/>
  <sheetViews>
    <sheetView showGridLines="0" zoomScale="60" zoomScaleNormal="60" workbookViewId="0">
      <selection activeCell="M15" sqref="M15"/>
    </sheetView>
  </sheetViews>
  <sheetFormatPr baseColWidth="10" defaultColWidth="11.42578125" defaultRowHeight="14.25"/>
  <cols>
    <col min="1" max="1" width="58.5703125" style="440" customWidth="1"/>
    <col min="2" max="4" width="13.140625" style="440" bestFit="1" customWidth="1"/>
    <col min="5" max="5" width="11.42578125" style="440"/>
    <col min="6" max="6" width="11.85546875" style="440" bestFit="1" customWidth="1"/>
    <col min="7" max="8" width="11.42578125" style="440"/>
    <col min="9" max="9" width="17.42578125" style="440" bestFit="1" customWidth="1"/>
    <col min="10" max="16384" width="11.42578125" style="440"/>
  </cols>
  <sheetData>
    <row r="1" spans="1:6" ht="15">
      <c r="A1" s="2025" t="s">
        <v>637</v>
      </c>
      <c r="B1" s="2025"/>
      <c r="C1" s="2025"/>
      <c r="D1" s="2025"/>
      <c r="E1" s="2025"/>
      <c r="F1" s="2025"/>
    </row>
    <row r="2" spans="1:6" ht="15">
      <c r="A2" s="2025" t="s">
        <v>472</v>
      </c>
      <c r="B2" s="2025"/>
      <c r="C2" s="2025"/>
      <c r="D2" s="2025"/>
      <c r="E2" s="2025"/>
      <c r="F2" s="2025"/>
    </row>
    <row r="3" spans="1:6" ht="15" thickBot="1">
      <c r="A3" s="697" t="s">
        <v>51</v>
      </c>
      <c r="B3" s="698"/>
      <c r="C3" s="698"/>
      <c r="D3" s="698"/>
      <c r="E3" s="699"/>
      <c r="F3" s="699"/>
    </row>
    <row r="4" spans="1:6" ht="15">
      <c r="A4" s="700"/>
      <c r="B4" s="1965" t="s">
        <v>141</v>
      </c>
      <c r="C4" s="1966"/>
      <c r="D4" s="1967"/>
      <c r="E4" s="1965" t="s">
        <v>616</v>
      </c>
      <c r="F4" s="1967"/>
    </row>
    <row r="5" spans="1:6" ht="15.75" thickBot="1">
      <c r="A5" s="698"/>
      <c r="B5" s="889" t="s">
        <v>779</v>
      </c>
      <c r="C5" s="890" t="s">
        <v>142</v>
      </c>
      <c r="D5" s="891" t="s">
        <v>778</v>
      </c>
      <c r="E5" s="701" t="s">
        <v>53</v>
      </c>
      <c r="F5" s="702" t="s">
        <v>54</v>
      </c>
    </row>
    <row r="6" spans="1:6" ht="15">
      <c r="A6" s="703" t="s">
        <v>473</v>
      </c>
      <c r="B6" s="704"/>
      <c r="C6" s="705"/>
      <c r="D6" s="706"/>
      <c r="E6" s="707"/>
      <c r="F6" s="706"/>
    </row>
    <row r="7" spans="1:6">
      <c r="A7" s="708" t="s">
        <v>475</v>
      </c>
      <c r="B7" s="326">
        <v>1861010.8222000001</v>
      </c>
      <c r="C7" s="452">
        <v>1577390.54935</v>
      </c>
      <c r="D7" s="323">
        <v>1107338.78568</v>
      </c>
      <c r="E7" s="1535">
        <v>-0.29799326733870424</v>
      </c>
      <c r="F7" s="1536">
        <v>-0.40497993215807537</v>
      </c>
    </row>
    <row r="8" spans="1:6">
      <c r="A8" s="708" t="s">
        <v>617</v>
      </c>
      <c r="B8" s="326">
        <v>1435435.5918399999</v>
      </c>
      <c r="C8" s="452">
        <v>1525591.91365</v>
      </c>
      <c r="D8" s="323">
        <v>1591562.2021900001</v>
      </c>
      <c r="E8" s="1535">
        <v>4.3242421482272642E-2</v>
      </c>
      <c r="F8" s="1536">
        <v>0.10876601586133927</v>
      </c>
    </row>
    <row r="9" spans="1:6" ht="15">
      <c r="A9" s="709" t="s">
        <v>39</v>
      </c>
      <c r="B9" s="710">
        <v>12928787.017669998</v>
      </c>
      <c r="C9" s="454">
        <v>13288671.542369997</v>
      </c>
      <c r="D9" s="711">
        <v>13512891.971789999</v>
      </c>
      <c r="E9" s="1537">
        <v>1.6873050756434971E-2</v>
      </c>
      <c r="F9" s="1538">
        <v>4.5178635344653273E-2</v>
      </c>
    </row>
    <row r="10" spans="1:6">
      <c r="A10" s="712" t="s">
        <v>485</v>
      </c>
      <c r="B10" s="326">
        <v>11904708.031059999</v>
      </c>
      <c r="C10" s="452">
        <v>12172178.826049998</v>
      </c>
      <c r="D10" s="323">
        <v>12544853.189819999</v>
      </c>
      <c r="E10" s="1535">
        <v>3.0616898510596124E-2</v>
      </c>
      <c r="F10" s="1536">
        <v>5.3772436677138824E-2</v>
      </c>
    </row>
    <row r="11" spans="1:6">
      <c r="A11" s="712" t="s">
        <v>618</v>
      </c>
      <c r="B11" s="326">
        <v>913273.48506999994</v>
      </c>
      <c r="C11" s="452">
        <v>1067141.7935800001</v>
      </c>
      <c r="D11" s="323">
        <v>905081.86082000006</v>
      </c>
      <c r="E11" s="1535">
        <v>-0.15186354215996778</v>
      </c>
      <c r="F11" s="1536">
        <v>-8.9695194089336461E-3</v>
      </c>
    </row>
    <row r="12" spans="1:6">
      <c r="A12" s="712" t="s">
        <v>619</v>
      </c>
      <c r="B12" s="326">
        <v>110805.50154000001</v>
      </c>
      <c r="C12" s="452">
        <v>49350.922740000002</v>
      </c>
      <c r="D12" s="323">
        <v>62956.921150000002</v>
      </c>
      <c r="E12" s="1535">
        <v>0.27569896679909567</v>
      </c>
      <c r="F12" s="1536">
        <v>-0.43182495205553495</v>
      </c>
    </row>
    <row r="13" spans="1:6">
      <c r="A13" s="712" t="s">
        <v>620</v>
      </c>
      <c r="B13" s="326">
        <v>-1821546.0164699999</v>
      </c>
      <c r="C13" s="452">
        <v>-1487787.2643900001</v>
      </c>
      <c r="D13" s="323">
        <v>-1145702.00627</v>
      </c>
      <c r="E13" s="1535">
        <v>-0.22992887915347004</v>
      </c>
      <c r="F13" s="1536">
        <v>-0.37102768971476641</v>
      </c>
    </row>
    <row r="14" spans="1:6" ht="15">
      <c r="A14" s="713" t="s">
        <v>490</v>
      </c>
      <c r="B14" s="710">
        <v>11107241.001199998</v>
      </c>
      <c r="C14" s="454">
        <v>11800884.277979996</v>
      </c>
      <c r="D14" s="711">
        <v>12367189.965519998</v>
      </c>
      <c r="E14" s="1537">
        <v>4.7988411224123784E-2</v>
      </c>
      <c r="F14" s="1538">
        <v>0.11343491729259125</v>
      </c>
    </row>
    <row r="15" spans="1:6">
      <c r="A15" s="714" t="s">
        <v>621</v>
      </c>
      <c r="B15" s="326">
        <v>165559.06784999999</v>
      </c>
      <c r="C15" s="452">
        <v>145752.9852</v>
      </c>
      <c r="D15" s="323">
        <v>144236.69427000001</v>
      </c>
      <c r="E15" s="1535">
        <v>-1.0403155228137284E-2</v>
      </c>
      <c r="F15" s="1536">
        <v>-0.12879012824183389</v>
      </c>
    </row>
    <row r="16" spans="1:6">
      <c r="A16" s="714" t="s">
        <v>529</v>
      </c>
      <c r="B16" s="326">
        <v>1080246.6185800035</v>
      </c>
      <c r="C16" s="452">
        <v>1035652.7537900019</v>
      </c>
      <c r="D16" s="323">
        <v>952302.70907000103</v>
      </c>
      <c r="E16" s="1535">
        <v>-8.0480686615256758E-2</v>
      </c>
      <c r="F16" s="1536">
        <v>-0.11843953714771749</v>
      </c>
    </row>
    <row r="17" spans="1:9" ht="15">
      <c r="A17" s="715" t="s">
        <v>622</v>
      </c>
      <c r="B17" s="710">
        <v>15649493.101670001</v>
      </c>
      <c r="C17" s="454">
        <v>16085272.479969999</v>
      </c>
      <c r="D17" s="711">
        <v>16162630.356729999</v>
      </c>
      <c r="E17" s="1537">
        <v>4.8092363282206119E-3</v>
      </c>
      <c r="F17" s="1538">
        <v>3.2789385044378117E-2</v>
      </c>
    </row>
    <row r="18" spans="1:9" ht="15">
      <c r="A18" s="715"/>
      <c r="B18" s="716"/>
      <c r="C18" s="717"/>
      <c r="D18" s="458"/>
      <c r="E18" s="1537"/>
      <c r="F18" s="1538"/>
    </row>
    <row r="19" spans="1:9" ht="15">
      <c r="A19" s="713" t="s">
        <v>623</v>
      </c>
      <c r="B19" s="716"/>
      <c r="C19" s="717"/>
      <c r="D19" s="458"/>
      <c r="E19" s="1535"/>
      <c r="F19" s="1538"/>
    </row>
    <row r="20" spans="1:9">
      <c r="A20" s="719" t="s">
        <v>68</v>
      </c>
      <c r="B20" s="326">
        <v>8661124.1026399992</v>
      </c>
      <c r="C20" s="720">
        <v>8620049.6226100009</v>
      </c>
      <c r="D20" s="323">
        <v>8426058.1418900006</v>
      </c>
      <c r="E20" s="1535">
        <v>-2.2504682596161563E-2</v>
      </c>
      <c r="F20" s="1536">
        <v>-2.7140352448979277E-2</v>
      </c>
    </row>
    <row r="21" spans="1:9">
      <c r="A21" s="719" t="s">
        <v>193</v>
      </c>
      <c r="B21" s="326">
        <v>1362274.91982</v>
      </c>
      <c r="C21" s="720">
        <v>2232496.5941599999</v>
      </c>
      <c r="D21" s="323">
        <v>2413663.0269400002</v>
      </c>
      <c r="E21" s="1535">
        <v>8.1149701752698977E-2</v>
      </c>
      <c r="F21" s="1536">
        <v>0.77178849278009332</v>
      </c>
    </row>
    <row r="22" spans="1:9">
      <c r="A22" s="719" t="s">
        <v>624</v>
      </c>
      <c r="B22" s="326">
        <v>132687.39423000001</v>
      </c>
      <c r="C22" s="720">
        <v>186676.91515000002</v>
      </c>
      <c r="D22" s="323">
        <v>188309.53330000001</v>
      </c>
      <c r="E22" s="1535">
        <v>8.745688499770532E-3</v>
      </c>
      <c r="F22" s="1536">
        <v>0.41919686035573744</v>
      </c>
    </row>
    <row r="23" spans="1:9">
      <c r="A23" s="719" t="s">
        <v>512</v>
      </c>
      <c r="B23" s="326">
        <v>3383479.6024300009</v>
      </c>
      <c r="C23" s="720">
        <v>2803335.7506200001</v>
      </c>
      <c r="D23" s="323">
        <v>2771810.3792200014</v>
      </c>
      <c r="E23" s="1535">
        <v>-1.1245663810703466E-2</v>
      </c>
      <c r="F23" s="1536">
        <v>-0.18078111739485625</v>
      </c>
    </row>
    <row r="24" spans="1:9" ht="15">
      <c r="A24" s="715" t="s">
        <v>625</v>
      </c>
      <c r="B24" s="710">
        <v>13539566.01912</v>
      </c>
      <c r="C24" s="721">
        <v>13842558.882540001</v>
      </c>
      <c r="D24" s="711">
        <v>13799841.081350001</v>
      </c>
      <c r="E24" s="1537">
        <v>-3.0859757615971928E-3</v>
      </c>
      <c r="F24" s="1538">
        <v>1.9223294296320192E-2</v>
      </c>
    </row>
    <row r="25" spans="1:9" ht="15">
      <c r="A25" s="722"/>
      <c r="B25" s="716"/>
      <c r="C25" s="717"/>
      <c r="D25" s="458"/>
      <c r="E25" s="1535"/>
      <c r="F25" s="1538"/>
    </row>
    <row r="26" spans="1:9" ht="15">
      <c r="A26" s="709" t="s">
        <v>534</v>
      </c>
      <c r="B26" s="710">
        <v>2109927.0825499999</v>
      </c>
      <c r="C26" s="721">
        <v>2242713.5974499998</v>
      </c>
      <c r="D26" s="711">
        <v>2362789.2753600003</v>
      </c>
      <c r="E26" s="1537">
        <v>5.3540353100158811E-2</v>
      </c>
      <c r="F26" s="1538">
        <v>0.11984404338011445</v>
      </c>
    </row>
    <row r="27" spans="1:9" ht="15">
      <c r="A27" s="719"/>
      <c r="B27" s="716"/>
      <c r="C27" s="717"/>
      <c r="D27" s="458"/>
      <c r="E27" s="1535"/>
      <c r="F27" s="1538"/>
    </row>
    <row r="28" spans="1:9" ht="15.75" thickBot="1">
      <c r="A28" s="723" t="s">
        <v>626</v>
      </c>
      <c r="B28" s="724">
        <v>15649493.101670001</v>
      </c>
      <c r="C28" s="725">
        <v>16085272.47999</v>
      </c>
      <c r="D28" s="726">
        <v>16162630.356710002</v>
      </c>
      <c r="E28" s="1539">
        <v>4.8092363257281612E-3</v>
      </c>
      <c r="F28" s="1540">
        <v>3.2789385043100472E-2</v>
      </c>
    </row>
    <row r="29" spans="1:9" ht="15.75" thickBot="1">
      <c r="A29" s="727"/>
      <c r="B29" s="717"/>
      <c r="C29" s="717"/>
      <c r="D29" s="717"/>
      <c r="E29" s="717"/>
      <c r="F29" s="717"/>
    </row>
    <row r="30" spans="1:9" ht="15">
      <c r="A30" s="727"/>
      <c r="B30" s="1965" t="s">
        <v>46</v>
      </c>
      <c r="C30" s="1966"/>
      <c r="D30" s="1967"/>
      <c r="E30" s="1965" t="s">
        <v>47</v>
      </c>
      <c r="F30" s="1967"/>
      <c r="G30" s="1956" t="s">
        <v>840</v>
      </c>
      <c r="H30" s="1958"/>
      <c r="I30" s="439" t="s">
        <v>49</v>
      </c>
    </row>
    <row r="31" spans="1:9" ht="15.75" thickBot="1">
      <c r="A31" s="728"/>
      <c r="B31" s="424" t="s">
        <v>30</v>
      </c>
      <c r="C31" s="425" t="s">
        <v>52</v>
      </c>
      <c r="D31" s="426" t="s">
        <v>733</v>
      </c>
      <c r="E31" s="424" t="s">
        <v>53</v>
      </c>
      <c r="F31" s="426" t="s">
        <v>54</v>
      </c>
      <c r="G31" s="1729">
        <v>2021</v>
      </c>
      <c r="H31" s="1730">
        <v>2021</v>
      </c>
      <c r="I31" s="417" t="s">
        <v>207</v>
      </c>
    </row>
    <row r="32" spans="1:9">
      <c r="A32" s="730" t="s">
        <v>627</v>
      </c>
      <c r="B32" s="325">
        <v>386544.89586000011</v>
      </c>
      <c r="C32" s="731">
        <v>493183.25939999998</v>
      </c>
      <c r="D32" s="322">
        <v>505000.61523</v>
      </c>
      <c r="E32" s="1541">
        <v>2.396138880378218E-2</v>
      </c>
      <c r="F32" s="1542">
        <v>0.30644750619835515</v>
      </c>
      <c r="G32" s="732">
        <v>1550046.4838800002</v>
      </c>
      <c r="H32" s="733">
        <v>1860353.1430200001</v>
      </c>
      <c r="I32" s="1546">
        <v>0.20019184093321862</v>
      </c>
    </row>
    <row r="33" spans="1:9" ht="28.5">
      <c r="A33" s="734" t="s">
        <v>628</v>
      </c>
      <c r="B33" s="326">
        <v>-117945.90719000006</v>
      </c>
      <c r="C33" s="720">
        <v>-122711.25700999999</v>
      </c>
      <c r="D33" s="323">
        <v>-40057.624650000034</v>
      </c>
      <c r="E33" s="1535">
        <v>-0.67356194023229943</v>
      </c>
      <c r="F33" s="1536">
        <v>-0.66037291497134465</v>
      </c>
      <c r="G33" s="735">
        <v>-1090281.0266300002</v>
      </c>
      <c r="H33" s="736">
        <v>-425937.92922000005</v>
      </c>
      <c r="I33" s="450">
        <v>-0.6093319806393851</v>
      </c>
    </row>
    <row r="34" spans="1:9" ht="15">
      <c r="A34" s="722" t="s">
        <v>629</v>
      </c>
      <c r="B34" s="710">
        <v>268598.98867000005</v>
      </c>
      <c r="C34" s="721">
        <v>370472.00238999998</v>
      </c>
      <c r="D34" s="711">
        <v>464942.99057999998</v>
      </c>
      <c r="E34" s="1537">
        <v>0.25500169400263983</v>
      </c>
      <c r="F34" s="1538">
        <v>0.73099307961739046</v>
      </c>
      <c r="G34" s="737">
        <v>459765.45724999998</v>
      </c>
      <c r="H34" s="738">
        <v>1434415.2138</v>
      </c>
      <c r="I34" s="457">
        <v>2.1198846959484148</v>
      </c>
    </row>
    <row r="35" spans="1:9">
      <c r="A35" s="739" t="s">
        <v>266</v>
      </c>
      <c r="B35" s="326">
        <v>59490.527460000005</v>
      </c>
      <c r="C35" s="720">
        <v>22206.644420000001</v>
      </c>
      <c r="D35" s="323">
        <v>31668.342099999994</v>
      </c>
      <c r="E35" s="1535">
        <v>0.42607507469604422</v>
      </c>
      <c r="F35" s="1536">
        <v>-0.46767420878402832</v>
      </c>
      <c r="G35" s="740">
        <v>107846.65304</v>
      </c>
      <c r="H35" s="736">
        <v>98766.196909999999</v>
      </c>
      <c r="I35" s="450">
        <v>-8.4197848278444898E-2</v>
      </c>
    </row>
    <row r="36" spans="1:9">
      <c r="A36" s="739" t="s">
        <v>61</v>
      </c>
      <c r="B36" s="326">
        <v>-277168.95217000012</v>
      </c>
      <c r="C36" s="720">
        <v>-269221.18973000004</v>
      </c>
      <c r="D36" s="323">
        <v>-314635.3137900001</v>
      </c>
      <c r="E36" s="1535">
        <v>0.16868703427670595</v>
      </c>
      <c r="F36" s="1536">
        <v>0.1351751750211192</v>
      </c>
      <c r="G36" s="740">
        <v>-1088343.60142</v>
      </c>
      <c r="H36" s="736">
        <v>-1124071.89992</v>
      </c>
      <c r="I36" s="450">
        <v>3.282814219092578E-2</v>
      </c>
    </row>
    <row r="37" spans="1:9">
      <c r="A37" s="739" t="s">
        <v>630</v>
      </c>
      <c r="B37" s="718">
        <v>0</v>
      </c>
      <c r="C37" s="741">
        <v>0</v>
      </c>
      <c r="D37" s="742">
        <v>0</v>
      </c>
      <c r="E37" s="1535">
        <v>0</v>
      </c>
      <c r="F37" s="1536">
        <v>0</v>
      </c>
      <c r="G37" s="743">
        <v>0</v>
      </c>
      <c r="H37" s="744">
        <v>0</v>
      </c>
      <c r="I37" s="450">
        <v>0</v>
      </c>
    </row>
    <row r="38" spans="1:9">
      <c r="A38" s="739" t="s">
        <v>63</v>
      </c>
      <c r="B38" s="326">
        <v>-27941.658310000003</v>
      </c>
      <c r="C38" s="720">
        <v>-46542.817250000007</v>
      </c>
      <c r="D38" s="323">
        <v>-62113.026509999989</v>
      </c>
      <c r="E38" s="1535">
        <v>0.33453516954863693</v>
      </c>
      <c r="F38" s="1536">
        <v>1.2229541933726402</v>
      </c>
      <c r="G38" s="735">
        <v>141717.69525999998</v>
      </c>
      <c r="H38" s="736">
        <v>-142971.39815999998</v>
      </c>
      <c r="I38" s="450" t="s">
        <v>60</v>
      </c>
    </row>
    <row r="39" spans="1:9" ht="15.75" thickBot="1">
      <c r="A39" s="462" t="s">
        <v>64</v>
      </c>
      <c r="B39" s="724">
        <v>22978.905649999939</v>
      </c>
      <c r="C39" s="725">
        <v>76914.639829999956</v>
      </c>
      <c r="D39" s="726">
        <v>119862.99237999989</v>
      </c>
      <c r="E39" s="1539">
        <v>0.55838982858043984</v>
      </c>
      <c r="F39" s="1540">
        <v>1.2229541933726402</v>
      </c>
      <c r="G39" s="745">
        <v>-379013.79587000003</v>
      </c>
      <c r="H39" s="746">
        <v>266138.11262999999</v>
      </c>
      <c r="I39" s="464" t="s">
        <v>60</v>
      </c>
    </row>
    <row r="40" spans="1:9" ht="15.75" thickBot="1">
      <c r="A40" s="747"/>
      <c r="B40" s="717"/>
      <c r="C40" s="717"/>
      <c r="D40" s="717"/>
      <c r="E40" s="717"/>
      <c r="F40" s="717"/>
      <c r="G40" s="728"/>
      <c r="H40" s="728"/>
      <c r="I40" s="717"/>
    </row>
    <row r="41" spans="1:9">
      <c r="A41" s="748" t="s">
        <v>638</v>
      </c>
      <c r="B41" s="749">
        <v>0.55700000000000005</v>
      </c>
      <c r="C41" s="750">
        <v>0.497</v>
      </c>
      <c r="D41" s="751">
        <v>0.55600000000000005</v>
      </c>
      <c r="E41" s="752" t="s">
        <v>788</v>
      </c>
      <c r="F41" s="753" t="s">
        <v>738</v>
      </c>
      <c r="G41" s="1543">
        <v>0.63118257594211591</v>
      </c>
      <c r="H41" s="1543">
        <v>0.55781603520640577</v>
      </c>
      <c r="I41" s="754" t="s">
        <v>894</v>
      </c>
    </row>
    <row r="42" spans="1:9">
      <c r="A42" s="755" t="s">
        <v>41</v>
      </c>
      <c r="B42" s="329">
        <v>4.8411188254407211E-2</v>
      </c>
      <c r="C42" s="756">
        <v>0.13933882161582686</v>
      </c>
      <c r="D42" s="757">
        <v>0.20821331585768357</v>
      </c>
      <c r="E42" s="460" t="s">
        <v>895</v>
      </c>
      <c r="F42" s="461" t="s">
        <v>896</v>
      </c>
      <c r="G42" s="1544">
        <v>-0.18099999999999999</v>
      </c>
      <c r="H42" s="1544">
        <v>0.11899999999999999</v>
      </c>
      <c r="I42" s="758" t="s">
        <v>897</v>
      </c>
    </row>
    <row r="43" spans="1:9" ht="15" thickBot="1">
      <c r="A43" s="755" t="s">
        <v>639</v>
      </c>
      <c r="B43" s="329">
        <v>4.5048993431939174E-2</v>
      </c>
      <c r="C43" s="756">
        <v>0.13222405958711572</v>
      </c>
      <c r="D43" s="757">
        <v>0.19746144641445604</v>
      </c>
      <c r="E43" s="460" t="s">
        <v>898</v>
      </c>
      <c r="F43" s="461" t="s">
        <v>899</v>
      </c>
      <c r="G43" s="1545">
        <v>-0.17752047729780082</v>
      </c>
      <c r="H43" s="1545">
        <v>0.11511024224899344</v>
      </c>
      <c r="I43" s="759" t="s">
        <v>900</v>
      </c>
    </row>
    <row r="44" spans="1:9">
      <c r="A44" s="708" t="s">
        <v>632</v>
      </c>
      <c r="B44" s="329">
        <v>1.4927377629572554</v>
      </c>
      <c r="C44" s="756">
        <v>1.5416003531481317</v>
      </c>
      <c r="D44" s="757">
        <v>1.6037026738055478</v>
      </c>
      <c r="E44" s="460" t="s">
        <v>901</v>
      </c>
      <c r="F44" s="461" t="s">
        <v>902</v>
      </c>
    </row>
    <row r="45" spans="1:9">
      <c r="A45" s="739" t="s">
        <v>555</v>
      </c>
      <c r="B45" s="329">
        <v>7.0638760142139642E-2</v>
      </c>
      <c r="C45" s="756">
        <v>8.0304625648808706E-2</v>
      </c>
      <c r="D45" s="757">
        <v>6.6979138345032399E-2</v>
      </c>
      <c r="E45" s="460" t="s">
        <v>633</v>
      </c>
      <c r="F45" s="461" t="s">
        <v>754</v>
      </c>
    </row>
    <row r="46" spans="1:9">
      <c r="A46" s="739" t="s">
        <v>249</v>
      </c>
      <c r="B46" s="329">
        <v>7.9209208505822956E-2</v>
      </c>
      <c r="C46" s="756">
        <v>8.4018384588718395E-2</v>
      </c>
      <c r="D46" s="757">
        <v>7.1638164797802925E-2</v>
      </c>
      <c r="E46" s="460" t="s">
        <v>903</v>
      </c>
      <c r="F46" s="461" t="s">
        <v>884</v>
      </c>
    </row>
    <row r="47" spans="1:9">
      <c r="A47" s="739" t="s">
        <v>557</v>
      </c>
      <c r="B47" s="329">
        <v>1.9945241444630173</v>
      </c>
      <c r="C47" s="756">
        <v>1.3941795489040283</v>
      </c>
      <c r="D47" s="757">
        <v>1.2658545661626663</v>
      </c>
      <c r="E47" s="460" t="s">
        <v>904</v>
      </c>
      <c r="F47" s="742" t="s">
        <v>905</v>
      </c>
    </row>
    <row r="48" spans="1:9">
      <c r="A48" s="739" t="s">
        <v>262</v>
      </c>
      <c r="B48" s="329">
        <v>1.7787163297821864</v>
      </c>
      <c r="C48" s="756">
        <v>1.332554384495942</v>
      </c>
      <c r="D48" s="757">
        <v>1.1835290358289652</v>
      </c>
      <c r="E48" s="460" t="s">
        <v>906</v>
      </c>
      <c r="F48" s="461" t="s">
        <v>907</v>
      </c>
    </row>
    <row r="49" spans="1:6" ht="16.5">
      <c r="A49" s="739" t="s">
        <v>641</v>
      </c>
      <c r="B49" s="460">
        <v>323</v>
      </c>
      <c r="C49" s="459">
        <v>318</v>
      </c>
      <c r="D49" s="461">
        <v>315</v>
      </c>
      <c r="E49" s="460">
        <v>-3</v>
      </c>
      <c r="F49" s="461">
        <v>-8</v>
      </c>
    </row>
    <row r="50" spans="1:6" ht="15" thickBot="1">
      <c r="A50" s="760" t="s">
        <v>100</v>
      </c>
      <c r="B50" s="761">
        <v>10781</v>
      </c>
      <c r="C50" s="479">
        <v>9874</v>
      </c>
      <c r="D50" s="480">
        <v>9878</v>
      </c>
      <c r="E50" s="762">
        <v>4</v>
      </c>
      <c r="F50" s="480">
        <v>-903</v>
      </c>
    </row>
    <row r="51" spans="1:6">
      <c r="A51" s="509"/>
      <c r="B51" s="509"/>
      <c r="C51" s="509"/>
      <c r="D51" s="509"/>
      <c r="E51" s="741"/>
      <c r="F51" s="741"/>
    </row>
    <row r="52" spans="1:6">
      <c r="A52" s="508" t="s">
        <v>642</v>
      </c>
      <c r="B52" s="509"/>
      <c r="C52" s="509"/>
      <c r="D52" s="509"/>
      <c r="E52" s="741"/>
      <c r="F52" s="741"/>
    </row>
    <row r="53" spans="1:6">
      <c r="B53" s="509"/>
      <c r="C53" s="509"/>
      <c r="D53" s="509"/>
      <c r="E53" s="741"/>
      <c r="F53" s="741"/>
    </row>
  </sheetData>
  <mergeCells count="7">
    <mergeCell ref="G30:H30"/>
    <mergeCell ref="B30:D30"/>
    <mergeCell ref="E30:F30"/>
    <mergeCell ref="A2:F2"/>
    <mergeCell ref="A1:F1"/>
    <mergeCell ref="B4:D4"/>
    <mergeCell ref="E4:F4"/>
  </mergeCells>
  <hyperlinks>
    <hyperlink ref="A3" location="Índice!A1" display="Volver al índice" xr:uid="{7BAA2DFB-7535-46FA-85AB-7C7E16F9890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I21"/>
  <sheetViews>
    <sheetView showGridLines="0" zoomScale="60" zoomScaleNormal="60" workbookViewId="0">
      <selection activeCell="I39" sqref="I39"/>
    </sheetView>
  </sheetViews>
  <sheetFormatPr baseColWidth="10" defaultColWidth="11.42578125" defaultRowHeight="14.25"/>
  <cols>
    <col min="1" max="1" width="52.85546875" style="517" customWidth="1"/>
    <col min="2" max="8" width="11.42578125" style="517"/>
    <col min="9" max="9" width="17.42578125" style="517" bestFit="1" customWidth="1"/>
    <col min="10" max="16384" width="11.42578125" style="517"/>
  </cols>
  <sheetData>
    <row r="1" spans="1:9" ht="14.45" customHeight="1">
      <c r="A1" s="669" t="s">
        <v>643</v>
      </c>
      <c r="B1" s="1916" t="s">
        <v>46</v>
      </c>
      <c r="C1" s="1920"/>
      <c r="D1" s="1920"/>
      <c r="E1" s="1916" t="s">
        <v>47</v>
      </c>
      <c r="F1" s="1920"/>
      <c r="G1" s="1916" t="s">
        <v>840</v>
      </c>
      <c r="H1" s="1920"/>
      <c r="I1" s="2136" t="s">
        <v>49</v>
      </c>
    </row>
    <row r="2" spans="1:9" ht="15">
      <c r="A2" s="670" t="s">
        <v>50</v>
      </c>
      <c r="B2" s="1918"/>
      <c r="C2" s="1921"/>
      <c r="D2" s="1921"/>
      <c r="E2" s="1918"/>
      <c r="F2" s="1921"/>
      <c r="G2" s="1918"/>
      <c r="H2" s="1921"/>
      <c r="I2" s="2137"/>
    </row>
    <row r="3" spans="1:9" ht="15.75" thickBot="1">
      <c r="A3" s="673" t="s">
        <v>51</v>
      </c>
      <c r="B3" s="424" t="s">
        <v>30</v>
      </c>
      <c r="C3" s="425" t="s">
        <v>52</v>
      </c>
      <c r="D3" s="426" t="s">
        <v>733</v>
      </c>
      <c r="E3" s="424" t="s">
        <v>53</v>
      </c>
      <c r="F3" s="426" t="s">
        <v>54</v>
      </c>
      <c r="G3" s="693" t="s">
        <v>842</v>
      </c>
      <c r="H3" s="694" t="s">
        <v>843</v>
      </c>
      <c r="I3" s="417" t="s">
        <v>207</v>
      </c>
    </row>
    <row r="4" spans="1:9">
      <c r="A4" s="676" t="s">
        <v>644</v>
      </c>
      <c r="B4" s="349">
        <v>19349</v>
      </c>
      <c r="C4" s="677">
        <v>14290</v>
      </c>
      <c r="D4" s="677">
        <v>14681</v>
      </c>
      <c r="E4" s="678">
        <v>2.7361791462561236E-2</v>
      </c>
      <c r="F4" s="679">
        <v>-0.24125277792133959</v>
      </c>
      <c r="G4" s="349">
        <v>68404</v>
      </c>
      <c r="H4" s="348">
        <v>75113</v>
      </c>
      <c r="I4" s="1547">
        <v>9.8079059704110794E-2</v>
      </c>
    </row>
    <row r="5" spans="1:9">
      <c r="A5" s="676" t="s">
        <v>266</v>
      </c>
      <c r="B5" s="349">
        <v>302575</v>
      </c>
      <c r="C5" s="677">
        <v>217358</v>
      </c>
      <c r="D5" s="677">
        <v>184296</v>
      </c>
      <c r="E5" s="678">
        <v>-0.1521085030226631</v>
      </c>
      <c r="F5" s="679">
        <v>-0.39090803932909191</v>
      </c>
      <c r="G5" s="349">
        <v>889305</v>
      </c>
      <c r="H5" s="348">
        <v>793451</v>
      </c>
      <c r="I5" s="1547">
        <v>-0.10778529300970985</v>
      </c>
    </row>
    <row r="6" spans="1:9">
      <c r="A6" s="680" t="s">
        <v>645</v>
      </c>
      <c r="B6" s="349">
        <v>156753</v>
      </c>
      <c r="C6" s="677">
        <v>149029</v>
      </c>
      <c r="D6" s="677">
        <v>155193</v>
      </c>
      <c r="E6" s="678">
        <v>4.136107737420236E-2</v>
      </c>
      <c r="F6" s="679">
        <v>-9.9519626418632656E-3</v>
      </c>
      <c r="G6" s="349">
        <v>506505</v>
      </c>
      <c r="H6" s="348">
        <v>620753</v>
      </c>
      <c r="I6" s="1547">
        <v>0.2255614455928372</v>
      </c>
    </row>
    <row r="7" spans="1:9">
      <c r="A7" s="680" t="s">
        <v>268</v>
      </c>
      <c r="B7" s="349">
        <v>-21862</v>
      </c>
      <c r="C7" s="677">
        <v>-3033</v>
      </c>
      <c r="D7" s="677">
        <v>15822</v>
      </c>
      <c r="E7" s="678" t="s">
        <v>132</v>
      </c>
      <c r="F7" s="679" t="s">
        <v>132</v>
      </c>
      <c r="G7" s="349">
        <v>-10213</v>
      </c>
      <c r="H7" s="348">
        <v>16807</v>
      </c>
      <c r="I7" s="1547" t="s">
        <v>132</v>
      </c>
    </row>
    <row r="8" spans="1:9">
      <c r="A8" s="680" t="s">
        <v>646</v>
      </c>
      <c r="B8" s="349">
        <v>101559</v>
      </c>
      <c r="C8" s="677">
        <v>34790</v>
      </c>
      <c r="D8" s="677">
        <v>-6334</v>
      </c>
      <c r="E8" s="678" t="s">
        <v>132</v>
      </c>
      <c r="F8" s="679" t="s">
        <v>132</v>
      </c>
      <c r="G8" s="349">
        <v>312947</v>
      </c>
      <c r="H8" s="382">
        <v>28588</v>
      </c>
      <c r="I8" s="1547">
        <v>-0.90864906837259984</v>
      </c>
    </row>
    <row r="9" spans="1:9">
      <c r="A9" s="680" t="s">
        <v>647</v>
      </c>
      <c r="B9" s="349">
        <v>13027</v>
      </c>
      <c r="C9" s="677">
        <v>42607</v>
      </c>
      <c r="D9" s="677">
        <v>-435</v>
      </c>
      <c r="E9" s="678" t="s">
        <v>132</v>
      </c>
      <c r="F9" s="679" t="s">
        <v>132</v>
      </c>
      <c r="G9" s="349">
        <v>-11372</v>
      </c>
      <c r="H9" s="348">
        <v>112884</v>
      </c>
      <c r="I9" s="1547" t="s">
        <v>132</v>
      </c>
    </row>
    <row r="10" spans="1:9">
      <c r="A10" s="680" t="s">
        <v>648</v>
      </c>
      <c r="B10" s="349">
        <v>5671</v>
      </c>
      <c r="C10" s="677">
        <v>-10599</v>
      </c>
      <c r="D10" s="677">
        <v>763</v>
      </c>
      <c r="E10" s="678" t="s">
        <v>132</v>
      </c>
      <c r="F10" s="679">
        <v>-0.86545582789631459</v>
      </c>
      <c r="G10" s="349">
        <v>26748</v>
      </c>
      <c r="H10" s="348">
        <v>-22532</v>
      </c>
      <c r="I10" s="1547" t="s">
        <v>132</v>
      </c>
    </row>
    <row r="11" spans="1:9">
      <c r="A11" s="680" t="s">
        <v>58</v>
      </c>
      <c r="B11" s="349">
        <v>47427</v>
      </c>
      <c r="C11" s="677">
        <v>4564</v>
      </c>
      <c r="D11" s="677">
        <v>19287</v>
      </c>
      <c r="E11" s="678">
        <v>3.2258983347940404</v>
      </c>
      <c r="F11" s="679">
        <v>-0.59333291163261426</v>
      </c>
      <c r="G11" s="349">
        <v>64690</v>
      </c>
      <c r="H11" s="348">
        <v>36951</v>
      </c>
      <c r="I11" s="1547">
        <v>-0.42879888699953628</v>
      </c>
    </row>
    <row r="12" spans="1:9" ht="16.5">
      <c r="A12" s="681" t="s">
        <v>649</v>
      </c>
      <c r="B12" s="349">
        <v>-225503</v>
      </c>
      <c r="C12" s="677">
        <v>-166716</v>
      </c>
      <c r="D12" s="677">
        <v>-189766</v>
      </c>
      <c r="E12" s="678">
        <v>0.13825907531370718</v>
      </c>
      <c r="F12" s="679">
        <v>-0.15847682735928126</v>
      </c>
      <c r="G12" s="349">
        <v>-728584</v>
      </c>
      <c r="H12" s="348">
        <v>-675254</v>
      </c>
      <c r="I12" s="1547">
        <v>-7.3196776212488879E-2</v>
      </c>
    </row>
    <row r="13" spans="1:9" ht="15">
      <c r="A13" s="682" t="s">
        <v>650</v>
      </c>
      <c r="B13" s="683">
        <v>96421</v>
      </c>
      <c r="C13" s="383">
        <v>64932</v>
      </c>
      <c r="D13" s="383">
        <v>9211</v>
      </c>
      <c r="E13" s="684">
        <v>-0.85814390439228738</v>
      </c>
      <c r="F13" s="685">
        <v>-0.90447101772435468</v>
      </c>
      <c r="G13" s="383">
        <v>229125</v>
      </c>
      <c r="H13" s="384">
        <v>193310</v>
      </c>
      <c r="I13" s="1548">
        <v>-0.15631205673758863</v>
      </c>
    </row>
    <row r="14" spans="1:9">
      <c r="A14" s="686" t="s">
        <v>63</v>
      </c>
      <c r="B14" s="349">
        <v>-12595</v>
      </c>
      <c r="C14" s="677">
        <v>-9284</v>
      </c>
      <c r="D14" s="677">
        <v>347</v>
      </c>
      <c r="E14" s="678" t="s">
        <v>132</v>
      </c>
      <c r="F14" s="679" t="s">
        <v>132</v>
      </c>
      <c r="G14" s="349">
        <v>-36535</v>
      </c>
      <c r="H14" s="348">
        <v>-25388</v>
      </c>
      <c r="I14" s="1547">
        <v>-0.3051046941289175</v>
      </c>
    </row>
    <row r="15" spans="1:9">
      <c r="A15" s="681" t="s">
        <v>651</v>
      </c>
      <c r="B15" s="385">
        <v>453</v>
      </c>
      <c r="C15" s="687">
        <v>1537</v>
      </c>
      <c r="D15" s="687">
        <v>923</v>
      </c>
      <c r="E15" s="678">
        <v>-0.39947950553025369</v>
      </c>
      <c r="F15" s="679">
        <v>1.0375275938189845</v>
      </c>
      <c r="G15" s="385">
        <v>816</v>
      </c>
      <c r="H15" s="348">
        <v>4032</v>
      </c>
      <c r="I15" s="1547">
        <v>3.9411764705882355</v>
      </c>
    </row>
    <row r="16" spans="1:9" ht="15.75" thickBot="1">
      <c r="A16" s="688" t="s">
        <v>64</v>
      </c>
      <c r="B16" s="689">
        <v>83373</v>
      </c>
      <c r="C16" s="386">
        <v>54111</v>
      </c>
      <c r="D16" s="386">
        <v>8635</v>
      </c>
      <c r="E16" s="690">
        <v>-0.84042061688011682</v>
      </c>
      <c r="F16" s="691">
        <v>-0.89642929965336504</v>
      </c>
      <c r="G16" s="386">
        <v>191774</v>
      </c>
      <c r="H16" s="387">
        <v>163890</v>
      </c>
      <c r="I16" s="1549">
        <v>-0.14540031495406047</v>
      </c>
    </row>
    <row r="17" spans="1:7">
      <c r="A17" s="2138"/>
      <c r="B17" s="2138"/>
      <c r="C17" s="2138"/>
      <c r="D17" s="2138"/>
      <c r="E17" s="692"/>
      <c r="F17" s="692"/>
      <c r="G17" s="692"/>
    </row>
    <row r="18" spans="1:7" ht="23.25" customHeight="1">
      <c r="A18" t="s">
        <v>908</v>
      </c>
      <c r="B18"/>
      <c r="C18"/>
      <c r="D18"/>
      <c r="E18"/>
      <c r="F18"/>
      <c r="G18" s="692"/>
    </row>
    <row r="19" spans="1:7">
      <c r="A19" s="1842"/>
      <c r="B19" s="1843">
        <f t="shared" ref="B19:C19" si="0">SUM(B4,B5,B12,B14)-B15-B16</f>
        <v>0</v>
      </c>
      <c r="C19" s="1843">
        <f t="shared" si="0"/>
        <v>0</v>
      </c>
      <c r="D19" s="1843">
        <f>SUM(D4,D5,D12,D14)-D15-D16</f>
        <v>0</v>
      </c>
      <c r="E19" s="1844"/>
      <c r="F19" s="1844"/>
    </row>
    <row r="20" spans="1:7">
      <c r="A20" s="2135"/>
      <c r="B20" s="2135"/>
      <c r="C20" s="2135"/>
      <c r="D20" s="2135"/>
      <c r="E20" s="2135"/>
      <c r="F20" s="2135"/>
    </row>
    <row r="21" spans="1:7">
      <c r="A21" s="2135" t="s">
        <v>652</v>
      </c>
      <c r="B21" s="2135"/>
      <c r="C21" s="2135"/>
      <c r="D21" s="2135"/>
      <c r="E21" s="2135"/>
      <c r="F21" s="2135"/>
    </row>
  </sheetData>
  <mergeCells count="7">
    <mergeCell ref="A20:F20"/>
    <mergeCell ref="A21:F21"/>
    <mergeCell ref="I1:I2"/>
    <mergeCell ref="G1:H2"/>
    <mergeCell ref="E1:F2"/>
    <mergeCell ref="B1:D2"/>
    <mergeCell ref="A17:D17"/>
  </mergeCells>
  <hyperlinks>
    <hyperlink ref="A3" location="Índice!A1" display="Volver al índice" xr:uid="{FCFDF3F0-16D6-44FD-977F-1F4778C099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K77"/>
  <sheetViews>
    <sheetView showGridLines="0" zoomScale="60" zoomScaleNormal="60" workbookViewId="0">
      <selection activeCell="I12" sqref="I12"/>
    </sheetView>
  </sheetViews>
  <sheetFormatPr baseColWidth="10" defaultColWidth="11.42578125" defaultRowHeight="14.25"/>
  <cols>
    <col min="1" max="1" width="38.42578125" style="517" customWidth="1"/>
    <col min="2" max="3" width="10.85546875" style="517" bestFit="1" customWidth="1"/>
    <col min="4" max="4" width="12.140625" style="572" bestFit="1" customWidth="1"/>
    <col min="5" max="5" width="12.85546875" style="572" bestFit="1" customWidth="1"/>
    <col min="6" max="6" width="12.5703125" style="572" bestFit="1" customWidth="1"/>
    <col min="7" max="7" width="10.85546875" style="572" bestFit="1" customWidth="1"/>
    <col min="8" max="8" width="12.28515625" style="572" bestFit="1" customWidth="1"/>
    <col min="9" max="9" width="15.5703125" style="517" bestFit="1" customWidth="1"/>
    <col min="10" max="10" width="12.5703125" style="517" bestFit="1" customWidth="1"/>
    <col min="11" max="11" width="17.42578125" style="517" bestFit="1" customWidth="1"/>
    <col min="12" max="16384" width="11.42578125" style="517"/>
  </cols>
  <sheetData>
    <row r="1" spans="1:11" ht="15">
      <c r="A1" s="2140" t="s">
        <v>653</v>
      </c>
      <c r="B1" s="2140"/>
      <c r="C1" s="2140"/>
      <c r="D1" s="2140"/>
      <c r="E1" s="2140"/>
      <c r="F1" s="2140"/>
      <c r="G1" s="2140"/>
      <c r="H1" s="2140"/>
    </row>
    <row r="2" spans="1:11">
      <c r="A2" s="2141" t="s">
        <v>654</v>
      </c>
      <c r="B2" s="2141"/>
      <c r="C2" s="2141"/>
      <c r="D2" s="2141"/>
      <c r="E2" s="2141"/>
      <c r="F2" s="2141"/>
      <c r="G2" s="2141"/>
      <c r="H2" s="2141"/>
    </row>
    <row r="3" spans="1:11" ht="15.75" thickBot="1">
      <c r="A3" s="1979" t="s">
        <v>51</v>
      </c>
      <c r="B3" s="1979"/>
      <c r="C3" s="1979"/>
      <c r="D3" s="518"/>
      <c r="E3" s="518"/>
      <c r="F3" s="518"/>
      <c r="G3" s="519"/>
      <c r="H3" s="519"/>
    </row>
    <row r="4" spans="1:11" ht="15">
      <c r="A4" s="520"/>
      <c r="B4" s="520"/>
      <c r="C4" s="520"/>
      <c r="D4" s="2142" t="s">
        <v>46</v>
      </c>
      <c r="E4" s="2143"/>
      <c r="F4" s="2144"/>
      <c r="G4" s="2145" t="s">
        <v>47</v>
      </c>
      <c r="H4" s="2146"/>
    </row>
    <row r="5" spans="1:11" ht="15.75" thickBot="1">
      <c r="A5" s="521"/>
      <c r="B5" s="521"/>
      <c r="C5" s="521"/>
      <c r="D5" s="889" t="s">
        <v>779</v>
      </c>
      <c r="E5" s="890" t="s">
        <v>142</v>
      </c>
      <c r="F5" s="891" t="s">
        <v>778</v>
      </c>
      <c r="G5" s="522" t="s">
        <v>53</v>
      </c>
      <c r="H5" s="523" t="s">
        <v>54</v>
      </c>
    </row>
    <row r="6" spans="1:11">
      <c r="A6" s="524" t="s">
        <v>655</v>
      </c>
      <c r="B6" s="525"/>
      <c r="C6" s="526"/>
      <c r="D6" s="527">
        <v>16021596.663274817</v>
      </c>
      <c r="E6" s="528">
        <v>15949391.471811762</v>
      </c>
      <c r="F6" s="529">
        <v>16487224.777675718</v>
      </c>
      <c r="G6" s="530">
        <v>3.3721243021371583E-2</v>
      </c>
      <c r="H6" s="531">
        <v>2.9062528797034748E-2</v>
      </c>
    </row>
    <row r="7" spans="1:11">
      <c r="A7" s="532" t="s">
        <v>656</v>
      </c>
      <c r="B7" s="533"/>
      <c r="C7" s="534"/>
      <c r="D7" s="535">
        <v>12348184.879212271</v>
      </c>
      <c r="E7" s="536">
        <v>12129220.172304412</v>
      </c>
      <c r="F7" s="537">
        <v>12491114.174189743</v>
      </c>
      <c r="G7" s="530">
        <v>2.9836543219132095E-2</v>
      </c>
      <c r="H7" s="538">
        <v>1.1574923470581311E-2</v>
      </c>
    </row>
    <row r="8" spans="1:11">
      <c r="A8" s="524" t="s">
        <v>657</v>
      </c>
      <c r="B8" s="525"/>
      <c r="C8" s="526"/>
      <c r="D8" s="539">
        <v>11694652.977438578</v>
      </c>
      <c r="E8" s="540">
        <v>12531003.382423464</v>
      </c>
      <c r="F8" s="541">
        <v>12543225.5559469</v>
      </c>
      <c r="G8" s="530">
        <v>9.7535473819898577E-4</v>
      </c>
      <c r="H8" s="538">
        <v>7.2560731827220115E-2</v>
      </c>
    </row>
    <row r="9" spans="1:11" ht="15" thickBot="1">
      <c r="A9" s="542" t="s">
        <v>658</v>
      </c>
      <c r="B9" s="543"/>
      <c r="C9" s="544"/>
      <c r="D9" s="545">
        <v>2971336.6778099998</v>
      </c>
      <c r="E9" s="546">
        <v>1895642.8391804001</v>
      </c>
      <c r="F9" s="547">
        <v>2280032.5442415304</v>
      </c>
      <c r="G9" s="548">
        <v>0.20277538422128338</v>
      </c>
      <c r="H9" s="549">
        <v>-0.23265762467482809</v>
      </c>
    </row>
    <row r="10" spans="1:11" ht="15.75" thickBot="1">
      <c r="A10" s="550"/>
      <c r="B10" s="551"/>
      <c r="C10" s="551"/>
      <c r="D10" s="552"/>
      <c r="E10" s="552"/>
      <c r="F10" s="552"/>
      <c r="G10" s="553"/>
      <c r="H10" s="553"/>
    </row>
    <row r="11" spans="1:11" ht="15">
      <c r="A11" s="554"/>
      <c r="B11" s="551"/>
      <c r="C11" s="551"/>
      <c r="D11" s="2147" t="s">
        <v>46</v>
      </c>
      <c r="E11" s="2148"/>
      <c r="F11" s="2149"/>
      <c r="G11" s="2145" t="s">
        <v>47</v>
      </c>
      <c r="H11" s="2146"/>
      <c r="I11" s="1891" t="s">
        <v>840</v>
      </c>
      <c r="J11" s="1893"/>
      <c r="K11" s="416" t="s">
        <v>49</v>
      </c>
    </row>
    <row r="12" spans="1:11" ht="15.75" thickBot="1">
      <c r="A12" s="554"/>
      <c r="B12" s="551"/>
      <c r="C12" s="551"/>
      <c r="D12" s="424" t="s">
        <v>30</v>
      </c>
      <c r="E12" s="425" t="s">
        <v>52</v>
      </c>
      <c r="F12" s="426" t="s">
        <v>733</v>
      </c>
      <c r="G12" s="424" t="s">
        <v>53</v>
      </c>
      <c r="H12" s="426" t="s">
        <v>54</v>
      </c>
      <c r="I12" s="693" t="s">
        <v>842</v>
      </c>
      <c r="J12" s="694" t="s">
        <v>843</v>
      </c>
      <c r="K12" s="417" t="s">
        <v>207</v>
      </c>
    </row>
    <row r="13" spans="1:11">
      <c r="A13" s="555" t="s">
        <v>659</v>
      </c>
      <c r="B13" s="556"/>
      <c r="C13" s="557"/>
      <c r="D13" s="558">
        <v>657373.0272288702</v>
      </c>
      <c r="E13" s="559">
        <v>677203.50617772201</v>
      </c>
      <c r="F13" s="560">
        <v>714026.47439130663</v>
      </c>
      <c r="G13" s="561">
        <v>5.4375040704412791E-2</v>
      </c>
      <c r="H13" s="390">
        <v>8.618158156147171E-2</v>
      </c>
      <c r="I13" s="388">
        <v>2461194.650691139</v>
      </c>
      <c r="J13" s="389">
        <v>2686709.8504755017</v>
      </c>
      <c r="K13" s="390">
        <v>9.1628347932998677E-2</v>
      </c>
    </row>
    <row r="14" spans="1:11">
      <c r="A14" s="562" t="s">
        <v>300</v>
      </c>
      <c r="B14" s="551"/>
      <c r="C14" s="563"/>
      <c r="D14" s="391">
        <v>-495531.73846912524</v>
      </c>
      <c r="E14" s="391">
        <v>-517950.37798708328</v>
      </c>
      <c r="F14" s="392">
        <v>-509278.72750729276</v>
      </c>
      <c r="G14" s="564">
        <v>-1.6742241821487314E-2</v>
      </c>
      <c r="H14" s="393">
        <v>2.7741894153211932E-2</v>
      </c>
      <c r="I14" s="391">
        <v>-1731943.7529606512</v>
      </c>
      <c r="J14" s="392">
        <v>-2346469.4807025795</v>
      </c>
      <c r="K14" s="393">
        <v>0.35481852496158406</v>
      </c>
    </row>
    <row r="15" spans="1:11">
      <c r="A15" s="562" t="s">
        <v>660</v>
      </c>
      <c r="B15" s="551"/>
      <c r="C15" s="563"/>
      <c r="D15" s="391">
        <v>-173855.02315595723</v>
      </c>
      <c r="E15" s="391">
        <v>-149569.78000765044</v>
      </c>
      <c r="F15" s="392">
        <v>-165646.82499167707</v>
      </c>
      <c r="G15" s="564">
        <v>0.10748859150026369</v>
      </c>
      <c r="H15" s="393">
        <v>-4.7212890460558987E-2</v>
      </c>
      <c r="I15" s="391">
        <v>-572233.51778251748</v>
      </c>
      <c r="J15" s="392">
        <v>-602506.30169106799</v>
      </c>
      <c r="K15" s="393">
        <v>5.2902849916694139E-2</v>
      </c>
    </row>
    <row r="16" spans="1:11">
      <c r="A16" s="562" t="s">
        <v>661</v>
      </c>
      <c r="B16" s="551"/>
      <c r="C16" s="563"/>
      <c r="D16" s="391">
        <v>-11233.51637653861</v>
      </c>
      <c r="E16" s="391">
        <v>-35798.209527271902</v>
      </c>
      <c r="F16" s="392">
        <v>-18792.261457932094</v>
      </c>
      <c r="G16" s="564">
        <v>-0.47505024116874572</v>
      </c>
      <c r="H16" s="393">
        <v>0.67287435456808997</v>
      </c>
      <c r="I16" s="391">
        <v>-128488.1994229816</v>
      </c>
      <c r="J16" s="392">
        <v>-115944.0739174139</v>
      </c>
      <c r="K16" s="393">
        <v>-9.7628619296567409E-2</v>
      </c>
    </row>
    <row r="17" spans="1:11" ht="15">
      <c r="A17" s="565" t="s">
        <v>662</v>
      </c>
      <c r="B17" s="566"/>
      <c r="C17" s="567"/>
      <c r="D17" s="568">
        <v>-23247.250772750878</v>
      </c>
      <c r="E17" s="568">
        <v>-26114.861344283607</v>
      </c>
      <c r="F17" s="395">
        <v>20308.660434404708</v>
      </c>
      <c r="G17" s="569" t="s">
        <v>60</v>
      </c>
      <c r="H17" s="396" t="s">
        <v>60</v>
      </c>
      <c r="I17" s="394">
        <v>28529.180524988784</v>
      </c>
      <c r="J17" s="395">
        <v>-378210.00583555963</v>
      </c>
      <c r="K17" s="396" t="s">
        <v>60</v>
      </c>
    </row>
    <row r="18" spans="1:11">
      <c r="A18" s="570"/>
      <c r="C18" s="571"/>
      <c r="G18" s="564"/>
      <c r="H18" s="393"/>
      <c r="I18" s="397"/>
      <c r="J18" s="398"/>
      <c r="K18" s="393"/>
    </row>
    <row r="19" spans="1:11">
      <c r="A19" s="562" t="s">
        <v>663</v>
      </c>
      <c r="B19" s="551"/>
      <c r="C19" s="563"/>
      <c r="D19" s="573">
        <v>137683.88767532533</v>
      </c>
      <c r="E19" s="391">
        <v>182019.44206780283</v>
      </c>
      <c r="F19" s="392">
        <v>163615.89889782149</v>
      </c>
      <c r="G19" s="564">
        <v>-0.10110756829551182</v>
      </c>
      <c r="H19" s="393">
        <v>0.18834455984891174</v>
      </c>
      <c r="I19" s="397">
        <v>559784.45034246787</v>
      </c>
      <c r="J19" s="398">
        <v>654276.41614135203</v>
      </c>
      <c r="K19" s="393">
        <v>0.16880062627869608</v>
      </c>
    </row>
    <row r="20" spans="1:11">
      <c r="B20" s="551"/>
      <c r="C20" s="563"/>
      <c r="D20" s="391"/>
      <c r="E20" s="391"/>
      <c r="F20" s="392"/>
      <c r="G20" s="564"/>
      <c r="H20" s="393"/>
      <c r="I20" s="397"/>
      <c r="J20" s="398"/>
      <c r="K20" s="393"/>
    </row>
    <row r="21" spans="1:11">
      <c r="A21" s="562" t="s">
        <v>664</v>
      </c>
      <c r="B21" s="551"/>
      <c r="C21" s="563"/>
      <c r="D21" s="573">
        <v>-119899.99283505697</v>
      </c>
      <c r="E21" s="391">
        <v>-111326.25029524096</v>
      </c>
      <c r="F21" s="392">
        <v>-131029.00016603194</v>
      </c>
      <c r="G21" s="564">
        <v>0.1769820668399289</v>
      </c>
      <c r="H21" s="393">
        <v>9.2819082535599673E-2</v>
      </c>
      <c r="I21" s="391">
        <v>-443625.54037733225</v>
      </c>
      <c r="J21" s="392">
        <v>-455034.75157894712</v>
      </c>
      <c r="K21" s="393">
        <v>2.5718111702744961E-2</v>
      </c>
    </row>
    <row r="22" spans="1:11">
      <c r="C22" s="563"/>
      <c r="D22" s="573"/>
      <c r="E22" s="391"/>
      <c r="F22" s="392"/>
      <c r="G22" s="564"/>
      <c r="H22" s="393"/>
      <c r="I22" s="397"/>
      <c r="J22" s="398"/>
      <c r="K22" s="393"/>
    </row>
    <row r="23" spans="1:11">
      <c r="A23" s="562" t="s">
        <v>58</v>
      </c>
      <c r="B23" s="551"/>
      <c r="C23" s="563"/>
      <c r="D23" s="573">
        <v>16423.803303560599</v>
      </c>
      <c r="E23" s="391">
        <v>16412.996496284897</v>
      </c>
      <c r="F23" s="392">
        <v>17649.539151904097</v>
      </c>
      <c r="G23" s="564">
        <v>7.5339238383380636E-2</v>
      </c>
      <c r="H23" s="393">
        <v>7.4631668785132499E-2</v>
      </c>
      <c r="I23" s="397">
        <v>46169.934335670099</v>
      </c>
      <c r="J23" s="398">
        <v>47481.111081436095</v>
      </c>
      <c r="K23" s="393">
        <v>2.8398930269931233E-2</v>
      </c>
    </row>
    <row r="24" spans="1:11">
      <c r="A24" s="562" t="s">
        <v>665</v>
      </c>
      <c r="B24" s="551"/>
      <c r="C24" s="563"/>
      <c r="D24" s="574">
        <v>-2276.2260540625998</v>
      </c>
      <c r="E24" s="391">
        <v>546.9574662867999</v>
      </c>
      <c r="F24" s="392">
        <v>-1558.711707103</v>
      </c>
      <c r="G24" s="564" t="s">
        <v>60</v>
      </c>
      <c r="H24" s="393">
        <v>-0.31522104128409523</v>
      </c>
      <c r="I24" s="397">
        <v>-2035.6342493233001</v>
      </c>
      <c r="J24" s="398">
        <v>-537.11844444680003</v>
      </c>
      <c r="K24" s="393">
        <v>-0.73614196920426511</v>
      </c>
    </row>
    <row r="25" spans="1:11" ht="15" customHeight="1">
      <c r="A25" s="575" t="s">
        <v>666</v>
      </c>
      <c r="B25" s="576"/>
      <c r="C25" s="577"/>
      <c r="D25" s="391">
        <v>16625.282289999996</v>
      </c>
      <c r="E25" s="391">
        <v>12993.539572862999</v>
      </c>
      <c r="F25" s="392">
        <v>8785.0377770211999</v>
      </c>
      <c r="G25" s="564">
        <v>-0.32389186735777931</v>
      </c>
      <c r="H25" s="393">
        <v>-0.47158564746263909</v>
      </c>
      <c r="I25" s="399">
        <v>60033.845609999997</v>
      </c>
      <c r="J25" s="400">
        <v>53955.904224882201</v>
      </c>
      <c r="K25" s="393">
        <v>-0.10124191318014408</v>
      </c>
    </row>
    <row r="26" spans="1:11">
      <c r="A26" s="578" t="s">
        <v>667</v>
      </c>
      <c r="B26" s="579"/>
      <c r="C26" s="580"/>
      <c r="D26" s="391">
        <v>-17079.476519999997</v>
      </c>
      <c r="E26" s="391">
        <v>-10425.633119999999</v>
      </c>
      <c r="F26" s="392">
        <v>-13965.359219999998</v>
      </c>
      <c r="G26" s="564">
        <v>0.33952145248709842</v>
      </c>
      <c r="H26" s="393">
        <v>-0.18233095706144031</v>
      </c>
      <c r="I26" s="391">
        <v>-52019.74727</v>
      </c>
      <c r="J26" s="392">
        <v>-47176.052799999998</v>
      </c>
      <c r="K26" s="393">
        <v>-9.3112610579586197E-2</v>
      </c>
    </row>
    <row r="27" spans="1:11">
      <c r="A27" s="562" t="s">
        <v>63</v>
      </c>
      <c r="B27" s="551"/>
      <c r="C27" s="563"/>
      <c r="D27" s="573">
        <v>391.43088226000009</v>
      </c>
      <c r="E27" s="391">
        <v>-332.76077854489995</v>
      </c>
      <c r="F27" s="392">
        <v>-1485.5565110913999</v>
      </c>
      <c r="G27" s="564" t="s">
        <v>60</v>
      </c>
      <c r="H27" s="393" t="s">
        <v>60</v>
      </c>
      <c r="I27" s="391">
        <v>-2197.32344173</v>
      </c>
      <c r="J27" s="392">
        <v>-5246.6617130336999</v>
      </c>
      <c r="K27" s="393">
        <v>1.3877512128587179</v>
      </c>
    </row>
    <row r="28" spans="1:11">
      <c r="A28" s="562"/>
      <c r="B28" s="551"/>
      <c r="C28" s="563"/>
      <c r="D28" s="573"/>
      <c r="E28" s="391"/>
      <c r="F28" s="392"/>
      <c r="G28" s="564"/>
      <c r="H28" s="393"/>
      <c r="I28" s="391"/>
      <c r="J28" s="392"/>
      <c r="K28" s="393"/>
    </row>
    <row r="29" spans="1:11" ht="15">
      <c r="A29" s="565" t="s">
        <v>668</v>
      </c>
      <c r="B29" s="566"/>
      <c r="C29" s="567"/>
      <c r="D29" s="568">
        <v>8621.4579692754778</v>
      </c>
      <c r="E29" s="568">
        <v>63773.430065168046</v>
      </c>
      <c r="F29" s="395">
        <v>62320.508656925173</v>
      </c>
      <c r="G29" s="569">
        <v>-2.2782550770096277E-2</v>
      </c>
      <c r="H29" s="396" t="s">
        <v>60</v>
      </c>
      <c r="I29" s="394">
        <v>194639.1654747412</v>
      </c>
      <c r="J29" s="395">
        <v>-130491.15892431691</v>
      </c>
      <c r="K29" s="396">
        <v>-1.6704260091027314</v>
      </c>
    </row>
    <row r="30" spans="1:11">
      <c r="A30" s="562" t="s">
        <v>669</v>
      </c>
      <c r="B30" s="551"/>
      <c r="C30" s="563"/>
      <c r="D30" s="391">
        <v>-920.61154602259967</v>
      </c>
      <c r="E30" s="391">
        <v>-1244.8580435685999</v>
      </c>
      <c r="F30" s="392">
        <v>-760.49091699410019</v>
      </c>
      <c r="G30" s="564">
        <v>-0.38909426586984808</v>
      </c>
      <c r="H30" s="393">
        <v>-0.17392854751853037</v>
      </c>
      <c r="I30" s="391">
        <v>-3795.7319632647996</v>
      </c>
      <c r="J30" s="392">
        <v>-4393.9282141549002</v>
      </c>
      <c r="K30" s="393">
        <v>0.15759707394501521</v>
      </c>
    </row>
    <row r="31" spans="1:11">
      <c r="A31" s="562"/>
      <c r="B31" s="551"/>
      <c r="C31" s="563"/>
      <c r="D31" s="573"/>
      <c r="E31" s="391"/>
      <c r="F31" s="392"/>
      <c r="G31" s="564"/>
      <c r="H31" s="393"/>
      <c r="I31" s="397"/>
      <c r="J31" s="398"/>
      <c r="K31" s="393"/>
    </row>
    <row r="32" spans="1:11" ht="15">
      <c r="A32" s="581" t="s">
        <v>64</v>
      </c>
      <c r="B32" s="582"/>
      <c r="C32" s="583"/>
      <c r="D32" s="584">
        <v>7700.8464232528786</v>
      </c>
      <c r="E32" s="584">
        <v>62528.572021599444</v>
      </c>
      <c r="F32" s="402">
        <v>61560.017739931071</v>
      </c>
      <c r="G32" s="585">
        <v>-1.5489787314090675E-2</v>
      </c>
      <c r="H32" s="403" t="s">
        <v>60</v>
      </c>
      <c r="I32" s="401">
        <v>190843.43351147638</v>
      </c>
      <c r="J32" s="402">
        <v>-134885.0871384718</v>
      </c>
      <c r="K32" s="403">
        <v>-1.7067840095758939</v>
      </c>
    </row>
    <row r="33" spans="1:11" ht="15">
      <c r="A33" s="550"/>
      <c r="B33" s="551"/>
      <c r="C33" s="551"/>
      <c r="D33" s="552"/>
      <c r="E33" s="552"/>
      <c r="F33" s="552"/>
      <c r="G33" s="553"/>
      <c r="H33" s="553"/>
    </row>
    <row r="34" spans="1:11" ht="15">
      <c r="A34" s="586" t="s">
        <v>670</v>
      </c>
      <c r="B34" s="587"/>
      <c r="C34" s="588"/>
      <c r="D34" s="589"/>
      <c r="E34" s="590"/>
      <c r="F34" s="590"/>
      <c r="G34" s="591"/>
      <c r="H34" s="592"/>
      <c r="I34" s="593"/>
      <c r="J34" s="594"/>
      <c r="K34" s="594"/>
    </row>
    <row r="35" spans="1:11">
      <c r="A35" s="595" t="s">
        <v>671</v>
      </c>
      <c r="B35" s="551"/>
      <c r="C35" s="563"/>
      <c r="D35" s="1490">
        <v>0.20596661665979907</v>
      </c>
      <c r="E35" s="1491">
        <v>0.16809239193888451</v>
      </c>
      <c r="F35" s="1491">
        <v>0.21439261704562265</v>
      </c>
      <c r="G35" s="596" t="s">
        <v>909</v>
      </c>
      <c r="H35" s="597" t="s">
        <v>910</v>
      </c>
      <c r="I35" s="530">
        <v>0.16232833285686243</v>
      </c>
      <c r="J35" s="538">
        <v>0.18200491778415298</v>
      </c>
      <c r="K35" s="1492" t="s">
        <v>911</v>
      </c>
    </row>
    <row r="36" spans="1:11">
      <c r="A36" s="578" t="s">
        <v>672</v>
      </c>
      <c r="B36" s="551"/>
      <c r="C36" s="563"/>
      <c r="D36" s="1490">
        <v>0.7538060095924829</v>
      </c>
      <c r="E36" s="1491">
        <v>0.76483711803340082</v>
      </c>
      <c r="F36" s="1491">
        <v>0.71324908217365857</v>
      </c>
      <c r="G36" s="596" t="s">
        <v>912</v>
      </c>
      <c r="H36" s="597" t="s">
        <v>913</v>
      </c>
      <c r="I36" s="530">
        <v>0.70370043770178692</v>
      </c>
      <c r="J36" s="538">
        <v>0.87336169936150509</v>
      </c>
      <c r="K36" s="1492" t="s">
        <v>914</v>
      </c>
    </row>
    <row r="37" spans="1:11" ht="15" customHeight="1">
      <c r="A37" s="562" t="s">
        <v>674</v>
      </c>
      <c r="B37" s="598"/>
      <c r="C37" s="599"/>
      <c r="D37" s="1493">
        <v>0.28155785507770104</v>
      </c>
      <c r="E37" s="1494">
        <v>0.27372567897821143</v>
      </c>
      <c r="F37" s="1495">
        <v>0.25830847043429284</v>
      </c>
      <c r="G37" s="596" t="s">
        <v>915</v>
      </c>
      <c r="H37" s="597" t="s">
        <v>916</v>
      </c>
      <c r="I37" s="530">
        <v>0.28470796367476514</v>
      </c>
      <c r="J37" s="538">
        <v>0.26740899300359078</v>
      </c>
      <c r="K37" s="1496" t="s">
        <v>917</v>
      </c>
    </row>
    <row r="38" spans="1:11">
      <c r="A38" s="578" t="s">
        <v>676</v>
      </c>
      <c r="B38" s="551"/>
      <c r="C38" s="563"/>
      <c r="D38" s="1497">
        <v>0.18239262620873053</v>
      </c>
      <c r="E38" s="1498">
        <v>0.16439113099633751</v>
      </c>
      <c r="F38" s="1498">
        <v>0.18350720157502781</v>
      </c>
      <c r="G38" s="596" t="s">
        <v>911</v>
      </c>
      <c r="H38" s="597" t="s">
        <v>918</v>
      </c>
      <c r="I38" s="530">
        <v>0.18024805159265067</v>
      </c>
      <c r="J38" s="538">
        <v>0.16936505127206564</v>
      </c>
      <c r="K38" s="1492" t="s">
        <v>677</v>
      </c>
    </row>
    <row r="39" spans="1:11">
      <c r="A39" s="578" t="s">
        <v>678</v>
      </c>
      <c r="B39" s="600"/>
      <c r="C39" s="601"/>
      <c r="D39" s="1497">
        <v>1.1889954573064611E-2</v>
      </c>
      <c r="E39" s="1498">
        <v>0.12687038317690469</v>
      </c>
      <c r="F39" s="1498">
        <v>0.11939722882549232</v>
      </c>
      <c r="G39" s="596" t="s">
        <v>919</v>
      </c>
      <c r="H39" s="597" t="s">
        <v>920</v>
      </c>
      <c r="I39" s="1497">
        <v>6.743210951511866E-2</v>
      </c>
      <c r="J39" s="538">
        <v>-4.9697956249718143E-2</v>
      </c>
      <c r="K39" s="1492" t="s">
        <v>921</v>
      </c>
    </row>
    <row r="40" spans="1:11">
      <c r="A40" s="602" t="s">
        <v>679</v>
      </c>
      <c r="B40" s="551"/>
      <c r="C40" s="563"/>
      <c r="D40" s="1499">
        <v>6.8390228008713286E-3</v>
      </c>
      <c r="E40" s="1500">
        <v>5.6337070231899489E-2</v>
      </c>
      <c r="F40" s="1500">
        <v>4.8386568525465669E-2</v>
      </c>
      <c r="G40" s="596" t="s">
        <v>919</v>
      </c>
      <c r="H40" s="597" t="s">
        <v>922</v>
      </c>
      <c r="I40" s="1501">
        <v>5.1506680397316713E-2</v>
      </c>
      <c r="J40" s="1502">
        <v>-3.1106314789260178E-2</v>
      </c>
      <c r="K40" s="1492" t="s">
        <v>923</v>
      </c>
    </row>
    <row r="41" spans="1:11">
      <c r="A41" s="602" t="s">
        <v>680</v>
      </c>
      <c r="B41" s="551"/>
      <c r="C41" s="563"/>
      <c r="D41" s="1503">
        <v>1.3564594770911753</v>
      </c>
      <c r="E41" s="1500">
        <v>0.95117536813778003</v>
      </c>
      <c r="F41" s="609">
        <v>0.96736395935455444</v>
      </c>
      <c r="G41" s="596" t="s">
        <v>924</v>
      </c>
      <c r="H41" s="597" t="s">
        <v>925</v>
      </c>
      <c r="I41" s="1501">
        <v>1.3564594770911753</v>
      </c>
      <c r="J41" s="1502">
        <v>0.96736395935455444</v>
      </c>
      <c r="K41" s="1502" t="s">
        <v>925</v>
      </c>
    </row>
    <row r="42" spans="1:11">
      <c r="A42" s="602" t="s">
        <v>681</v>
      </c>
      <c r="B42" s="551"/>
      <c r="C42" s="563"/>
      <c r="D42" s="1503">
        <v>0.81379131706027674</v>
      </c>
      <c r="E42" s="609">
        <v>0.9413334603012824</v>
      </c>
      <c r="F42" s="609">
        <v>0.86451841221100423</v>
      </c>
      <c r="G42" s="596" t="s">
        <v>926</v>
      </c>
      <c r="H42" s="597" t="s">
        <v>927</v>
      </c>
      <c r="I42" s="1501">
        <v>0.81379131706027674</v>
      </c>
      <c r="J42" s="1502">
        <v>0.86451841221100423</v>
      </c>
      <c r="K42" s="1502" t="s">
        <v>927</v>
      </c>
    </row>
    <row r="43" spans="1:11" ht="15" thickBot="1">
      <c r="A43" s="603" t="s">
        <v>682</v>
      </c>
      <c r="B43" s="604"/>
      <c r="C43" s="605"/>
      <c r="D43" s="1504">
        <v>1.34</v>
      </c>
      <c r="E43" s="1505">
        <v>1.1949377423033611</v>
      </c>
      <c r="F43" s="1505">
        <v>1.18</v>
      </c>
      <c r="G43" s="606" t="s">
        <v>675</v>
      </c>
      <c r="H43" s="607" t="s">
        <v>928</v>
      </c>
      <c r="I43" s="1504">
        <v>1.34</v>
      </c>
      <c r="J43" s="1506">
        <v>1.18</v>
      </c>
      <c r="K43" s="1507" t="s">
        <v>928</v>
      </c>
    </row>
    <row r="44" spans="1:11" ht="15">
      <c r="A44" s="550"/>
      <c r="B44" s="551"/>
      <c r="C44" s="551"/>
      <c r="D44" s="552"/>
      <c r="E44" s="552"/>
      <c r="F44" s="552"/>
      <c r="G44" s="553"/>
      <c r="H44" s="553"/>
    </row>
    <row r="45" spans="1:11">
      <c r="A45" s="608" t="s">
        <v>683</v>
      </c>
      <c r="B45" s="551"/>
      <c r="C45" s="551"/>
      <c r="D45" s="552"/>
      <c r="E45" s="552"/>
      <c r="F45" s="552"/>
      <c r="G45" s="609"/>
      <c r="H45" s="609"/>
    </row>
    <row r="46" spans="1:11">
      <c r="A46" s="608" t="s">
        <v>684</v>
      </c>
      <c r="B46" s="610"/>
      <c r="C46" s="610"/>
      <c r="D46" s="611"/>
      <c r="E46" s="611"/>
      <c r="F46" s="611"/>
      <c r="G46" s="611"/>
      <c r="H46" s="611"/>
    </row>
    <row r="47" spans="1:11">
      <c r="A47" s="612" t="s">
        <v>685</v>
      </c>
      <c r="B47" s="610"/>
      <c r="C47" s="610"/>
      <c r="D47" s="611"/>
      <c r="E47" s="611"/>
      <c r="F47" s="611"/>
      <c r="G47" s="611"/>
      <c r="H47" s="611"/>
    </row>
    <row r="48" spans="1:11">
      <c r="A48" s="608" t="s">
        <v>686</v>
      </c>
      <c r="B48" s="610"/>
      <c r="C48" s="610"/>
      <c r="D48" s="611"/>
      <c r="E48" s="611"/>
      <c r="F48" s="611"/>
      <c r="G48" s="611"/>
      <c r="H48" s="611"/>
    </row>
    <row r="49" spans="1:9" ht="14.1" customHeight="1">
      <c r="A49" s="2010" t="s">
        <v>687</v>
      </c>
      <c r="B49" s="2010"/>
      <c r="C49" s="2010"/>
      <c r="D49" s="2010"/>
      <c r="E49" s="2010"/>
      <c r="F49" s="2010"/>
      <c r="G49" s="2010"/>
      <c r="H49" s="2010"/>
      <c r="I49" s="2010"/>
    </row>
    <row r="50" spans="1:9" ht="17.100000000000001" customHeight="1">
      <c r="A50" s="2010"/>
      <c r="B50" s="2010"/>
      <c r="C50" s="2010"/>
      <c r="D50" s="2010"/>
      <c r="E50" s="2010"/>
      <c r="F50" s="2010"/>
      <c r="G50" s="2010"/>
      <c r="H50" s="2010"/>
      <c r="I50" s="2010"/>
    </row>
    <row r="51" spans="1:9">
      <c r="A51" s="359" t="s">
        <v>688</v>
      </c>
      <c r="B51" s="551"/>
      <c r="C51" s="551"/>
      <c r="D51" s="552"/>
      <c r="E51" s="552"/>
      <c r="F51" s="552"/>
      <c r="G51" s="613"/>
      <c r="H51" s="613"/>
    </row>
    <row r="52" spans="1:9">
      <c r="A52" s="554" t="s">
        <v>689</v>
      </c>
      <c r="B52" s="614"/>
      <c r="C52" s="614"/>
      <c r="D52" s="615"/>
      <c r="E52" s="615"/>
      <c r="F52" s="615"/>
      <c r="G52" s="615"/>
      <c r="H52" s="615"/>
    </row>
    <row r="53" spans="1:9">
      <c r="A53" s="359" t="s">
        <v>690</v>
      </c>
      <c r="B53" s="614"/>
      <c r="C53" s="614"/>
      <c r="D53" s="615"/>
      <c r="E53" s="615"/>
      <c r="F53" s="615"/>
      <c r="G53" s="615"/>
      <c r="H53" s="615"/>
    </row>
    <row r="55" spans="1:9" ht="15">
      <c r="A55" s="2139" t="s">
        <v>691</v>
      </c>
      <c r="B55" s="2139"/>
      <c r="C55" s="2139"/>
      <c r="D55" s="2139"/>
      <c r="E55" s="2139"/>
      <c r="F55" s="2139"/>
    </row>
    <row r="56" spans="1:9" ht="15">
      <c r="A56" s="668" t="s">
        <v>654</v>
      </c>
      <c r="C56" s="668"/>
      <c r="D56" s="667"/>
      <c r="E56" s="667"/>
      <c r="F56" s="667"/>
    </row>
    <row r="57" spans="1:9" ht="15.75" thickBot="1">
      <c r="B57" s="616"/>
      <c r="C57" s="616"/>
    </row>
    <row r="58" spans="1:9" ht="15">
      <c r="B58" s="1926" t="s">
        <v>46</v>
      </c>
      <c r="C58" s="1927"/>
      <c r="D58" s="1928"/>
      <c r="E58" s="1926" t="s">
        <v>47</v>
      </c>
      <c r="F58" s="1928"/>
      <c r="G58" s="1891" t="s">
        <v>840</v>
      </c>
      <c r="H58" s="1893"/>
      <c r="I58" s="416" t="s">
        <v>49</v>
      </c>
    </row>
    <row r="59" spans="1:9" ht="15.75" thickBot="1">
      <c r="B59" s="424" t="s">
        <v>30</v>
      </c>
      <c r="C59" s="425" t="s">
        <v>52</v>
      </c>
      <c r="D59" s="426" t="s">
        <v>733</v>
      </c>
      <c r="E59" s="424" t="s">
        <v>53</v>
      </c>
      <c r="F59" s="426" t="s">
        <v>54</v>
      </c>
      <c r="G59" s="693" t="s">
        <v>842</v>
      </c>
      <c r="H59" s="694" t="s">
        <v>843</v>
      </c>
      <c r="I59" s="417" t="s">
        <v>207</v>
      </c>
    </row>
    <row r="60" spans="1:9" ht="15">
      <c r="A60" s="620" t="s">
        <v>692</v>
      </c>
      <c r="B60" s="621"/>
      <c r="C60" s="622"/>
      <c r="D60" s="623"/>
      <c r="E60" s="624"/>
      <c r="F60" s="625"/>
      <c r="G60" s="404"/>
      <c r="H60" s="405"/>
      <c r="I60" s="406"/>
    </row>
    <row r="61" spans="1:9">
      <c r="A61" s="626" t="s">
        <v>659</v>
      </c>
      <c r="B61" s="627">
        <v>288741.6442499999</v>
      </c>
      <c r="C61" s="628">
        <v>301597.9855200001</v>
      </c>
      <c r="D61" s="629">
        <v>303539.33929999988</v>
      </c>
      <c r="E61" s="630">
        <v>6.4368923971842573E-3</v>
      </c>
      <c r="F61" s="631">
        <v>5.1248911768292604E-2</v>
      </c>
      <c r="G61" s="407">
        <v>1119511.34818</v>
      </c>
      <c r="H61" s="408">
        <v>1171433.31837</v>
      </c>
      <c r="I61" s="409">
        <v>4.6379136999736614E-2</v>
      </c>
    </row>
    <row r="62" spans="1:9" ht="15" thickBot="1">
      <c r="A62" s="626" t="s">
        <v>693</v>
      </c>
      <c r="B62" s="632">
        <v>-223321.90077000007</v>
      </c>
      <c r="C62" s="633">
        <v>-259819.97405999998</v>
      </c>
      <c r="D62" s="634">
        <v>-271099.72580000013</v>
      </c>
      <c r="E62" s="630">
        <v>4.3413720522484933E-2</v>
      </c>
      <c r="F62" s="631">
        <v>0.21394151162633435</v>
      </c>
      <c r="G62" s="407">
        <v>-854106.51503000001</v>
      </c>
      <c r="H62" s="408">
        <v>-1019908.24889</v>
      </c>
      <c r="I62" s="409">
        <v>0.19412301737819715</v>
      </c>
    </row>
    <row r="63" spans="1:9" ht="15" thickBot="1">
      <c r="A63" s="626" t="s">
        <v>660</v>
      </c>
      <c r="B63" s="635">
        <v>-11583.38147</v>
      </c>
      <c r="C63" s="636">
        <v>-12836.228519999993</v>
      </c>
      <c r="D63" s="637">
        <v>-13613.418780000015</v>
      </c>
      <c r="E63" s="630">
        <v>6.0546620745267177E-2</v>
      </c>
      <c r="F63" s="631">
        <v>0.17525429126698833</v>
      </c>
      <c r="G63" s="407">
        <v>-47341.074430000001</v>
      </c>
      <c r="H63" s="408">
        <v>-50990.134710000006</v>
      </c>
      <c r="I63" s="409">
        <v>7.7080216787128952E-2</v>
      </c>
    </row>
    <row r="64" spans="1:9">
      <c r="A64" s="626" t="s">
        <v>694</v>
      </c>
      <c r="B64" s="638">
        <v>-1997.2191699999985</v>
      </c>
      <c r="C64" s="639">
        <v>-2566.1431099999991</v>
      </c>
      <c r="D64" s="392">
        <v>-2281.8586500000019</v>
      </c>
      <c r="E64" s="630">
        <v>-0.11078277703693507</v>
      </c>
      <c r="F64" s="631">
        <v>0.14251789902457412</v>
      </c>
      <c r="G64" s="407">
        <v>-10418.341659999998</v>
      </c>
      <c r="H64" s="408">
        <v>-10137.464970000001</v>
      </c>
      <c r="I64" s="409">
        <v>-2.6959827117053581E-2</v>
      </c>
    </row>
    <row r="65" spans="1:9" ht="15">
      <c r="A65" s="640" t="s">
        <v>695</v>
      </c>
      <c r="B65" s="641">
        <v>51839.142839999833</v>
      </c>
      <c r="C65" s="642">
        <v>26375.639830000131</v>
      </c>
      <c r="D65" s="643">
        <v>16544.336069999728</v>
      </c>
      <c r="E65" s="644">
        <v>-0.37274181113203175</v>
      </c>
      <c r="F65" s="645">
        <v>-0.68085243768278747</v>
      </c>
      <c r="G65" s="410">
        <v>207645.41705999995</v>
      </c>
      <c r="H65" s="411">
        <v>90397.469799999933</v>
      </c>
      <c r="I65" s="412">
        <v>-0.56465463538798333</v>
      </c>
    </row>
    <row r="66" spans="1:9">
      <c r="A66" s="646"/>
      <c r="B66" s="627"/>
      <c r="C66" s="647"/>
      <c r="D66" s="629"/>
      <c r="E66" s="630"/>
      <c r="F66" s="631"/>
      <c r="G66" s="407"/>
      <c r="H66" s="408"/>
      <c r="I66" s="409"/>
    </row>
    <row r="67" spans="1:9">
      <c r="A67" s="626" t="s">
        <v>663</v>
      </c>
      <c r="B67" s="648">
        <v>1670.9204900000013</v>
      </c>
      <c r="C67" s="647">
        <v>1774.5870600000017</v>
      </c>
      <c r="D67" s="629">
        <v>1350.9342099999994</v>
      </c>
      <c r="E67" s="630">
        <v>-0.23873320140179644</v>
      </c>
      <c r="F67" s="631">
        <v>-0.1915029960521949</v>
      </c>
      <c r="G67" s="407">
        <v>5851.2276500000007</v>
      </c>
      <c r="H67" s="408">
        <v>6216.9355599999999</v>
      </c>
      <c r="I67" s="409">
        <v>6.2501056509055797E-2</v>
      </c>
    </row>
    <row r="68" spans="1:9">
      <c r="A68" s="626" t="s">
        <v>696</v>
      </c>
      <c r="B68" s="638">
        <v>-28515.106329999988</v>
      </c>
      <c r="C68" s="649">
        <v>-22725.320550000011</v>
      </c>
      <c r="D68" s="392">
        <v>-25499.110329999989</v>
      </c>
      <c r="E68" s="630">
        <v>0.12205723452380424</v>
      </c>
      <c r="F68" s="631">
        <v>-0.10576835888656499</v>
      </c>
      <c r="G68" s="407">
        <v>-86280.914169999989</v>
      </c>
      <c r="H68" s="408">
        <v>-88112.363519999999</v>
      </c>
      <c r="I68" s="409">
        <v>2.1226587219410842E-2</v>
      </c>
    </row>
    <row r="69" spans="1:9">
      <c r="A69" s="626" t="s">
        <v>58</v>
      </c>
      <c r="B69" s="648">
        <v>2280.0328300000006</v>
      </c>
      <c r="C69" s="647">
        <v>-7.8587500000002706</v>
      </c>
      <c r="D69" s="629">
        <v>3939.5961999999995</v>
      </c>
      <c r="E69" s="630" t="s">
        <v>60</v>
      </c>
      <c r="F69" s="631">
        <v>0.72786819038917017</v>
      </c>
      <c r="G69" s="407">
        <v>3198.8046799999997</v>
      </c>
      <c r="H69" s="408">
        <v>3501.9982399999999</v>
      </c>
      <c r="I69" s="409">
        <v>9.4783392651532683E-2</v>
      </c>
    </row>
    <row r="70" spans="1:9" ht="15" thickBot="1">
      <c r="A70" s="626" t="s">
        <v>697</v>
      </c>
      <c r="B70" s="632">
        <v>270.83784000000014</v>
      </c>
      <c r="C70" s="650">
        <v>5087.0042599999942</v>
      </c>
      <c r="D70" s="634">
        <v>-2818.0315499999851</v>
      </c>
      <c r="E70" s="630">
        <v>-1.5539668154317583</v>
      </c>
      <c r="F70" s="631" t="s">
        <v>60</v>
      </c>
      <c r="G70" s="407">
        <v>3351.5620600000011</v>
      </c>
      <c r="H70" s="408">
        <v>6659.2539000000106</v>
      </c>
      <c r="I70" s="409">
        <v>0.98691051539114527</v>
      </c>
    </row>
    <row r="71" spans="1:9">
      <c r="A71" s="626" t="s">
        <v>698</v>
      </c>
      <c r="B71" s="638">
        <v>-9023.0802300000068</v>
      </c>
      <c r="C71" s="649">
        <v>-8175.33133</v>
      </c>
      <c r="D71" s="392">
        <v>-118.30645000000004</v>
      </c>
      <c r="E71" s="630">
        <v>-0.9855288495078034</v>
      </c>
      <c r="F71" s="631">
        <v>-0.98688846303209699</v>
      </c>
      <c r="G71" s="407">
        <v>-42201.986880000004</v>
      </c>
      <c r="H71" s="408">
        <v>-13436.17958</v>
      </c>
      <c r="I71" s="409">
        <v>-0.68162210897308351</v>
      </c>
    </row>
    <row r="72" spans="1:9" ht="15">
      <c r="A72" s="651"/>
      <c r="B72" s="652"/>
      <c r="C72" s="653"/>
      <c r="D72" s="654"/>
      <c r="E72" s="630"/>
      <c r="F72" s="631"/>
      <c r="G72" s="407"/>
      <c r="H72" s="408"/>
      <c r="I72" s="409"/>
    </row>
    <row r="73" spans="1:9" ht="15">
      <c r="A73" s="640" t="s">
        <v>699</v>
      </c>
      <c r="B73" s="641">
        <v>18522.747439999843</v>
      </c>
      <c r="C73" s="655">
        <v>2328.7205200001163</v>
      </c>
      <c r="D73" s="643">
        <v>-6600.581850000246</v>
      </c>
      <c r="E73" s="644" t="s">
        <v>60</v>
      </c>
      <c r="F73" s="645">
        <v>-1.3563500431769804</v>
      </c>
      <c r="G73" s="410">
        <v>91564.110399999976</v>
      </c>
      <c r="H73" s="411">
        <v>5227.114399999944</v>
      </c>
      <c r="I73" s="412">
        <v>-0.94291306520464002</v>
      </c>
    </row>
    <row r="74" spans="1:9">
      <c r="A74" s="656"/>
      <c r="B74" s="657"/>
      <c r="C74" s="658"/>
      <c r="D74" s="659"/>
      <c r="E74" s="630"/>
      <c r="F74" s="631"/>
      <c r="G74" s="407"/>
      <c r="H74" s="408"/>
      <c r="I74" s="409"/>
    </row>
    <row r="75" spans="1:9" ht="15">
      <c r="A75" s="640" t="s">
        <v>700</v>
      </c>
      <c r="B75" s="660">
        <v>14647.161050000001</v>
      </c>
      <c r="C75" s="655">
        <v>23575.136750000005</v>
      </c>
      <c r="D75" s="643">
        <v>24088.048879999988</v>
      </c>
      <c r="E75" s="644">
        <v>2.1756485887615584E-2</v>
      </c>
      <c r="F75" s="645">
        <v>0.64455410831984983</v>
      </c>
      <c r="G75" s="410">
        <v>28179.522010000001</v>
      </c>
      <c r="H75" s="411">
        <v>102351.81054999999</v>
      </c>
      <c r="I75" s="412">
        <v>2.6321343745177312</v>
      </c>
    </row>
    <row r="76" spans="1:9">
      <c r="A76" s="656"/>
      <c r="B76" s="657"/>
      <c r="C76" s="658"/>
      <c r="D76" s="659"/>
      <c r="E76" s="630"/>
      <c r="F76" s="631"/>
      <c r="G76" s="407"/>
      <c r="H76" s="408"/>
      <c r="I76" s="409"/>
    </row>
    <row r="77" spans="1:9" ht="15.75" thickBot="1">
      <c r="A77" s="661" t="s">
        <v>64</v>
      </c>
      <c r="B77" s="662">
        <v>33169.908489999842</v>
      </c>
      <c r="C77" s="663">
        <v>25903.85727000012</v>
      </c>
      <c r="D77" s="664">
        <v>17487.467029999741</v>
      </c>
      <c r="E77" s="665">
        <v>-0.32490876367465171</v>
      </c>
      <c r="F77" s="666">
        <v>-0.4727912187254929</v>
      </c>
      <c r="G77" s="413">
        <v>119743.63240999998</v>
      </c>
      <c r="H77" s="414">
        <v>107578.92494999994</v>
      </c>
      <c r="I77" s="415">
        <v>-0.10158959783638688</v>
      </c>
    </row>
  </sheetData>
  <mergeCells count="13">
    <mergeCell ref="A1:H1"/>
    <mergeCell ref="A2:H2"/>
    <mergeCell ref="D4:F4"/>
    <mergeCell ref="G4:H4"/>
    <mergeCell ref="D11:F11"/>
    <mergeCell ref="G11:H11"/>
    <mergeCell ref="A3:C3"/>
    <mergeCell ref="I11:J11"/>
    <mergeCell ref="G58:H58"/>
    <mergeCell ref="A55:F55"/>
    <mergeCell ref="B58:D58"/>
    <mergeCell ref="E58:F58"/>
    <mergeCell ref="A49:I50"/>
  </mergeCells>
  <hyperlinks>
    <hyperlink ref="A3" location="Índice!A1" display="Volver al índice" xr:uid="{E280FE2E-2FEF-2747-A695-94F19EB243D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9083-A83C-FB43-8906-87A187235345}">
  <sheetPr>
    <tabColor theme="2" tint="-9.9978637043366805E-2"/>
  </sheetPr>
  <dimension ref="A1:I53"/>
  <sheetViews>
    <sheetView showGridLines="0" topLeftCell="B1" zoomScale="85" zoomScaleNormal="85" workbookViewId="0">
      <selection activeCell="J16" sqref="J16"/>
    </sheetView>
  </sheetViews>
  <sheetFormatPr baseColWidth="10" defaultColWidth="11.42578125" defaultRowHeight="14.25"/>
  <cols>
    <col min="1" max="1" width="66.5703125" style="440" customWidth="1"/>
    <col min="2" max="2" width="16.7109375" style="440" customWidth="1"/>
    <col min="3" max="3" width="16.28515625" style="440" customWidth="1"/>
    <col min="4" max="4" width="12.28515625" style="440" customWidth="1"/>
    <col min="5" max="5" width="13.28515625" style="440" customWidth="1"/>
    <col min="6" max="6" width="12.85546875" style="440" customWidth="1"/>
    <col min="7" max="8" width="10.5703125" style="440"/>
    <col min="9" max="9" width="18.5703125" style="440" bestFit="1" customWidth="1"/>
    <col min="10" max="16384" width="11.42578125" style="440"/>
  </cols>
  <sheetData>
    <row r="1" spans="1:9" ht="15">
      <c r="A1" s="438"/>
      <c r="B1" s="2151" t="s">
        <v>701</v>
      </c>
      <c r="C1" s="2152"/>
      <c r="D1" s="2153"/>
      <c r="E1" s="2151" t="s">
        <v>47</v>
      </c>
      <c r="F1" s="2153"/>
      <c r="G1" s="2151" t="s">
        <v>702</v>
      </c>
      <c r="H1" s="2153"/>
      <c r="I1" s="439" t="s">
        <v>47</v>
      </c>
    </row>
    <row r="2" spans="1:9" ht="15.75" thickBot="1">
      <c r="A2" s="441" t="s">
        <v>51</v>
      </c>
      <c r="B2" s="424" t="s">
        <v>30</v>
      </c>
      <c r="C2" s="425" t="s">
        <v>52</v>
      </c>
      <c r="D2" s="426" t="s">
        <v>733</v>
      </c>
      <c r="E2" s="424" t="s">
        <v>53</v>
      </c>
      <c r="F2" s="426" t="s">
        <v>54</v>
      </c>
      <c r="G2" s="693" t="s">
        <v>53</v>
      </c>
      <c r="H2" s="694" t="s">
        <v>54</v>
      </c>
      <c r="I2" s="445" t="s">
        <v>954</v>
      </c>
    </row>
    <row r="3" spans="1:9">
      <c r="A3" s="446" t="s">
        <v>703</v>
      </c>
      <c r="B3" s="447">
        <v>87314.05508000002</v>
      </c>
      <c r="C3" s="447">
        <v>94620.461300000024</v>
      </c>
      <c r="D3" s="447">
        <v>89170.293459999986</v>
      </c>
      <c r="E3" s="1845">
        <v>-5.7600309331825694E-2</v>
      </c>
      <c r="F3" s="1846">
        <v>2.1259330795015963E-2</v>
      </c>
      <c r="G3" s="448">
        <v>352085.08642999997</v>
      </c>
      <c r="H3" s="449">
        <v>378722.27327000001</v>
      </c>
      <c r="I3" s="450">
        <v>7.5655538580433168E-2</v>
      </c>
    </row>
    <row r="4" spans="1:9">
      <c r="A4" s="451" t="s">
        <v>704</v>
      </c>
      <c r="B4" s="452">
        <v>-33669.943049999994</v>
      </c>
      <c r="C4" s="452">
        <v>-42006.279790000001</v>
      </c>
      <c r="D4" s="452">
        <v>-46757.367330000008</v>
      </c>
      <c r="E4" s="1847">
        <v>0.11310422069633153</v>
      </c>
      <c r="F4" s="1848">
        <v>0.38869754726240968</v>
      </c>
      <c r="G4" s="327">
        <v>-136563.21116000001</v>
      </c>
      <c r="H4" s="324">
        <v>-166053.28949</v>
      </c>
      <c r="I4" s="450">
        <v>0.21594452912687334</v>
      </c>
    </row>
    <row r="5" spans="1:9">
      <c r="A5" s="451" t="s">
        <v>705</v>
      </c>
      <c r="B5" s="452">
        <v>-5794.8807699999998</v>
      </c>
      <c r="C5" s="452">
        <v>-5845.0062500000004</v>
      </c>
      <c r="D5" s="452">
        <v>-6144.0022200000003</v>
      </c>
      <c r="E5" s="1847">
        <v>5.115408901401941E-2</v>
      </c>
      <c r="F5" s="1848">
        <v>6.0246528592511561E-2</v>
      </c>
      <c r="G5" s="327">
        <v>-24003.032300000003</v>
      </c>
      <c r="H5" s="324">
        <v>-23453.584670000004</v>
      </c>
      <c r="I5" s="450">
        <v>-2.2890759097966118E-2</v>
      </c>
    </row>
    <row r="6" spans="1:9" ht="15">
      <c r="A6" s="453" t="s">
        <v>706</v>
      </c>
      <c r="B6" s="454">
        <v>47849.23126000003</v>
      </c>
      <c r="C6" s="454">
        <v>46769.175260000025</v>
      </c>
      <c r="D6" s="454">
        <v>36268.923909999976</v>
      </c>
      <c r="E6" s="1849">
        <v>-0.22451221967517854</v>
      </c>
      <c r="F6" s="1850">
        <v>-0.24201658093681244</v>
      </c>
      <c r="G6" s="455">
        <v>191518.84297</v>
      </c>
      <c r="H6" s="456">
        <v>189215.39910999997</v>
      </c>
      <c r="I6" s="457">
        <v>-1.2027244026118322E-2</v>
      </c>
    </row>
    <row r="7" spans="1:9">
      <c r="A7" s="451" t="s">
        <v>707</v>
      </c>
      <c r="B7" s="452">
        <v>36424.730199999998</v>
      </c>
      <c r="C7" s="452">
        <v>-2371.4753900000001</v>
      </c>
      <c r="D7" s="452">
        <v>10406.361750000002</v>
      </c>
      <c r="E7" s="1847">
        <v>-5.388138200329375</v>
      </c>
      <c r="F7" s="1848">
        <v>-0.71430504240220838</v>
      </c>
      <c r="G7" s="327">
        <v>20366.571530000001</v>
      </c>
      <c r="H7" s="324">
        <v>13058.253090000002</v>
      </c>
      <c r="I7" s="450">
        <v>-0.35883891548633162</v>
      </c>
    </row>
    <row r="8" spans="1:9">
      <c r="A8" s="451" t="s">
        <v>708</v>
      </c>
      <c r="B8" s="452">
        <v>-21189.920279999998</v>
      </c>
      <c r="C8" s="452">
        <v>-13591.792899999997</v>
      </c>
      <c r="D8" s="452">
        <v>-10400.242310000005</v>
      </c>
      <c r="E8" s="1847">
        <v>-0.23481453944166497</v>
      </c>
      <c r="F8" s="1848">
        <v>-0.50918917237191197</v>
      </c>
      <c r="G8" s="327">
        <v>-63022.095929999996</v>
      </c>
      <c r="H8" s="324">
        <v>-56353.059179999997</v>
      </c>
      <c r="I8" s="450">
        <v>-0.10582061182807123</v>
      </c>
    </row>
    <row r="9" spans="1:9" ht="15">
      <c r="A9" s="453" t="s">
        <v>709</v>
      </c>
      <c r="B9" s="454">
        <v>63084.041180000022</v>
      </c>
      <c r="C9" s="454">
        <v>30805.906970000029</v>
      </c>
      <c r="D9" s="454">
        <v>36275.043349999978</v>
      </c>
      <c r="E9" s="1849">
        <v>0.17753531442284776</v>
      </c>
      <c r="F9" s="1850">
        <v>-0.42497273999148122</v>
      </c>
      <c r="G9" s="455">
        <v>148863.31857</v>
      </c>
      <c r="H9" s="456">
        <v>145920.59301999997</v>
      </c>
      <c r="I9" s="457">
        <v>-1.9767969559379872E-2</v>
      </c>
    </row>
    <row r="10" spans="1:9">
      <c r="A10" s="451" t="s">
        <v>630</v>
      </c>
      <c r="B10" s="459">
        <v>-133.76211999999998</v>
      </c>
      <c r="C10" s="459">
        <v>891.18045000000006</v>
      </c>
      <c r="D10" s="459">
        <v>-812.06346000000008</v>
      </c>
      <c r="E10" s="1847">
        <v>-1.9112222558293328</v>
      </c>
      <c r="F10" s="1848">
        <v>5.0709523742596199</v>
      </c>
      <c r="G10" s="460">
        <v>-722.75351999999998</v>
      </c>
      <c r="H10" s="461">
        <v>136.19336999999996</v>
      </c>
      <c r="I10" s="450">
        <v>-1.188436813147586</v>
      </c>
    </row>
    <row r="11" spans="1:9" ht="15.75" thickBot="1">
      <c r="A11" s="462" t="s">
        <v>64</v>
      </c>
      <c r="B11" s="463">
        <v>62950.279060000023</v>
      </c>
      <c r="C11" s="463">
        <v>31697.087420000029</v>
      </c>
      <c r="D11" s="463">
        <v>35462.979889999981</v>
      </c>
      <c r="E11" s="1849">
        <v>0.1188087858073601</v>
      </c>
      <c r="F11" s="1850">
        <v>-0.43665095024917955</v>
      </c>
      <c r="G11" s="455">
        <v>148140.56505</v>
      </c>
      <c r="H11" s="456">
        <v>146056.78638999996</v>
      </c>
      <c r="I11" s="464">
        <v>-1.4066225947610866E-2</v>
      </c>
    </row>
    <row r="12" spans="1:9" ht="17.25" thickBot="1">
      <c r="A12" s="465" t="s">
        <v>710</v>
      </c>
      <c r="B12" s="1444">
        <v>0.37677732985701212</v>
      </c>
      <c r="C12" s="1444">
        <v>0.21429263946295243</v>
      </c>
      <c r="D12" s="469">
        <v>0.25476599678008294</v>
      </c>
      <c r="E12" s="466" t="s">
        <v>929</v>
      </c>
      <c r="F12" s="467" t="s">
        <v>930</v>
      </c>
      <c r="G12" s="468">
        <v>0.21191421629185664</v>
      </c>
      <c r="H12" s="469">
        <v>0.22915238474680943</v>
      </c>
      <c r="I12" s="470" t="s">
        <v>931</v>
      </c>
    </row>
    <row r="13" spans="1:9">
      <c r="A13" s="2156" t="s">
        <v>711</v>
      </c>
      <c r="B13" s="2156"/>
      <c r="C13" s="2156"/>
      <c r="D13" s="2156"/>
      <c r="E13" s="2156"/>
      <c r="F13" s="2156"/>
    </row>
    <row r="14" spans="1:9">
      <c r="A14" s="2157"/>
      <c r="B14" s="2157"/>
      <c r="C14" s="2157"/>
      <c r="D14" s="2157"/>
      <c r="E14" s="2157"/>
      <c r="F14" s="2157"/>
    </row>
    <row r="15" spans="1:9">
      <c r="A15" s="471"/>
      <c r="B15" s="472"/>
      <c r="C15" s="472"/>
      <c r="D15" s="472"/>
      <c r="E15" s="472"/>
      <c r="F15" s="472"/>
    </row>
    <row r="16" spans="1:9" ht="15" thickBot="1">
      <c r="A16" s="473"/>
      <c r="B16" s="472"/>
      <c r="C16" s="472"/>
      <c r="D16" s="472"/>
      <c r="E16" s="472"/>
      <c r="F16" s="472"/>
    </row>
    <row r="17" spans="1:6" ht="15">
      <c r="A17" s="474"/>
      <c r="B17" s="2151" t="s">
        <v>701</v>
      </c>
      <c r="C17" s="2152"/>
      <c r="D17" s="2153"/>
      <c r="E17" s="1963" t="s">
        <v>712</v>
      </c>
      <c r="F17" s="1964"/>
    </row>
    <row r="18" spans="1:6" ht="15.75" thickBot="1">
      <c r="A18" s="475"/>
      <c r="B18" s="424" t="s">
        <v>30</v>
      </c>
      <c r="C18" s="425" t="s">
        <v>52</v>
      </c>
      <c r="D18" s="426" t="s">
        <v>733</v>
      </c>
      <c r="E18" s="476" t="s">
        <v>53</v>
      </c>
      <c r="F18" s="477" t="s">
        <v>54</v>
      </c>
    </row>
    <row r="19" spans="1:6">
      <c r="A19" s="446" t="s">
        <v>713</v>
      </c>
      <c r="B19" s="452">
        <v>1107706</v>
      </c>
      <c r="C19" s="452">
        <v>796553.35829999985</v>
      </c>
      <c r="D19" s="324">
        <v>839772.25737000001</v>
      </c>
      <c r="E19" s="1550">
        <v>5.4257381027477791E-2</v>
      </c>
      <c r="F19" s="1542">
        <v>-0.24188163883738101</v>
      </c>
    </row>
    <row r="20" spans="1:6">
      <c r="A20" s="451" t="s">
        <v>714</v>
      </c>
      <c r="B20" s="452">
        <v>407536</v>
      </c>
      <c r="C20" s="452">
        <v>257554.24326000002</v>
      </c>
      <c r="D20" s="324">
        <v>265185.40476</v>
      </c>
      <c r="E20" s="1551">
        <v>2.9629337119079668E-2</v>
      </c>
      <c r="F20" s="1536">
        <v>-0.34929575605590668</v>
      </c>
    </row>
    <row r="21" spans="1:6" ht="15" thickBot="1">
      <c r="A21" s="478" t="s">
        <v>534</v>
      </c>
      <c r="B21" s="479">
        <v>700170</v>
      </c>
      <c r="C21" s="479">
        <v>538999.11517999996</v>
      </c>
      <c r="D21" s="480">
        <v>574586.85274999996</v>
      </c>
      <c r="E21" s="1552">
        <v>6.6025595530180725E-2</v>
      </c>
      <c r="F21" s="1553">
        <v>-0.17936093698673183</v>
      </c>
    </row>
    <row r="22" spans="1:6">
      <c r="B22" s="473"/>
      <c r="C22" s="473"/>
      <c r="D22" s="473"/>
      <c r="E22" s="473"/>
      <c r="F22" s="473"/>
    </row>
    <row r="23" spans="1:6">
      <c r="B23" s="481"/>
      <c r="C23" s="481"/>
      <c r="D23" s="481"/>
      <c r="E23" s="482"/>
      <c r="F23" s="482"/>
    </row>
    <row r="24" spans="1:6" ht="15" thickBot="1"/>
    <row r="25" spans="1:6" ht="15.75" thickBot="1">
      <c r="A25" s="483" t="s">
        <v>715</v>
      </c>
      <c r="B25" s="484" t="s">
        <v>883</v>
      </c>
      <c r="C25" s="485" t="s">
        <v>932</v>
      </c>
      <c r="D25" s="484" t="s">
        <v>778</v>
      </c>
      <c r="E25" s="485" t="s">
        <v>932</v>
      </c>
    </row>
    <row r="26" spans="1:6">
      <c r="A26" s="486" t="s">
        <v>717</v>
      </c>
      <c r="B26" s="487">
        <v>1205.3408171602</v>
      </c>
      <c r="C26" s="488">
        <v>3.1130817747744267E-2</v>
      </c>
      <c r="D26" s="487">
        <v>1277.4508548413999</v>
      </c>
      <c r="E26" s="488">
        <v>3.1836992814959018E-2</v>
      </c>
    </row>
    <row r="27" spans="1:6">
      <c r="A27" s="486" t="s">
        <v>718</v>
      </c>
      <c r="B27" s="489">
        <v>6393.7859041048996</v>
      </c>
      <c r="C27" s="488">
        <v>0.16513485718316243</v>
      </c>
      <c r="D27" s="489">
        <v>6286.0093057963995</v>
      </c>
      <c r="E27" s="488">
        <v>0.15666170823319231</v>
      </c>
    </row>
    <row r="28" spans="1:6">
      <c r="A28" s="486" t="s">
        <v>719</v>
      </c>
      <c r="B28" s="489">
        <v>26698.145831887199</v>
      </c>
      <c r="C28" s="488">
        <v>0.68954365459334954</v>
      </c>
      <c r="D28" s="489">
        <v>27836.004077100697</v>
      </c>
      <c r="E28" s="488">
        <v>0.69373679499384855</v>
      </c>
    </row>
    <row r="29" spans="1:6" ht="15" thickBot="1">
      <c r="A29" s="486" t="s">
        <v>720</v>
      </c>
      <c r="B29" s="489">
        <v>4421.2997287319004</v>
      </c>
      <c r="C29" s="488">
        <v>0.11419067047574363</v>
      </c>
      <c r="D29" s="489">
        <v>4725.269347060801</v>
      </c>
      <c r="E29" s="488">
        <v>0.11776450395800023</v>
      </c>
    </row>
    <row r="30" spans="1:6" ht="15" thickBot="1">
      <c r="A30" s="490" t="s">
        <v>721</v>
      </c>
      <c r="B30" s="491">
        <v>38718.572281884204</v>
      </c>
      <c r="C30" s="492">
        <v>0.99999999999999978</v>
      </c>
      <c r="D30" s="491">
        <v>40124.733584799294</v>
      </c>
      <c r="E30" s="492">
        <v>1.0000000000000002</v>
      </c>
    </row>
    <row r="32" spans="1:6" ht="15">
      <c r="A32" s="493" t="s">
        <v>722</v>
      </c>
      <c r="B32" s="473"/>
      <c r="C32" s="473"/>
    </row>
    <row r="33" spans="1:7" ht="15" thickBot="1">
      <c r="A33" s="473"/>
      <c r="B33" s="473"/>
      <c r="C33" s="473"/>
    </row>
    <row r="34" spans="1:7" ht="19.5" customHeight="1" thickBot="1">
      <c r="A34" s="493"/>
      <c r="B34" s="494" t="s">
        <v>933</v>
      </c>
      <c r="C34" s="494" t="s">
        <v>934</v>
      </c>
    </row>
    <row r="35" spans="1:7">
      <c r="A35" s="495" t="s">
        <v>717</v>
      </c>
      <c r="B35" s="1462">
        <v>9.9880000000000004E-3</v>
      </c>
      <c r="C35" s="1462">
        <v>7.3439999999999998E-3</v>
      </c>
    </row>
    <row r="36" spans="1:7">
      <c r="A36" s="496" t="s">
        <v>718</v>
      </c>
      <c r="B36" s="1462">
        <v>4.2411999999999998E-2</v>
      </c>
      <c r="C36" s="1462">
        <v>-2.2131000000000001E-2</v>
      </c>
    </row>
    <row r="37" spans="1:7">
      <c r="A37" s="496" t="s">
        <v>719</v>
      </c>
      <c r="B37" s="1462">
        <v>0.11680099999999999</v>
      </c>
      <c r="C37" s="1462">
        <v>6.3500000000000001E-2</v>
      </c>
    </row>
    <row r="38" spans="1:7" ht="15" thickBot="1">
      <c r="A38" s="497" t="s">
        <v>720</v>
      </c>
      <c r="B38" s="1557">
        <v>0.23128099999999999</v>
      </c>
      <c r="C38" s="1557">
        <v>0.18860299999999999</v>
      </c>
    </row>
    <row r="39" spans="1:7" ht="15" thickBot="1"/>
    <row r="40" spans="1:7" ht="15">
      <c r="A40" s="2154" t="s">
        <v>723</v>
      </c>
      <c r="B40" s="498" t="s">
        <v>724</v>
      </c>
      <c r="C40" s="499" t="s">
        <v>725</v>
      </c>
      <c r="D40" s="499" t="s">
        <v>716</v>
      </c>
      <c r="E40" s="1851" t="s">
        <v>724</v>
      </c>
      <c r="F40" s="499" t="s">
        <v>725</v>
      </c>
      <c r="G40" s="500" t="s">
        <v>716</v>
      </c>
    </row>
    <row r="41" spans="1:7" ht="15.75" thickBot="1">
      <c r="A41" s="2155"/>
      <c r="B41" s="425" t="s">
        <v>52</v>
      </c>
      <c r="C41" s="425" t="s">
        <v>52</v>
      </c>
      <c r="D41" s="425" t="s">
        <v>52</v>
      </c>
      <c r="E41" s="424" t="s">
        <v>733</v>
      </c>
      <c r="F41" s="425" t="s">
        <v>733</v>
      </c>
      <c r="G41" s="426" t="s">
        <v>733</v>
      </c>
    </row>
    <row r="42" spans="1:7">
      <c r="A42" s="451" t="s">
        <v>726</v>
      </c>
      <c r="B42" s="501">
        <v>2351087</v>
      </c>
      <c r="C42" s="502">
        <v>8120364</v>
      </c>
      <c r="D42" s="503">
        <v>0.28952975507009293</v>
      </c>
      <c r="E42" s="504">
        <v>2349596</v>
      </c>
      <c r="F42" s="505">
        <v>8251977</v>
      </c>
      <c r="G42" s="1554">
        <v>0.28473128318219987</v>
      </c>
    </row>
    <row r="43" spans="1:7" ht="16.5">
      <c r="A43" s="451" t="s">
        <v>727</v>
      </c>
      <c r="B43" s="506">
        <v>0</v>
      </c>
      <c r="C43" s="502">
        <v>139360</v>
      </c>
      <c r="D43" s="507">
        <v>0</v>
      </c>
      <c r="E43" s="506">
        <v>0</v>
      </c>
      <c r="F43" s="505">
        <v>138417</v>
      </c>
      <c r="G43" s="1555">
        <v>0</v>
      </c>
    </row>
    <row r="44" spans="1:7">
      <c r="A44" s="451" t="s">
        <v>728</v>
      </c>
      <c r="B44" s="502">
        <v>38718.572281884204</v>
      </c>
      <c r="C44" s="502">
        <v>129169.37011683499</v>
      </c>
      <c r="D44" s="503">
        <v>0.29975041487670695</v>
      </c>
      <c r="E44" s="505">
        <v>40124.733584799302</v>
      </c>
      <c r="F44" s="505">
        <v>133310.243312757</v>
      </c>
      <c r="G44" s="1554">
        <v>0.30098762546448377</v>
      </c>
    </row>
    <row r="45" spans="1:7" ht="16.5">
      <c r="A45" s="451" t="s">
        <v>729</v>
      </c>
      <c r="B45" s="508">
        <v>1015.5896765100001</v>
      </c>
      <c r="C45" s="502">
        <v>3591.27036503</v>
      </c>
      <c r="D45" s="503">
        <v>0.28279399022677487</v>
      </c>
      <c r="E45" s="509">
        <v>1073.01433516</v>
      </c>
      <c r="F45" s="505">
        <v>3646.9500561899999</v>
      </c>
      <c r="G45" s="1554">
        <v>0.29422238271093498</v>
      </c>
    </row>
    <row r="46" spans="1:7" ht="16.5">
      <c r="A46" s="510" t="s">
        <v>730</v>
      </c>
      <c r="B46" s="502">
        <v>1034.70947</v>
      </c>
      <c r="C46" s="502">
        <v>2595.5318200000002</v>
      </c>
      <c r="D46" s="503">
        <v>0.39865027353045512</v>
      </c>
      <c r="E46" s="505">
        <v>1039.4340500000001</v>
      </c>
      <c r="F46" s="505">
        <v>2686.8145199999999</v>
      </c>
      <c r="G46" s="1554">
        <v>0.38686483278347034</v>
      </c>
    </row>
    <row r="47" spans="1:7" ht="17.25" thickBot="1">
      <c r="A47" s="511" t="s">
        <v>731</v>
      </c>
      <c r="B47" s="512">
        <v>1315.76623875</v>
      </c>
      <c r="C47" s="512">
        <v>4321.6753602913441</v>
      </c>
      <c r="D47" s="513">
        <v>0.30445744510094302</v>
      </c>
      <c r="E47" s="514">
        <v>1322.9665064062499</v>
      </c>
      <c r="F47" s="514">
        <v>4335.8089563467101</v>
      </c>
      <c r="G47" s="1556">
        <v>0.30512564546223969</v>
      </c>
    </row>
    <row r="48" spans="1:7">
      <c r="A48" s="515"/>
      <c r="B48" s="473"/>
      <c r="C48" s="473"/>
      <c r="D48" s="473"/>
      <c r="E48" s="473"/>
      <c r="F48" s="473"/>
      <c r="G48" s="515"/>
    </row>
    <row r="49" spans="1:7">
      <c r="A49" s="2150" t="s">
        <v>935</v>
      </c>
      <c r="B49" s="2150"/>
      <c r="C49" s="2150"/>
      <c r="D49" s="2150"/>
      <c r="E49" s="2150"/>
      <c r="F49" s="2150"/>
      <c r="G49" s="2150"/>
    </row>
    <row r="50" spans="1:7">
      <c r="A50" s="1852" t="s">
        <v>936</v>
      </c>
      <c r="B50" s="1852"/>
      <c r="C50" s="1852"/>
      <c r="D50" s="1852"/>
      <c r="E50" s="1852"/>
      <c r="F50" s="1852"/>
      <c r="G50" s="1852"/>
    </row>
    <row r="51" spans="1:7">
      <c r="A51" s="1629" t="s">
        <v>937</v>
      </c>
      <c r="B51" s="1852"/>
      <c r="C51" s="1852"/>
      <c r="D51" s="1852"/>
      <c r="E51" s="1852"/>
      <c r="F51" s="1852"/>
      <c r="G51" s="1852"/>
    </row>
    <row r="52" spans="1:7">
      <c r="A52" s="1853" t="s">
        <v>938</v>
      </c>
      <c r="B52" s="1853"/>
      <c r="C52" s="1853"/>
      <c r="D52" s="1853"/>
      <c r="E52" s="1853"/>
      <c r="F52" s="1853"/>
      <c r="G52" s="1853"/>
    </row>
    <row r="53" spans="1:7">
      <c r="A53" s="516"/>
      <c r="B53" s="516"/>
      <c r="C53" s="516"/>
      <c r="D53" s="516"/>
      <c r="E53" s="516"/>
      <c r="F53" s="516"/>
      <c r="G53" s="516"/>
    </row>
  </sheetData>
  <mergeCells count="8">
    <mergeCell ref="A49:G49"/>
    <mergeCell ref="B1:D1"/>
    <mergeCell ref="E1:F1"/>
    <mergeCell ref="B17:D17"/>
    <mergeCell ref="E17:F17"/>
    <mergeCell ref="A40:A41"/>
    <mergeCell ref="G1:H1"/>
    <mergeCell ref="A13:F14"/>
  </mergeCells>
  <hyperlinks>
    <hyperlink ref="A2" location="Índice!A1" display="Volver al índice" xr:uid="{F4935038-2BB3-6A4D-82EF-70E824405B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I68"/>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5"/>
  <cols>
    <col min="1" max="1" width="67.42578125" style="44" bestFit="1" customWidth="1"/>
    <col min="2" max="5" width="15.42578125" style="44" customWidth="1"/>
    <col min="6" max="6" width="14.5703125" style="44" customWidth="1"/>
    <col min="7" max="9" width="15.42578125" style="44" customWidth="1"/>
  </cols>
  <sheetData>
    <row r="1" spans="1:9" s="2" customFormat="1">
      <c r="A1" s="50" t="s">
        <v>45</v>
      </c>
      <c r="B1" s="1891" t="s">
        <v>46</v>
      </c>
      <c r="C1" s="1892"/>
      <c r="D1" s="1893"/>
      <c r="E1" s="1891" t="s">
        <v>47</v>
      </c>
      <c r="F1" s="1893"/>
      <c r="G1" s="1891" t="s">
        <v>840</v>
      </c>
      <c r="H1" s="1893"/>
      <c r="I1" s="1897" t="s">
        <v>49</v>
      </c>
    </row>
    <row r="2" spans="1:9" s="2" customFormat="1">
      <c r="A2" s="51" t="s">
        <v>50</v>
      </c>
      <c r="B2" s="1894"/>
      <c r="C2" s="1895"/>
      <c r="D2" s="1896"/>
      <c r="E2" s="1894"/>
      <c r="F2" s="1896"/>
      <c r="G2" s="1894"/>
      <c r="H2" s="1896"/>
      <c r="I2" s="1897"/>
    </row>
    <row r="3" spans="1:9" s="5" customFormat="1" ht="15.75" thickBot="1">
      <c r="A3" s="42" t="s">
        <v>51</v>
      </c>
      <c r="B3" s="617" t="s">
        <v>30</v>
      </c>
      <c r="C3" s="618" t="s">
        <v>52</v>
      </c>
      <c r="D3" s="619" t="s">
        <v>733</v>
      </c>
      <c r="E3" s="618" t="s">
        <v>53</v>
      </c>
      <c r="F3" s="618" t="s">
        <v>54</v>
      </c>
      <c r="G3" s="1727">
        <v>2020</v>
      </c>
      <c r="H3" s="1728">
        <v>2021</v>
      </c>
      <c r="I3" s="442" t="s">
        <v>207</v>
      </c>
    </row>
    <row r="4" spans="1:9">
      <c r="A4" s="52" t="s">
        <v>55</v>
      </c>
      <c r="B4" s="223">
        <v>2068560</v>
      </c>
      <c r="C4" s="53">
        <v>2451708</v>
      </c>
      <c r="D4" s="54">
        <v>2477847</v>
      </c>
      <c r="E4" s="55">
        <v>1.0661546970520144E-2</v>
      </c>
      <c r="F4" s="55">
        <v>0.19786083072282168</v>
      </c>
      <c r="G4" s="265">
        <v>8571342</v>
      </c>
      <c r="H4" s="266">
        <v>9361980</v>
      </c>
      <c r="I4" s="275">
        <v>9.2242031644519606E-2</v>
      </c>
    </row>
    <row r="5" spans="1:9">
      <c r="A5" s="56" t="s">
        <v>56</v>
      </c>
      <c r="B5" s="224">
        <v>-732665</v>
      </c>
      <c r="C5" s="57">
        <v>-164414</v>
      </c>
      <c r="D5" s="58">
        <v>-126782</v>
      </c>
      <c r="E5" s="59">
        <v>-0.22888561801306459</v>
      </c>
      <c r="F5" s="59">
        <v>-0.82695775013136974</v>
      </c>
      <c r="G5" s="265">
        <v>-5920508</v>
      </c>
      <c r="H5" s="266">
        <v>-1212223</v>
      </c>
      <c r="I5" s="275">
        <v>-0.79525017110018259</v>
      </c>
    </row>
    <row r="6" spans="1:9" ht="30">
      <c r="A6" s="60" t="s">
        <v>57</v>
      </c>
      <c r="B6" s="225">
        <v>1335895</v>
      </c>
      <c r="C6" s="61">
        <v>2287294</v>
      </c>
      <c r="D6" s="62">
        <v>2351065</v>
      </c>
      <c r="E6" s="63">
        <v>2.7880543559332557E-2</v>
      </c>
      <c r="F6" s="63">
        <v>0.75991750848681971</v>
      </c>
      <c r="G6" s="267">
        <v>2650834</v>
      </c>
      <c r="H6" s="268">
        <v>8149757</v>
      </c>
      <c r="I6" s="276">
        <v>2.0744124302012121</v>
      </c>
    </row>
    <row r="7" spans="1:9">
      <c r="A7" s="64" t="s">
        <v>58</v>
      </c>
      <c r="B7" s="224">
        <v>1329533</v>
      </c>
      <c r="C7" s="57">
        <v>1238683</v>
      </c>
      <c r="D7" s="58">
        <v>1301959</v>
      </c>
      <c r="E7" s="55">
        <v>5.1083287653096068E-2</v>
      </c>
      <c r="F7" s="55">
        <v>-2.0739613082187504E-2</v>
      </c>
      <c r="G7" s="265">
        <v>4406217</v>
      </c>
      <c r="H7" s="266">
        <v>4926866</v>
      </c>
      <c r="I7" s="275">
        <v>0.11816236013795961</v>
      </c>
    </row>
    <row r="8" spans="1:9">
      <c r="A8" s="64" t="s">
        <v>59</v>
      </c>
      <c r="B8" s="224">
        <v>84867</v>
      </c>
      <c r="C8" s="57">
        <v>70204</v>
      </c>
      <c r="D8" s="58">
        <v>127657</v>
      </c>
      <c r="E8" s="59">
        <v>0.81837217252578198</v>
      </c>
      <c r="F8" s="59">
        <v>0.50420069049218186</v>
      </c>
      <c r="G8" s="265">
        <v>358133</v>
      </c>
      <c r="H8" s="266">
        <v>-3721</v>
      </c>
      <c r="I8" s="275" t="s">
        <v>132</v>
      </c>
    </row>
    <row r="9" spans="1:9">
      <c r="A9" s="64" t="s">
        <v>61</v>
      </c>
      <c r="B9" s="224">
        <v>-1981310</v>
      </c>
      <c r="C9" s="57">
        <v>-1977794</v>
      </c>
      <c r="D9" s="58">
        <v>-2221574</v>
      </c>
      <c r="E9" s="59">
        <v>0.12325853956478784</v>
      </c>
      <c r="F9" s="59">
        <v>0.12126522351373586</v>
      </c>
      <c r="G9" s="265">
        <v>-7191023</v>
      </c>
      <c r="H9" s="266">
        <v>-7740086</v>
      </c>
      <c r="I9" s="275">
        <v>7.6353948527212334E-2</v>
      </c>
    </row>
    <row r="10" spans="1:9">
      <c r="A10" s="65" t="s">
        <v>62</v>
      </c>
      <c r="B10" s="225">
        <v>768985</v>
      </c>
      <c r="C10" s="61">
        <v>1618387</v>
      </c>
      <c r="D10" s="62">
        <v>1559107</v>
      </c>
      <c r="E10" s="66">
        <v>-3.662906338224417E-2</v>
      </c>
      <c r="F10" s="66">
        <v>1.0274868820588179</v>
      </c>
      <c r="G10" s="267">
        <v>224161</v>
      </c>
      <c r="H10" s="268">
        <v>5332816</v>
      </c>
      <c r="I10" s="276">
        <v>22.790115140457083</v>
      </c>
    </row>
    <row r="11" spans="1:9">
      <c r="A11" s="64" t="s">
        <v>63</v>
      </c>
      <c r="B11" s="224">
        <v>-103174</v>
      </c>
      <c r="C11" s="57">
        <v>-428037</v>
      </c>
      <c r="D11" s="58">
        <v>-471860</v>
      </c>
      <c r="E11" s="59">
        <v>0.10238133619289921</v>
      </c>
      <c r="F11" s="59">
        <v>3.5734390447205691</v>
      </c>
      <c r="G11" s="265">
        <v>109977</v>
      </c>
      <c r="H11" s="266">
        <v>-1660987</v>
      </c>
      <c r="I11" s="275" t="s">
        <v>132</v>
      </c>
    </row>
    <row r="12" spans="1:9">
      <c r="A12" s="67" t="s">
        <v>64</v>
      </c>
      <c r="B12" s="225">
        <v>665811</v>
      </c>
      <c r="C12" s="61">
        <v>1190350</v>
      </c>
      <c r="D12" s="62">
        <v>1087247</v>
      </c>
      <c r="E12" s="68">
        <v>-8.6615701264334016E-2</v>
      </c>
      <c r="F12" s="68">
        <v>0.63296641239030293</v>
      </c>
      <c r="G12" s="267">
        <v>334138</v>
      </c>
      <c r="H12" s="268">
        <v>3671829</v>
      </c>
      <c r="I12" s="276">
        <v>9.9889596514015171</v>
      </c>
    </row>
    <row r="13" spans="1:9">
      <c r="A13" s="69" t="s">
        <v>65</v>
      </c>
      <c r="B13" s="224">
        <v>12407</v>
      </c>
      <c r="C13" s="57">
        <v>26651</v>
      </c>
      <c r="D13" s="58">
        <v>26631</v>
      </c>
      <c r="E13" s="70">
        <v>-7.5044088401936141E-4</v>
      </c>
      <c r="F13" s="70">
        <v>1.1464495849117433</v>
      </c>
      <c r="G13" s="265">
        <v>-12756</v>
      </c>
      <c r="H13" s="266">
        <v>87247</v>
      </c>
      <c r="I13" s="275" t="s">
        <v>132</v>
      </c>
    </row>
    <row r="14" spans="1:9">
      <c r="A14" s="67" t="s">
        <v>66</v>
      </c>
      <c r="B14" s="225">
        <v>653404</v>
      </c>
      <c r="C14" s="61">
        <v>1163699</v>
      </c>
      <c r="D14" s="62">
        <v>1060616</v>
      </c>
      <c r="E14" s="68">
        <v>-8.8582184912077783E-2</v>
      </c>
      <c r="F14" s="68">
        <v>0.62321626436324229</v>
      </c>
      <c r="G14" s="267">
        <v>346894</v>
      </c>
      <c r="H14" s="268">
        <v>3584582</v>
      </c>
      <c r="I14" s="276">
        <v>9.333364082399811</v>
      </c>
    </row>
    <row r="15" spans="1:9" s="3" customFormat="1" ht="15.75" thickBot="1">
      <c r="A15" s="71" t="s">
        <v>67</v>
      </c>
      <c r="B15" s="226">
        <v>8.1919751932361535</v>
      </c>
      <c r="C15" s="72">
        <v>14.589738263606771</v>
      </c>
      <c r="D15" s="73">
        <v>13.297347370921139</v>
      </c>
      <c r="E15" s="74">
        <v>-8.8582184912077769E-2</v>
      </c>
      <c r="F15" s="74">
        <v>0.62321626436324229</v>
      </c>
      <c r="G15" s="1701">
        <v>4.3491424029887513</v>
      </c>
      <c r="H15" s="1702">
        <v>44.941271896285969</v>
      </c>
      <c r="I15" s="277">
        <v>9.333364082399811</v>
      </c>
    </row>
    <row r="16" spans="1:9">
      <c r="A16" s="75" t="s">
        <v>39</v>
      </c>
      <c r="B16" s="227">
        <v>137659885</v>
      </c>
      <c r="C16" s="76">
        <v>146551226</v>
      </c>
      <c r="D16" s="58">
        <v>147597412</v>
      </c>
      <c r="E16" s="55">
        <v>7.1387052060553902E-3</v>
      </c>
      <c r="F16" s="55">
        <v>7.2188982287759426E-2</v>
      </c>
      <c r="G16" s="265">
        <v>137659885</v>
      </c>
      <c r="H16" s="266">
        <v>147597412</v>
      </c>
      <c r="I16" s="275">
        <v>7.2188982287759426E-2</v>
      </c>
    </row>
    <row r="17" spans="1:9">
      <c r="A17" s="75" t="s">
        <v>68</v>
      </c>
      <c r="B17" s="227">
        <v>142365502</v>
      </c>
      <c r="C17" s="76">
        <v>152548368</v>
      </c>
      <c r="D17" s="58">
        <v>150340862</v>
      </c>
      <c r="E17" s="55">
        <v>-1.4470859498149465E-2</v>
      </c>
      <c r="F17" s="55">
        <v>5.6020313123329557E-2</v>
      </c>
      <c r="G17" s="265">
        <v>142365502</v>
      </c>
      <c r="H17" s="266">
        <v>150340862</v>
      </c>
      <c r="I17" s="275">
        <v>5.6020313123329557E-2</v>
      </c>
    </row>
    <row r="18" spans="1:9" s="3" customFormat="1" ht="15.75" thickBot="1">
      <c r="A18" s="77" t="s">
        <v>69</v>
      </c>
      <c r="B18" s="228">
        <v>24945870</v>
      </c>
      <c r="C18" s="78">
        <v>25192569</v>
      </c>
      <c r="D18" s="79">
        <v>26496767</v>
      </c>
      <c r="E18" s="74">
        <v>5.1769154626509113E-2</v>
      </c>
      <c r="F18" s="74">
        <v>6.2170491548300379E-2</v>
      </c>
      <c r="G18" s="271">
        <v>24945870</v>
      </c>
      <c r="H18" s="272">
        <v>26496767</v>
      </c>
      <c r="I18" s="277">
        <v>6.2170491548300379E-2</v>
      </c>
    </row>
    <row r="19" spans="1:9" s="15" customFormat="1">
      <c r="A19" s="80" t="s">
        <v>70</v>
      </c>
      <c r="B19" s="229"/>
      <c r="C19" s="76"/>
      <c r="D19" s="82"/>
      <c r="E19" s="55"/>
      <c r="F19" s="55"/>
      <c r="G19" s="273"/>
      <c r="H19" s="274"/>
      <c r="I19" s="276"/>
    </row>
    <row r="20" spans="1:9">
      <c r="A20" s="69" t="s">
        <v>71</v>
      </c>
      <c r="B20" s="229">
        <v>3.7254821957418187E-2</v>
      </c>
      <c r="C20" s="81">
        <v>4.2286855853878424E-2</v>
      </c>
      <c r="D20" s="83">
        <v>4.2530994235670999E-2</v>
      </c>
      <c r="E20" s="84" t="s">
        <v>734</v>
      </c>
      <c r="F20" s="84" t="s">
        <v>735</v>
      </c>
      <c r="G20" s="1558">
        <v>4.3019510346234892E-2</v>
      </c>
      <c r="H20" s="1559">
        <v>4.1028907631180132E-2</v>
      </c>
      <c r="I20" s="275" t="s">
        <v>87</v>
      </c>
    </row>
    <row r="21" spans="1:9">
      <c r="A21" s="69" t="s">
        <v>72</v>
      </c>
      <c r="B21" s="229">
        <v>2.405950534613701E-2</v>
      </c>
      <c r="C21" s="81">
        <v>3.9451056844224924E-2</v>
      </c>
      <c r="D21" s="83">
        <v>4.0354845138819241E-2</v>
      </c>
      <c r="E21" s="84" t="s">
        <v>79</v>
      </c>
      <c r="F21" s="84" t="s">
        <v>736</v>
      </c>
      <c r="G21" s="1558">
        <v>1.3304518789374083E-2</v>
      </c>
      <c r="H21" s="1559">
        <v>3.5716336412763505E-2</v>
      </c>
      <c r="I21" s="275" t="s">
        <v>737</v>
      </c>
    </row>
    <row r="22" spans="1:9">
      <c r="A22" s="75" t="s">
        <v>73</v>
      </c>
      <c r="B22" s="229">
        <v>1.3406565651278155E-2</v>
      </c>
      <c r="C22" s="81">
        <v>1.2086552219678415E-2</v>
      </c>
      <c r="D22" s="83">
        <v>1.2423170867257818E-2</v>
      </c>
      <c r="E22" s="84" t="s">
        <v>74</v>
      </c>
      <c r="F22" s="84" t="s">
        <v>738</v>
      </c>
      <c r="G22" s="1558">
        <v>1.7849339812597821E-2</v>
      </c>
      <c r="H22" s="1559">
        <v>1.2858258542649138E-2</v>
      </c>
      <c r="I22" s="275" t="s">
        <v>739</v>
      </c>
    </row>
    <row r="23" spans="1:9">
      <c r="A23" s="75" t="s">
        <v>41</v>
      </c>
      <c r="B23" s="229">
        <v>0.10768786573132565</v>
      </c>
      <c r="C23" s="85">
        <v>0.18519973612555954</v>
      </c>
      <c r="D23" s="86">
        <v>0.16415238283763664</v>
      </c>
      <c r="E23" s="84" t="s">
        <v>740</v>
      </c>
      <c r="F23" s="84" t="s">
        <v>741</v>
      </c>
      <c r="G23" s="1558">
        <v>1.3554828294593363E-2</v>
      </c>
      <c r="H23" s="1559">
        <v>0.13900000000000001</v>
      </c>
      <c r="I23" s="275" t="s">
        <v>742</v>
      </c>
    </row>
    <row r="24" spans="1:9" s="3" customFormat="1" ht="15.75" thickBot="1">
      <c r="A24" s="87" t="s">
        <v>75</v>
      </c>
      <c r="B24" s="230">
        <v>1.114351419637327E-2</v>
      </c>
      <c r="C24" s="88">
        <v>1.8747770420352756E-2</v>
      </c>
      <c r="D24" s="89">
        <v>1.7349300078414391E-2</v>
      </c>
      <c r="E24" s="90" t="s">
        <v>87</v>
      </c>
      <c r="F24" s="90" t="s">
        <v>743</v>
      </c>
      <c r="G24" s="1560">
        <v>1.5846673854829261E-3</v>
      </c>
      <c r="H24" s="1561">
        <v>1.4649028004839405E-2</v>
      </c>
      <c r="I24" s="277" t="s">
        <v>744</v>
      </c>
    </row>
    <row r="25" spans="1:9" s="15" customFormat="1">
      <c r="A25" s="91" t="s">
        <v>76</v>
      </c>
      <c r="B25" s="229"/>
      <c r="C25" s="85"/>
      <c r="D25" s="86"/>
      <c r="E25" s="84"/>
      <c r="F25" s="84"/>
      <c r="G25" s="283"/>
      <c r="H25" s="284"/>
      <c r="I25" s="276"/>
    </row>
    <row r="26" spans="1:9" ht="16.5">
      <c r="A26" s="75" t="s">
        <v>77</v>
      </c>
      <c r="B26" s="229">
        <v>3.3965820907085602E-2</v>
      </c>
      <c r="C26" s="81">
        <v>3.7349977543006022E-2</v>
      </c>
      <c r="D26" s="83">
        <v>3.7610808514718402E-2</v>
      </c>
      <c r="E26" s="84" t="s">
        <v>74</v>
      </c>
      <c r="F26" s="84" t="s">
        <v>745</v>
      </c>
      <c r="G26" s="279">
        <v>3.3965820907085602E-2</v>
      </c>
      <c r="H26" s="280">
        <v>3.7553208690211393E-2</v>
      </c>
      <c r="I26" s="275" t="s">
        <v>745</v>
      </c>
    </row>
    <row r="27" spans="1:9">
      <c r="A27" s="75" t="s">
        <v>78</v>
      </c>
      <c r="B27" s="229">
        <v>2.6949496474580507E-2</v>
      </c>
      <c r="C27" s="81">
        <v>2.7647106959051624E-2</v>
      </c>
      <c r="D27" s="83">
        <v>2.8480657644000637E-2</v>
      </c>
      <c r="E27" s="84" t="s">
        <v>79</v>
      </c>
      <c r="F27" s="84" t="s">
        <v>746</v>
      </c>
      <c r="G27" s="279">
        <v>2.6949496474580507E-2</v>
      </c>
      <c r="H27" s="280">
        <v>2.8477946982128383E-2</v>
      </c>
      <c r="I27" s="275" t="s">
        <v>746</v>
      </c>
    </row>
    <row r="28" spans="1:9" ht="16.5">
      <c r="A28" s="75" t="s">
        <v>80</v>
      </c>
      <c r="B28" s="229">
        <v>4.6058130878142166E-2</v>
      </c>
      <c r="C28" s="81">
        <v>4.9625309855817923E-2</v>
      </c>
      <c r="D28" s="83">
        <v>4.980303448681065E-2</v>
      </c>
      <c r="E28" s="84" t="s">
        <v>734</v>
      </c>
      <c r="F28" s="84" t="s">
        <v>862</v>
      </c>
      <c r="G28" s="279">
        <v>4.6058130878142166E-2</v>
      </c>
      <c r="H28" s="280">
        <v>4.9744274260655141E-2</v>
      </c>
      <c r="I28" s="275" t="s">
        <v>745</v>
      </c>
    </row>
    <row r="29" spans="1:9" ht="16.5">
      <c r="A29" s="75" t="s">
        <v>81</v>
      </c>
      <c r="B29" s="229">
        <v>2.1289135901864223E-2</v>
      </c>
      <c r="C29" s="81">
        <v>4.4875503122710145E-3</v>
      </c>
      <c r="D29" s="83">
        <v>3.4355597903065263E-3</v>
      </c>
      <c r="E29" s="84" t="s">
        <v>98</v>
      </c>
      <c r="F29" s="84" t="s">
        <v>748</v>
      </c>
      <c r="G29" s="279">
        <v>4.3008230030120977E-2</v>
      </c>
      <c r="H29" s="280">
        <v>8.2000000000000007E-3</v>
      </c>
      <c r="I29" s="1703" t="s">
        <v>749</v>
      </c>
    </row>
    <row r="30" spans="1:9">
      <c r="A30" s="75" t="s">
        <v>82</v>
      </c>
      <c r="B30" s="231">
        <v>2.1170507884221741</v>
      </c>
      <c r="C30" s="85">
        <v>1.6583798665798268</v>
      </c>
      <c r="D30" s="86">
        <v>1.5270967409549332</v>
      </c>
      <c r="E30" s="84" t="s">
        <v>863</v>
      </c>
      <c r="F30" s="84" t="s">
        <v>864</v>
      </c>
      <c r="G30" s="279">
        <v>2.1170507884221741</v>
      </c>
      <c r="H30" s="280">
        <v>1.5292934657506272</v>
      </c>
      <c r="I30" s="275" t="s">
        <v>750</v>
      </c>
    </row>
    <row r="31" spans="1:9" s="3" customFormat="1" ht="15.75" thickBot="1">
      <c r="A31" s="71" t="s">
        <v>83</v>
      </c>
      <c r="B31" s="230">
        <v>1.5612307004163961</v>
      </c>
      <c r="C31" s="88">
        <v>1.2481624992265543</v>
      </c>
      <c r="D31" s="89">
        <v>1.1532498712044772</v>
      </c>
      <c r="E31" s="90" t="s">
        <v>91</v>
      </c>
      <c r="F31" s="90" t="s">
        <v>865</v>
      </c>
      <c r="G31" s="281">
        <v>1.5612307004163961</v>
      </c>
      <c r="H31" s="282">
        <v>1.1545022521985748</v>
      </c>
      <c r="I31" s="277" t="s">
        <v>751</v>
      </c>
    </row>
    <row r="32" spans="1:9">
      <c r="A32" s="92" t="s">
        <v>84</v>
      </c>
      <c r="B32" s="231"/>
      <c r="C32" s="85"/>
      <c r="D32" s="86"/>
      <c r="E32" s="84"/>
      <c r="F32" s="84"/>
      <c r="G32" s="279"/>
      <c r="H32" s="280"/>
      <c r="I32" s="275"/>
    </row>
    <row r="33" spans="1:9" s="15" customFormat="1" ht="16.5">
      <c r="A33" s="93" t="s">
        <v>85</v>
      </c>
      <c r="B33" s="231">
        <v>0.47212737253810372</v>
      </c>
      <c r="C33" s="85">
        <v>0.46135982998933373</v>
      </c>
      <c r="D33" s="86">
        <v>0.49452828996291792</v>
      </c>
      <c r="E33" s="84" t="s">
        <v>752</v>
      </c>
      <c r="F33" s="84" t="s">
        <v>753</v>
      </c>
      <c r="G33" s="279">
        <v>0.46266742918322962</v>
      </c>
      <c r="H33" s="280">
        <v>0.45922343591407755</v>
      </c>
      <c r="I33" s="275" t="s">
        <v>754</v>
      </c>
    </row>
    <row r="34" spans="1:9" s="3" customFormat="1" ht="15.75" thickBot="1">
      <c r="A34" s="94" t="s">
        <v>86</v>
      </c>
      <c r="B34" s="232">
        <v>3.0546753842045797E-2</v>
      </c>
      <c r="C34" s="95">
        <v>3.2019969220047753E-2</v>
      </c>
      <c r="D34" s="96">
        <v>3.5184941831254216E-2</v>
      </c>
      <c r="E34" s="97" t="s">
        <v>755</v>
      </c>
      <c r="F34" s="97" t="s">
        <v>756</v>
      </c>
      <c r="G34" s="281">
        <v>3.1897876607082778E-2</v>
      </c>
      <c r="H34" s="282">
        <v>3.1884087186851498E-2</v>
      </c>
      <c r="I34" s="277" t="s">
        <v>757</v>
      </c>
    </row>
    <row r="35" spans="1:9">
      <c r="A35" s="92" t="s">
        <v>88</v>
      </c>
      <c r="B35" s="233"/>
      <c r="C35" s="85"/>
      <c r="D35" s="86"/>
      <c r="E35" s="84"/>
      <c r="F35" s="84"/>
      <c r="G35" s="279"/>
      <c r="H35" s="280"/>
      <c r="I35" s="275"/>
    </row>
    <row r="36" spans="1:9" s="15" customFormat="1" ht="16.5">
      <c r="A36" s="75" t="s">
        <v>89</v>
      </c>
      <c r="B36" s="234">
        <v>0.81379131706027674</v>
      </c>
      <c r="C36" s="98">
        <v>0.9413334603012824</v>
      </c>
      <c r="D36" s="99">
        <v>0.86451841221100423</v>
      </c>
      <c r="E36" s="84" t="s">
        <v>758</v>
      </c>
      <c r="F36" s="84" t="s">
        <v>759</v>
      </c>
      <c r="G36" s="279">
        <v>0.81379131706027674</v>
      </c>
      <c r="H36" s="280">
        <v>0.86451841221100423</v>
      </c>
      <c r="I36" s="275" t="s">
        <v>759</v>
      </c>
    </row>
    <row r="37" spans="1:9" s="3" customFormat="1" ht="17.25" thickBot="1">
      <c r="A37" s="71" t="s">
        <v>90</v>
      </c>
      <c r="B37" s="235">
        <v>0.75380600959248301</v>
      </c>
      <c r="C37" s="100">
        <v>0.76483711803340104</v>
      </c>
      <c r="D37" s="101">
        <v>0.71324908217365901</v>
      </c>
      <c r="E37" s="90" t="s">
        <v>760</v>
      </c>
      <c r="F37" s="90" t="s">
        <v>761</v>
      </c>
      <c r="G37" s="279">
        <v>0.70370043770178703</v>
      </c>
      <c r="H37" s="282">
        <v>0.87336169936150498</v>
      </c>
      <c r="I37" s="277" t="s">
        <v>762</v>
      </c>
    </row>
    <row r="38" spans="1:9" ht="17.25">
      <c r="A38" s="91" t="s">
        <v>92</v>
      </c>
      <c r="B38" s="234"/>
      <c r="C38" s="98"/>
      <c r="D38" s="99"/>
      <c r="E38" s="84"/>
      <c r="F38" s="84"/>
      <c r="G38" s="285"/>
      <c r="H38" s="280"/>
      <c r="I38" s="275"/>
    </row>
    <row r="39" spans="1:9" s="15" customFormat="1" ht="16.5">
      <c r="A39" s="218" t="s">
        <v>806</v>
      </c>
      <c r="B39" s="236">
        <v>0.14932313231704408</v>
      </c>
      <c r="C39" s="102">
        <v>0.15161071055457467</v>
      </c>
      <c r="D39" s="103">
        <v>0.14944686773798918</v>
      </c>
      <c r="E39" s="84" t="s">
        <v>634</v>
      </c>
      <c r="F39" s="84" t="s">
        <v>747</v>
      </c>
      <c r="G39" s="1558">
        <v>0.14932313231704408</v>
      </c>
      <c r="H39" s="1559">
        <v>0.14944686773798918</v>
      </c>
      <c r="I39" s="275" t="s">
        <v>747</v>
      </c>
    </row>
    <row r="40" spans="1:9" ht="16.5">
      <c r="A40" s="218" t="s">
        <v>93</v>
      </c>
      <c r="B40" s="236">
        <v>0.10408039804873839</v>
      </c>
      <c r="C40" s="102">
        <v>0.10000963512131503</v>
      </c>
      <c r="D40" s="103">
        <v>9.937893726601181E-2</v>
      </c>
      <c r="E40" s="55" t="s">
        <v>763</v>
      </c>
      <c r="F40" s="55" t="s">
        <v>764</v>
      </c>
      <c r="G40" s="1558">
        <v>0.10408039804873839</v>
      </c>
      <c r="H40" s="1559">
        <v>9.937893726601181E-2</v>
      </c>
      <c r="I40" s="275" t="s">
        <v>764</v>
      </c>
    </row>
    <row r="41" spans="1:9" s="3" customFormat="1" ht="17.25" thickBot="1">
      <c r="A41" s="218" t="s">
        <v>94</v>
      </c>
      <c r="B41" s="237">
        <v>0.11396031879738219</v>
      </c>
      <c r="C41" s="104">
        <v>0.11098484252244206</v>
      </c>
      <c r="D41" s="105">
        <v>0.11836705977608303</v>
      </c>
      <c r="E41" s="90" t="s">
        <v>765</v>
      </c>
      <c r="F41" s="90" t="s">
        <v>766</v>
      </c>
      <c r="G41" s="1560">
        <v>0.11396031879738219</v>
      </c>
      <c r="H41" s="1561">
        <v>0.11836705977608303</v>
      </c>
      <c r="I41" s="277" t="s">
        <v>766</v>
      </c>
    </row>
    <row r="42" spans="1:9" s="246" customFormat="1" ht="17.25">
      <c r="A42" s="242" t="s">
        <v>95</v>
      </c>
      <c r="B42" s="243"/>
      <c r="C42" s="244"/>
      <c r="D42" s="241"/>
      <c r="E42" s="245"/>
      <c r="F42" s="245"/>
      <c r="G42" s="285"/>
      <c r="H42" s="286"/>
      <c r="I42" s="278"/>
    </row>
    <row r="43" spans="1:9" ht="16.5">
      <c r="A43" s="218" t="s">
        <v>805</v>
      </c>
      <c r="B43" s="236">
        <v>0.19824985463490688</v>
      </c>
      <c r="C43" s="102">
        <v>0.16736440716154047</v>
      </c>
      <c r="D43" s="103">
        <v>0.16362112936397499</v>
      </c>
      <c r="E43" s="84" t="s">
        <v>767</v>
      </c>
      <c r="F43" s="84" t="s">
        <v>768</v>
      </c>
      <c r="G43" s="1558">
        <v>0.17687244843796252</v>
      </c>
      <c r="H43" s="1559">
        <v>0.16793588890310382</v>
      </c>
      <c r="I43" s="275" t="s">
        <v>96</v>
      </c>
    </row>
    <row r="44" spans="1:9" ht="16.5">
      <c r="A44" s="218" t="s">
        <v>93</v>
      </c>
      <c r="B44" s="236">
        <v>0.17672569334964791</v>
      </c>
      <c r="C44" s="102">
        <v>0.14250028977035961</v>
      </c>
      <c r="D44" s="103">
        <v>0.13929184773790965</v>
      </c>
      <c r="E44" s="84" t="s">
        <v>769</v>
      </c>
      <c r="F44" s="84" t="s">
        <v>770</v>
      </c>
      <c r="G44" s="1558">
        <v>0.15471522037779947</v>
      </c>
      <c r="H44" s="1559">
        <v>0.14298687061005183</v>
      </c>
      <c r="I44" s="275" t="s">
        <v>97</v>
      </c>
    </row>
    <row r="45" spans="1:9" ht="16.5">
      <c r="A45" s="218" t="s">
        <v>949</v>
      </c>
      <c r="B45" s="236">
        <v>0.17696896644974613</v>
      </c>
      <c r="C45" s="102">
        <v>0.15097311035795563</v>
      </c>
      <c r="D45" s="103">
        <v>0.14850251139634954</v>
      </c>
      <c r="E45" s="84" t="s">
        <v>771</v>
      </c>
      <c r="F45" s="84" t="s">
        <v>772</v>
      </c>
      <c r="G45" s="1558">
        <v>0.16216931716025157</v>
      </c>
      <c r="H45" s="1559">
        <v>0.15147168222425653</v>
      </c>
      <c r="I45" s="275" t="s">
        <v>99</v>
      </c>
    </row>
    <row r="46" spans="1:9" s="3" customFormat="1" ht="15.75" thickBot="1">
      <c r="A46" s="217" t="s">
        <v>100</v>
      </c>
      <c r="B46" s="219">
        <v>36806</v>
      </c>
      <c r="C46" s="220">
        <v>35733</v>
      </c>
      <c r="D46" s="221">
        <v>36358</v>
      </c>
      <c r="E46" s="222">
        <v>1.7490834802563526E-2</v>
      </c>
      <c r="F46" s="222">
        <v>-1.2171928489920103E-2</v>
      </c>
      <c r="G46" s="269">
        <v>36806</v>
      </c>
      <c r="H46" s="270">
        <v>36358</v>
      </c>
      <c r="I46" s="277">
        <v>-1.2171928489920103E-2</v>
      </c>
    </row>
    <row r="47" spans="1:9" s="15" customFormat="1" ht="14.25" customHeight="1">
      <c r="A47" s="106" t="s">
        <v>101</v>
      </c>
      <c r="B47" s="238"/>
      <c r="C47" s="107"/>
      <c r="D47" s="108"/>
      <c r="E47" s="109"/>
      <c r="F47" s="109"/>
      <c r="G47" s="265"/>
      <c r="H47" s="266"/>
      <c r="I47" s="275"/>
    </row>
    <row r="48" spans="1:9" s="15" customFormat="1">
      <c r="A48" s="110" t="s">
        <v>102</v>
      </c>
      <c r="B48" s="239">
        <v>94382</v>
      </c>
      <c r="C48" s="111">
        <v>94382</v>
      </c>
      <c r="D48" s="112">
        <v>94382</v>
      </c>
      <c r="E48" s="55">
        <v>0</v>
      </c>
      <c r="F48" s="55">
        <v>0</v>
      </c>
      <c r="G48" s="265">
        <v>94382</v>
      </c>
      <c r="H48" s="266">
        <v>94382</v>
      </c>
      <c r="I48" s="275">
        <v>0</v>
      </c>
    </row>
    <row r="49" spans="1:9" ht="17.25">
      <c r="A49" s="110" t="s">
        <v>103</v>
      </c>
      <c r="B49" s="239">
        <v>14915</v>
      </c>
      <c r="C49" s="111">
        <v>14866.23</v>
      </c>
      <c r="D49" s="112">
        <v>14850</v>
      </c>
      <c r="E49" s="113">
        <v>-1.0917361025626349E-3</v>
      </c>
      <c r="F49" s="113">
        <v>-4.3580288300368863E-3</v>
      </c>
      <c r="G49" s="265">
        <v>14915</v>
      </c>
      <c r="H49" s="266">
        <v>14866</v>
      </c>
      <c r="I49" s="275">
        <v>-3.28528327187394E-3</v>
      </c>
    </row>
    <row r="50" spans="1:9" s="3" customFormat="1" ht="15.75" thickBot="1">
      <c r="A50" s="71" t="s">
        <v>104</v>
      </c>
      <c r="B50" s="240">
        <v>79467</v>
      </c>
      <c r="C50" s="114">
        <v>79515.77</v>
      </c>
      <c r="D50" s="115">
        <v>79532</v>
      </c>
      <c r="E50" s="116">
        <v>2.0411045507073844E-4</v>
      </c>
      <c r="F50" s="116">
        <v>8.1794958913761207E-4</v>
      </c>
      <c r="G50" s="271">
        <v>79467</v>
      </c>
      <c r="H50" s="272">
        <v>79516</v>
      </c>
      <c r="I50" s="277">
        <v>6.1660815181152628E-4</v>
      </c>
    </row>
    <row r="51" spans="1:9" ht="16.5">
      <c r="A51" s="7"/>
      <c r="B51" s="7"/>
      <c r="C51" s="7"/>
      <c r="D51" s="7"/>
      <c r="E51" s="7"/>
      <c r="F51" s="7"/>
      <c r="G51" s="7"/>
      <c r="H51" s="7"/>
      <c r="I51" s="7"/>
    </row>
    <row r="52" spans="1:9" ht="16.5">
      <c r="A52" s="7"/>
      <c r="B52" s="7"/>
      <c r="C52" s="7"/>
      <c r="D52" s="7"/>
      <c r="E52" s="7"/>
      <c r="F52" s="7"/>
      <c r="G52" s="7"/>
      <c r="H52" s="7"/>
      <c r="I52" s="7"/>
    </row>
    <row r="53" spans="1:9">
      <c r="A53" s="43" t="s">
        <v>105</v>
      </c>
      <c r="B53" s="204"/>
      <c r="C53" s="204"/>
      <c r="D53" s="204"/>
      <c r="E53" s="204"/>
      <c r="F53" s="204"/>
      <c r="G53" s="204"/>
      <c r="H53" s="204"/>
      <c r="I53" s="204"/>
    </row>
    <row r="54" spans="1:9">
      <c r="A54" s="43" t="s">
        <v>106</v>
      </c>
      <c r="B54" s="204"/>
      <c r="C54" s="204"/>
      <c r="D54" s="204"/>
      <c r="E54" s="204"/>
      <c r="F54" s="204"/>
      <c r="G54" s="204"/>
      <c r="H54" s="204"/>
      <c r="I54" s="204"/>
    </row>
    <row r="55" spans="1:9">
      <c r="A55" s="43" t="s">
        <v>107</v>
      </c>
      <c r="B55" s="204"/>
      <c r="C55" s="204"/>
      <c r="D55" s="204"/>
      <c r="E55" s="204"/>
      <c r="F55" s="204"/>
      <c r="G55" s="205"/>
      <c r="H55" s="205"/>
      <c r="I55" s="205"/>
    </row>
    <row r="56" spans="1:9">
      <c r="A56" s="43" t="s">
        <v>108</v>
      </c>
      <c r="B56" s="204"/>
      <c r="C56" s="204"/>
      <c r="D56" s="204"/>
      <c r="E56" s="204"/>
      <c r="F56" s="204"/>
      <c r="G56" s="205"/>
      <c r="H56" s="205"/>
      <c r="I56" s="205"/>
    </row>
    <row r="57" spans="1:9">
      <c r="A57" s="43" t="s">
        <v>109</v>
      </c>
      <c r="B57" s="204"/>
      <c r="C57" s="204"/>
      <c r="D57" s="204"/>
      <c r="E57" s="204"/>
      <c r="F57" s="204"/>
      <c r="G57" s="205"/>
      <c r="H57" s="205"/>
      <c r="I57" s="205"/>
    </row>
    <row r="58" spans="1:9">
      <c r="A58" s="215" t="s">
        <v>110</v>
      </c>
      <c r="B58" s="213"/>
      <c r="C58" s="213"/>
      <c r="D58" s="213"/>
      <c r="E58" s="213"/>
      <c r="F58" s="213"/>
      <c r="G58" s="213"/>
      <c r="H58" s="213"/>
      <c r="I58" s="213"/>
    </row>
    <row r="59" spans="1:9">
      <c r="A59" s="247" t="s">
        <v>111</v>
      </c>
      <c r="B59" s="214"/>
      <c r="C59" s="214"/>
      <c r="D59" s="214"/>
      <c r="E59" s="214"/>
      <c r="F59" s="214"/>
      <c r="G59" s="204"/>
      <c r="H59" s="204"/>
      <c r="I59" s="204"/>
    </row>
    <row r="60" spans="1:9">
      <c r="A60" s="43" t="s">
        <v>112</v>
      </c>
      <c r="B60" s="204"/>
      <c r="C60" s="204"/>
      <c r="D60" s="204"/>
      <c r="E60" s="204"/>
      <c r="F60" s="204"/>
      <c r="G60" s="204"/>
      <c r="H60" s="204"/>
      <c r="I60" s="204"/>
    </row>
    <row r="61" spans="1:9">
      <c r="A61" s="43" t="s">
        <v>113</v>
      </c>
      <c r="B61" s="204"/>
      <c r="C61" s="204"/>
      <c r="D61" s="204"/>
      <c r="E61" s="204"/>
      <c r="F61" s="204"/>
      <c r="G61" s="205"/>
      <c r="H61" s="205"/>
      <c r="I61" s="205"/>
    </row>
    <row r="62" spans="1:9">
      <c r="A62" s="216" t="s">
        <v>114</v>
      </c>
      <c r="B62" s="204"/>
      <c r="C62" s="204"/>
      <c r="D62" s="204"/>
      <c r="E62" s="204"/>
      <c r="F62" s="204"/>
      <c r="G62" s="205"/>
      <c r="H62" s="205"/>
      <c r="I62" s="205"/>
    </row>
    <row r="63" spans="1:9">
      <c r="A63" s="43" t="s">
        <v>115</v>
      </c>
      <c r="B63" s="204"/>
      <c r="C63" s="204"/>
      <c r="D63" s="204"/>
      <c r="E63" s="204"/>
      <c r="F63" s="204"/>
      <c r="G63" s="205"/>
      <c r="H63" s="205"/>
      <c r="I63" s="205"/>
    </row>
    <row r="64" spans="1:9">
      <c r="A64" s="43" t="s">
        <v>116</v>
      </c>
      <c r="B64" s="204"/>
      <c r="C64" s="204"/>
      <c r="D64" s="204"/>
      <c r="E64" s="204"/>
      <c r="F64" s="204"/>
      <c r="G64" s="205"/>
      <c r="H64" s="205"/>
      <c r="I64" s="205"/>
    </row>
    <row r="65" spans="1:9">
      <c r="A65" s="43" t="s">
        <v>117</v>
      </c>
      <c r="B65" s="204"/>
      <c r="C65" s="204"/>
      <c r="D65" s="204"/>
      <c r="E65" s="204"/>
      <c r="F65" s="204"/>
      <c r="G65" s="204"/>
      <c r="H65" s="204"/>
      <c r="I65" s="204"/>
    </row>
    <row r="66" spans="1:9">
      <c r="A66" s="1890"/>
      <c r="B66" s="1890"/>
      <c r="C66" s="1890"/>
      <c r="D66" s="1890"/>
      <c r="E66" s="1890"/>
      <c r="F66" s="1890"/>
      <c r="G66" s="1890"/>
      <c r="H66" s="1890"/>
      <c r="I66" s="1890"/>
    </row>
    <row r="67" spans="1:9">
      <c r="A67" s="1890"/>
      <c r="B67" s="1890"/>
      <c r="C67" s="1890"/>
      <c r="D67" s="1890"/>
      <c r="E67" s="1890"/>
      <c r="F67" s="1890"/>
      <c r="G67" s="1890"/>
      <c r="H67" s="1890"/>
      <c r="I67" s="1890"/>
    </row>
    <row r="68" spans="1:9">
      <c r="A68" s="43"/>
      <c r="B68" s="204"/>
      <c r="C68" s="204"/>
      <c r="D68" s="204"/>
      <c r="E68" s="204"/>
      <c r="F68" s="204"/>
      <c r="G68" s="205"/>
      <c r="H68" s="205"/>
      <c r="I68" s="205"/>
    </row>
  </sheetData>
  <mergeCells count="6">
    <mergeCell ref="A67:I67"/>
    <mergeCell ref="A66:I66"/>
    <mergeCell ref="B1:D2"/>
    <mergeCell ref="E1:F2"/>
    <mergeCell ref="G1:H2"/>
    <mergeCell ref="I1:I2"/>
  </mergeCells>
  <hyperlinks>
    <hyperlink ref="A3" location="Índice!A1" display="Volver al índice" xr:uid="{981CC729-77F0-4A93-BA07-820218E0BB2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41"/>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5"/>
  <cols>
    <col min="1" max="1" width="47" style="44" customWidth="1"/>
    <col min="2" max="2" width="11.42578125" style="44"/>
    <col min="3" max="3" width="12.5703125" style="44" bestFit="1" customWidth="1"/>
    <col min="4" max="4" width="12.85546875" style="44" customWidth="1"/>
    <col min="5" max="6" width="11.42578125" style="44"/>
    <col min="7" max="7" width="13" style="44" customWidth="1"/>
    <col min="8" max="8" width="14.42578125" style="44" customWidth="1"/>
    <col min="9" max="9" width="18.42578125" style="44" customWidth="1"/>
  </cols>
  <sheetData>
    <row r="1" spans="1:9" s="1" customFormat="1">
      <c r="A1" s="117" t="s">
        <v>118</v>
      </c>
      <c r="B1" s="1891" t="s">
        <v>46</v>
      </c>
      <c r="C1" s="1892"/>
      <c r="D1" s="1893"/>
      <c r="E1" s="1891" t="s">
        <v>47</v>
      </c>
      <c r="F1" s="1893"/>
      <c r="G1" s="1891" t="s">
        <v>840</v>
      </c>
      <c r="H1" s="1893"/>
      <c r="I1" s="1897" t="s">
        <v>49</v>
      </c>
    </row>
    <row r="2" spans="1:9" s="1" customFormat="1">
      <c r="A2" s="118" t="s">
        <v>50</v>
      </c>
      <c r="B2" s="1894"/>
      <c r="C2" s="1895"/>
      <c r="D2" s="1896"/>
      <c r="E2" s="1894"/>
      <c r="F2" s="1896"/>
      <c r="G2" s="1894"/>
      <c r="H2" s="1896"/>
      <c r="I2" s="1897"/>
    </row>
    <row r="3" spans="1:9" s="4" customFormat="1">
      <c r="A3" s="42" t="s">
        <v>51</v>
      </c>
      <c r="B3" s="617" t="s">
        <v>30</v>
      </c>
      <c r="C3" s="618" t="s">
        <v>52</v>
      </c>
      <c r="D3" s="619" t="s">
        <v>733</v>
      </c>
      <c r="E3" s="618" t="s">
        <v>53</v>
      </c>
      <c r="F3" s="618" t="s">
        <v>54</v>
      </c>
      <c r="G3" s="1729">
        <v>2020</v>
      </c>
      <c r="H3" s="1730">
        <v>2021</v>
      </c>
      <c r="I3" s="442" t="s">
        <v>207</v>
      </c>
    </row>
    <row r="4" spans="1:9">
      <c r="A4" s="119" t="s">
        <v>119</v>
      </c>
      <c r="B4" s="120"/>
      <c r="C4" s="121"/>
      <c r="D4" s="122"/>
      <c r="E4" s="123"/>
      <c r="F4" s="207"/>
      <c r="G4" s="287"/>
      <c r="H4" s="288"/>
      <c r="I4" s="292"/>
    </row>
    <row r="5" spans="1:9">
      <c r="A5" s="124" t="s">
        <v>120</v>
      </c>
      <c r="B5" s="125">
        <v>570181</v>
      </c>
      <c r="C5" s="126">
        <v>960661</v>
      </c>
      <c r="D5" s="127">
        <v>899414</v>
      </c>
      <c r="E5" s="153">
        <v>-6.3755060317843615E-2</v>
      </c>
      <c r="F5" s="154">
        <v>0.57741839871900325</v>
      </c>
      <c r="G5" s="287">
        <v>605751</v>
      </c>
      <c r="H5" s="288">
        <v>3312198</v>
      </c>
      <c r="I5" s="1385">
        <v>4.4679199869253212</v>
      </c>
    </row>
    <row r="6" spans="1:9">
      <c r="A6" s="124" t="s">
        <v>121</v>
      </c>
      <c r="B6" s="125">
        <v>-20750</v>
      </c>
      <c r="C6" s="126">
        <v>23121</v>
      </c>
      <c r="D6" s="127">
        <v>22531</v>
      </c>
      <c r="E6" s="153">
        <v>-2.5517927425284373E-2</v>
      </c>
      <c r="F6" s="154" t="s">
        <v>132</v>
      </c>
      <c r="G6" s="287">
        <v>-74257</v>
      </c>
      <c r="H6" s="288">
        <v>72267</v>
      </c>
      <c r="I6" s="1385" t="s">
        <v>132</v>
      </c>
    </row>
    <row r="7" spans="1:9">
      <c r="A7" s="119" t="s">
        <v>122</v>
      </c>
      <c r="B7" s="128"/>
      <c r="C7" s="129"/>
      <c r="D7" s="130"/>
      <c r="E7" s="153"/>
      <c r="F7" s="154"/>
      <c r="G7" s="289"/>
      <c r="H7" s="290"/>
      <c r="I7" s="1385"/>
    </row>
    <row r="8" spans="1:9" ht="17.25">
      <c r="A8" s="124" t="s">
        <v>123</v>
      </c>
      <c r="B8" s="125">
        <v>22461</v>
      </c>
      <c r="C8" s="126">
        <v>75223</v>
      </c>
      <c r="D8" s="127">
        <v>117195</v>
      </c>
      <c r="E8" s="153">
        <v>0.55796764287518452</v>
      </c>
      <c r="F8" s="154">
        <v>4.2177106985441428</v>
      </c>
      <c r="G8" s="287">
        <v>-370465</v>
      </c>
      <c r="H8" s="288">
        <v>260215</v>
      </c>
      <c r="I8" s="1385" t="s">
        <v>132</v>
      </c>
    </row>
    <row r="9" spans="1:9">
      <c r="A9" s="124" t="s">
        <v>124</v>
      </c>
      <c r="B9" s="125">
        <v>-12537</v>
      </c>
      <c r="C9" s="126">
        <v>13161</v>
      </c>
      <c r="D9" s="127">
        <v>17114</v>
      </c>
      <c r="E9" s="153">
        <v>0.3003571157206899</v>
      </c>
      <c r="F9" s="154" t="s">
        <v>132</v>
      </c>
      <c r="G9" s="287">
        <v>-97380</v>
      </c>
      <c r="H9" s="288">
        <v>36836</v>
      </c>
      <c r="I9" s="1385" t="s">
        <v>132</v>
      </c>
    </row>
    <row r="10" spans="1:9">
      <c r="A10" s="119" t="s">
        <v>125</v>
      </c>
      <c r="B10" s="128"/>
      <c r="C10" s="129"/>
      <c r="D10" s="130"/>
      <c r="E10" s="153"/>
      <c r="F10" s="154"/>
      <c r="G10" s="289"/>
      <c r="H10" s="290"/>
      <c r="I10" s="1386"/>
    </row>
    <row r="11" spans="1:9" ht="17.25">
      <c r="A11" s="124" t="s">
        <v>126</v>
      </c>
      <c r="B11" s="125">
        <v>8528</v>
      </c>
      <c r="C11" s="126">
        <v>63058</v>
      </c>
      <c r="D11" s="127">
        <v>61617</v>
      </c>
      <c r="E11" s="153">
        <v>-2.2851977544482857E-2</v>
      </c>
      <c r="F11" s="154">
        <v>6.2252579737335836</v>
      </c>
      <c r="G11" s="287">
        <v>192330</v>
      </c>
      <c r="H11" s="288">
        <v>-128950</v>
      </c>
      <c r="I11" s="1385" t="s">
        <v>132</v>
      </c>
    </row>
    <row r="12" spans="1:9">
      <c r="A12" s="124" t="s">
        <v>127</v>
      </c>
      <c r="B12" s="125">
        <v>62951</v>
      </c>
      <c r="C12" s="126">
        <v>31697</v>
      </c>
      <c r="D12" s="127">
        <v>35463</v>
      </c>
      <c r="E12" s="153">
        <v>0.11881250591538631</v>
      </c>
      <c r="F12" s="154">
        <v>-0.43665708249273244</v>
      </c>
      <c r="G12" s="287">
        <v>148141</v>
      </c>
      <c r="H12" s="288">
        <v>146057</v>
      </c>
      <c r="I12" s="293">
        <v>-1.4067678765500436E-2</v>
      </c>
    </row>
    <row r="13" spans="1:9">
      <c r="A13" s="119" t="s">
        <v>128</v>
      </c>
      <c r="B13" s="128"/>
      <c r="C13" s="129"/>
      <c r="D13" s="130"/>
      <c r="E13" s="153"/>
      <c r="F13" s="154"/>
      <c r="G13" s="289"/>
      <c r="H13" s="290"/>
      <c r="I13" s="292"/>
    </row>
    <row r="14" spans="1:9">
      <c r="A14" s="124" t="s">
        <v>129</v>
      </c>
      <c r="B14" s="125">
        <v>13140</v>
      </c>
      <c r="C14" s="126">
        <v>11222</v>
      </c>
      <c r="D14" s="127">
        <v>14581</v>
      </c>
      <c r="E14" s="153">
        <v>0.29932275886651216</v>
      </c>
      <c r="F14" s="154">
        <v>0.10966514459665144</v>
      </c>
      <c r="G14" s="287">
        <v>55897</v>
      </c>
      <c r="H14" s="288">
        <v>56251</v>
      </c>
      <c r="I14" s="293">
        <v>6.3330769093153478E-3</v>
      </c>
    </row>
    <row r="15" spans="1:9">
      <c r="A15" s="124" t="s">
        <v>130</v>
      </c>
      <c r="B15" s="125">
        <v>70233</v>
      </c>
      <c r="C15" s="126">
        <v>42889</v>
      </c>
      <c r="D15" s="127">
        <v>-5946</v>
      </c>
      <c r="E15" s="154" t="s">
        <v>132</v>
      </c>
      <c r="F15" s="154" t="s">
        <v>132</v>
      </c>
      <c r="G15" s="287">
        <v>135877</v>
      </c>
      <c r="H15" s="288">
        <v>107639</v>
      </c>
      <c r="I15" s="293">
        <v>-0.20782030807274227</v>
      </c>
    </row>
    <row r="16" spans="1:9" s="3" customFormat="1" ht="18" thickBot="1">
      <c r="A16" s="131" t="s">
        <v>131</v>
      </c>
      <c r="B16" s="132">
        <v>-60803</v>
      </c>
      <c r="C16" s="133">
        <v>-57334</v>
      </c>
      <c r="D16" s="134">
        <v>-101353</v>
      </c>
      <c r="E16" s="248">
        <v>0.76776432832176367</v>
      </c>
      <c r="F16" s="249">
        <v>0.66690788283472857</v>
      </c>
      <c r="G16" s="287">
        <v>-248999</v>
      </c>
      <c r="H16" s="288">
        <v>-277931</v>
      </c>
      <c r="I16" s="294">
        <v>0.11619323772384628</v>
      </c>
    </row>
    <row r="17" spans="1:9" s="3" customFormat="1" ht="15.75" thickBot="1">
      <c r="A17" s="131" t="s">
        <v>66</v>
      </c>
      <c r="B17" s="135">
        <v>653404</v>
      </c>
      <c r="C17" s="136">
        <v>1163698</v>
      </c>
      <c r="D17" s="137">
        <v>1060616</v>
      </c>
      <c r="E17" s="250">
        <v>-8.8581401703878515E-2</v>
      </c>
      <c r="F17" s="251">
        <v>0.62321626436324229</v>
      </c>
      <c r="G17" s="1704">
        <v>346895</v>
      </c>
      <c r="H17" s="291">
        <v>3584582</v>
      </c>
      <c r="I17" s="295">
        <v>9.3333342942388899</v>
      </c>
    </row>
    <row r="20" spans="1:9">
      <c r="A20" s="205" t="s">
        <v>133</v>
      </c>
      <c r="B20" s="205"/>
      <c r="C20" s="205"/>
      <c r="D20" s="205"/>
      <c r="E20" s="205"/>
      <c r="F20" s="205"/>
      <c r="G20" s="205"/>
      <c r="H20" s="205"/>
      <c r="I20" s="205"/>
    </row>
    <row r="21" spans="1:9">
      <c r="A21" s="205" t="s">
        <v>773</v>
      </c>
      <c r="B21" s="205"/>
      <c r="C21" s="205"/>
      <c r="D21" s="205"/>
      <c r="E21" s="205"/>
      <c r="F21" s="205"/>
      <c r="G21" s="205"/>
      <c r="H21" s="205"/>
      <c r="I21" s="205"/>
    </row>
    <row r="22" spans="1:9">
      <c r="A22" s="205" t="s">
        <v>774</v>
      </c>
      <c r="B22" s="205"/>
      <c r="C22" s="205"/>
      <c r="D22" s="205"/>
      <c r="E22" s="205"/>
      <c r="F22" s="205"/>
      <c r="G22" s="205"/>
      <c r="H22" s="205"/>
      <c r="I22" s="205"/>
    </row>
    <row r="23" spans="1:9">
      <c r="A23" s="1898" t="s">
        <v>775</v>
      </c>
      <c r="B23" s="1898"/>
      <c r="C23" s="1898"/>
      <c r="D23" s="1898"/>
      <c r="E23" s="1898"/>
      <c r="F23" s="1898"/>
      <c r="G23" s="1898"/>
      <c r="H23" s="1898"/>
      <c r="I23" s="43"/>
    </row>
    <row r="24" spans="1:9">
      <c r="A24" s="1898"/>
      <c r="B24" s="1898"/>
      <c r="C24" s="1898"/>
      <c r="D24" s="1898"/>
      <c r="E24" s="1898"/>
      <c r="F24" s="1898"/>
      <c r="G24" s="1898"/>
      <c r="H24" s="1898"/>
    </row>
    <row r="25" spans="1:9">
      <c r="A25" s="1899" t="s">
        <v>776</v>
      </c>
      <c r="B25" s="1899"/>
      <c r="C25" s="1899"/>
      <c r="D25" s="1899"/>
      <c r="E25" s="1899"/>
      <c r="F25" s="1899"/>
      <c r="G25" s="1899"/>
      <c r="H25" s="1899"/>
    </row>
    <row r="26" spans="1:9">
      <c r="A26" s="1899"/>
      <c r="B26" s="1899"/>
      <c r="C26" s="1899"/>
      <c r="D26" s="1899"/>
      <c r="E26" s="1899"/>
      <c r="F26" s="1899"/>
      <c r="G26" s="1899"/>
      <c r="H26" s="1899"/>
    </row>
    <row r="28" spans="1:9">
      <c r="B28" s="138"/>
      <c r="C28" s="138"/>
      <c r="D28" s="138"/>
      <c r="E28" s="139"/>
      <c r="F28" s="139"/>
    </row>
    <row r="29" spans="1:9">
      <c r="B29" s="140"/>
      <c r="C29" s="140"/>
      <c r="D29" s="140"/>
      <c r="E29" s="141"/>
      <c r="F29" s="141"/>
    </row>
    <row r="30" spans="1:9">
      <c r="B30" s="140"/>
      <c r="C30" s="140"/>
      <c r="D30" s="140"/>
      <c r="E30" s="142"/>
      <c r="F30" s="141"/>
    </row>
    <row r="31" spans="1:9">
      <c r="B31" s="143"/>
      <c r="C31" s="143"/>
      <c r="D31" s="143"/>
      <c r="E31" s="142"/>
      <c r="F31" s="142"/>
    </row>
    <row r="32" spans="1:9">
      <c r="B32" s="140"/>
      <c r="C32" s="140"/>
      <c r="D32" s="140"/>
      <c r="E32" s="141"/>
      <c r="F32" s="141"/>
    </row>
    <row r="33" spans="2:6">
      <c r="B33" s="140"/>
      <c r="C33" s="140"/>
      <c r="D33" s="140"/>
      <c r="E33" s="142"/>
      <c r="F33" s="142"/>
    </row>
    <row r="34" spans="2:6">
      <c r="B34" s="143"/>
      <c r="C34" s="143"/>
      <c r="D34" s="143"/>
      <c r="E34" s="142"/>
      <c r="F34" s="142"/>
    </row>
    <row r="35" spans="2:6">
      <c r="B35" s="140"/>
      <c r="C35" s="140"/>
      <c r="D35" s="140"/>
      <c r="E35" s="142"/>
      <c r="F35" s="142"/>
    </row>
    <row r="36" spans="2:6">
      <c r="B36" s="140"/>
      <c r="C36" s="140"/>
      <c r="D36" s="140"/>
      <c r="E36" s="141"/>
      <c r="F36" s="142"/>
    </row>
    <row r="37" spans="2:6">
      <c r="B37" s="143"/>
      <c r="C37" s="143"/>
      <c r="D37" s="143"/>
      <c r="E37" s="142"/>
      <c r="F37" s="142"/>
    </row>
    <row r="38" spans="2:6">
      <c r="B38" s="143"/>
      <c r="C38" s="140"/>
      <c r="D38" s="140"/>
      <c r="E38" s="141"/>
      <c r="F38" s="141"/>
    </row>
    <row r="39" spans="2:6">
      <c r="B39" s="143"/>
      <c r="C39" s="140"/>
      <c r="D39" s="140"/>
      <c r="E39" s="141"/>
      <c r="F39" s="142"/>
    </row>
    <row r="40" spans="2:6">
      <c r="B40" s="140"/>
      <c r="C40" s="140"/>
      <c r="D40" s="140"/>
      <c r="E40" s="141"/>
      <c r="F40" s="141"/>
    </row>
    <row r="41" spans="2:6">
      <c r="B41" s="144"/>
      <c r="C41" s="144"/>
      <c r="D41" s="144"/>
      <c r="E41" s="145"/>
      <c r="F41" s="145"/>
    </row>
  </sheetData>
  <mergeCells count="6">
    <mergeCell ref="I1:I2"/>
    <mergeCell ref="A23:H24"/>
    <mergeCell ref="A25:H26"/>
    <mergeCell ref="B1:D2"/>
    <mergeCell ref="E1:F2"/>
    <mergeCell ref="G1:H2"/>
  </mergeCells>
  <hyperlinks>
    <hyperlink ref="A3" location="Índice!A1" display="Volver al índice" xr:uid="{2B4B33FF-2EB0-41CC-B5C6-1479E25DD3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F25"/>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5"/>
  <cols>
    <col min="1" max="1" width="52.28515625" bestFit="1" customWidth="1"/>
  </cols>
  <sheetData>
    <row r="1" spans="1:6" s="6" customFormat="1" ht="16.5">
      <c r="A1" s="264" t="s">
        <v>41</v>
      </c>
      <c r="B1" s="1891" t="s">
        <v>46</v>
      </c>
      <c r="C1" s="1892"/>
      <c r="D1" s="1893"/>
      <c r="E1" s="1891" t="s">
        <v>840</v>
      </c>
      <c r="F1" s="1892"/>
    </row>
    <row r="2" spans="1:6" s="6" customFormat="1" ht="16.5">
      <c r="A2" s="146"/>
      <c r="B2" s="1894"/>
      <c r="C2" s="1895"/>
      <c r="D2" s="1896"/>
      <c r="E2" s="1894"/>
      <c r="F2" s="1895"/>
    </row>
    <row r="3" spans="1:6" s="10" customFormat="1" ht="17.25" thickBot="1">
      <c r="A3" s="42" t="s">
        <v>51</v>
      </c>
      <c r="B3" s="617" t="s">
        <v>30</v>
      </c>
      <c r="C3" s="618" t="s">
        <v>52</v>
      </c>
      <c r="D3" s="619" t="s">
        <v>733</v>
      </c>
      <c r="E3" s="1729">
        <v>2020</v>
      </c>
      <c r="F3" s="1731">
        <v>2021</v>
      </c>
    </row>
    <row r="4" spans="1:6">
      <c r="A4" s="147" t="s">
        <v>119</v>
      </c>
      <c r="B4" s="206"/>
      <c r="C4" s="207"/>
      <c r="D4" s="208"/>
      <c r="E4" s="148"/>
      <c r="F4" s="148"/>
    </row>
    <row r="5" spans="1:6">
      <c r="A5" s="149" t="s">
        <v>120</v>
      </c>
      <c r="B5" s="150">
        <v>0.14740664519137195</v>
      </c>
      <c r="C5" s="151">
        <v>0.23098358943773001</v>
      </c>
      <c r="D5" s="152">
        <v>0.20705696840972299</v>
      </c>
      <c r="E5" s="434">
        <v>3.7706344414110068E-2</v>
      </c>
      <c r="F5" s="434">
        <v>0.19703715667836391</v>
      </c>
    </row>
    <row r="6" spans="1:6">
      <c r="A6" s="149" t="s">
        <v>121</v>
      </c>
      <c r="B6" s="153">
        <v>-0.12076934437524053</v>
      </c>
      <c r="C6" s="154">
        <v>0.11525656499694362</v>
      </c>
      <c r="D6" s="155">
        <v>0.10752530377353876</v>
      </c>
      <c r="E6" s="434">
        <v>-0.10403688092507739</v>
      </c>
      <c r="F6" s="434">
        <v>9.4738249648993786E-2</v>
      </c>
    </row>
    <row r="7" spans="1:6">
      <c r="A7" s="156" t="s">
        <v>122</v>
      </c>
      <c r="B7" s="157"/>
      <c r="C7" s="158"/>
      <c r="D7" s="159"/>
      <c r="E7" s="434"/>
      <c r="F7" s="434"/>
    </row>
    <row r="8" spans="1:6" ht="17.25">
      <c r="A8" s="209" t="s">
        <v>134</v>
      </c>
      <c r="B8" s="153">
        <v>4.8411410510337476E-2</v>
      </c>
      <c r="C8" s="154">
        <v>0.13939838553518338</v>
      </c>
      <c r="D8" s="155">
        <v>0.20820829756054876</v>
      </c>
      <c r="E8" s="434">
        <v>-0.18064598649017388</v>
      </c>
      <c r="F8" s="434">
        <v>0.11902230258726584</v>
      </c>
    </row>
    <row r="9" spans="1:6">
      <c r="A9" s="160" t="s">
        <v>124</v>
      </c>
      <c r="B9" s="153">
        <v>-0.18795601422256217</v>
      </c>
      <c r="C9" s="154">
        <v>0.16430232702384451</v>
      </c>
      <c r="D9" s="155">
        <v>0.20939655110477157</v>
      </c>
      <c r="E9" s="434">
        <v>-0.30468164795915459</v>
      </c>
      <c r="F9" s="434">
        <v>0.11664255881207691</v>
      </c>
    </row>
    <row r="10" spans="1:6">
      <c r="A10" s="210" t="s">
        <v>125</v>
      </c>
      <c r="B10" s="153"/>
      <c r="C10" s="154"/>
      <c r="D10" s="155"/>
      <c r="E10" s="434"/>
      <c r="F10" s="434"/>
    </row>
    <row r="11" spans="1:6" ht="17.25">
      <c r="A11" s="149" t="s">
        <v>135</v>
      </c>
      <c r="B11" s="153">
        <v>1.1853018105110285E-2</v>
      </c>
      <c r="C11" s="154">
        <v>0.12586956054470957</v>
      </c>
      <c r="D11" s="155">
        <v>0.11841163830523284</v>
      </c>
      <c r="E11" s="434">
        <v>6.7066341894760143E-2</v>
      </c>
      <c r="F11" s="434">
        <v>-4.9404725058501027E-2</v>
      </c>
    </row>
    <row r="12" spans="1:6">
      <c r="A12" s="149" t="s">
        <v>136</v>
      </c>
      <c r="B12" s="153">
        <v>0.37678175435656336</v>
      </c>
      <c r="C12" s="154">
        <v>0.21429199202244531</v>
      </c>
      <c r="D12" s="155">
        <v>0.25476613391332148</v>
      </c>
      <c r="E12" s="434">
        <v>0.21191487413794829</v>
      </c>
      <c r="F12" s="434">
        <v>0.22915269341529404</v>
      </c>
    </row>
    <row r="13" spans="1:6">
      <c r="A13" s="212" t="s">
        <v>128</v>
      </c>
      <c r="B13" s="153"/>
      <c r="C13" s="154"/>
      <c r="D13" s="155"/>
      <c r="E13" s="434"/>
      <c r="F13" s="434"/>
    </row>
    <row r="14" spans="1:6">
      <c r="A14" s="149" t="s">
        <v>137</v>
      </c>
      <c r="B14" s="161">
        <v>7.7939987988700485E-2</v>
      </c>
      <c r="C14" s="162">
        <v>7.1436301252140483E-2</v>
      </c>
      <c r="D14" s="163">
        <v>9.5256138471237303E-2</v>
      </c>
      <c r="E14" s="434">
        <v>8.3566867173128001E-2</v>
      </c>
      <c r="F14" s="434">
        <v>8.8221294281401325E-2</v>
      </c>
    </row>
    <row r="15" spans="1:6" s="3" customFormat="1" ht="15.75" thickBot="1">
      <c r="A15" s="164" t="s">
        <v>138</v>
      </c>
      <c r="B15" s="165">
        <v>0.32767557631206934</v>
      </c>
      <c r="C15" s="166">
        <v>0.17360295241188858</v>
      </c>
      <c r="D15" s="167">
        <v>-2.5205542167142502E-2</v>
      </c>
      <c r="E15" s="435">
        <v>0.17397199588234993</v>
      </c>
      <c r="F15" s="435">
        <v>0.11802386047090467</v>
      </c>
    </row>
    <row r="16" spans="1:6" s="11" customFormat="1" ht="15.75" thickBot="1">
      <c r="A16" s="168" t="s">
        <v>139</v>
      </c>
      <c r="B16" s="169">
        <v>0.10768786573132565</v>
      </c>
      <c r="C16" s="170">
        <v>0.18519973612555954</v>
      </c>
      <c r="D16" s="171">
        <v>0.16415238283763664</v>
      </c>
      <c r="E16" s="436">
        <v>1.3554828294593363E-2</v>
      </c>
      <c r="F16" s="436">
        <v>0.13936229861937868</v>
      </c>
    </row>
    <row r="17" spans="1:6">
      <c r="A17" s="44"/>
      <c r="B17" s="44"/>
      <c r="C17" s="44"/>
      <c r="D17" s="44"/>
      <c r="E17" s="44"/>
      <c r="F17" s="44"/>
    </row>
    <row r="18" spans="1:6">
      <c r="A18" s="44"/>
      <c r="B18" s="44"/>
      <c r="C18" s="44"/>
      <c r="D18" s="44"/>
      <c r="E18" s="44"/>
      <c r="F18" s="44"/>
    </row>
    <row r="19" spans="1:6" ht="14.45" customHeight="1">
      <c r="A19" s="1898" t="s">
        <v>777</v>
      </c>
      <c r="B19" s="1898"/>
      <c r="C19" s="1898"/>
      <c r="D19" s="1898"/>
      <c r="E19" s="1898"/>
      <c r="F19" s="1898"/>
    </row>
    <row r="20" spans="1:6">
      <c r="A20" s="1898"/>
      <c r="B20" s="1898"/>
      <c r="C20" s="1898"/>
      <c r="D20" s="1898"/>
      <c r="E20" s="1898"/>
      <c r="F20" s="1898"/>
    </row>
    <row r="21" spans="1:6">
      <c r="A21" s="1898"/>
      <c r="B21" s="1898"/>
      <c r="C21" s="1898"/>
      <c r="D21" s="1898"/>
      <c r="E21" s="1898"/>
      <c r="F21" s="1898"/>
    </row>
    <row r="22" spans="1:6">
      <c r="A22" s="1898" t="s">
        <v>939</v>
      </c>
      <c r="B22" s="1898"/>
      <c r="C22" s="1898"/>
      <c r="D22" s="1898"/>
      <c r="E22" s="1898"/>
      <c r="F22" s="1898"/>
    </row>
    <row r="23" spans="1:6">
      <c r="A23" s="1898"/>
      <c r="B23" s="1898"/>
      <c r="C23" s="1898"/>
      <c r="D23" s="1898"/>
      <c r="E23" s="1898"/>
      <c r="F23" s="1898"/>
    </row>
    <row r="24" spans="1:6">
      <c r="A24" s="1898"/>
      <c r="B24" s="1898"/>
      <c r="C24" s="1898"/>
      <c r="D24" s="1898"/>
      <c r="E24" s="1898"/>
      <c r="F24" s="1898"/>
    </row>
    <row r="25" spans="1:6">
      <c r="A25" s="1898"/>
      <c r="B25" s="1898"/>
      <c r="C25" s="1898"/>
      <c r="D25" s="1898"/>
      <c r="E25" s="1898"/>
      <c r="F25" s="1898"/>
    </row>
  </sheetData>
  <mergeCells count="4">
    <mergeCell ref="A22:F25"/>
    <mergeCell ref="A19:F21"/>
    <mergeCell ref="B1:D2"/>
    <mergeCell ref="E1:F2"/>
  </mergeCells>
  <hyperlinks>
    <hyperlink ref="A3" location="Índice!A1" display="Volver al índice" xr:uid="{89DCD142-09FF-46D4-9602-9A31C0F95D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G21"/>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5"/>
  <cols>
    <col min="1" max="1" width="68.140625" style="44" customWidth="1"/>
    <col min="2" max="2" width="15.42578125" style="44" customWidth="1"/>
    <col min="3" max="3" width="18.42578125" style="44" customWidth="1"/>
    <col min="4" max="4" width="20.42578125" style="44" customWidth="1"/>
    <col min="5" max="6" width="11.5703125" style="44" bestFit="1" customWidth="1"/>
    <col min="7" max="7" width="11.42578125" style="44"/>
  </cols>
  <sheetData>
    <row r="1" spans="1:7" s="6" customFormat="1" ht="16.5">
      <c r="A1" s="50" t="s">
        <v>140</v>
      </c>
      <c r="B1" s="1891" t="s">
        <v>141</v>
      </c>
      <c r="C1" s="1892"/>
      <c r="D1" s="1893"/>
      <c r="E1" s="1891" t="s">
        <v>47</v>
      </c>
      <c r="F1" s="1892"/>
      <c r="G1" s="172"/>
    </row>
    <row r="2" spans="1:7" s="6" customFormat="1" ht="16.5">
      <c r="A2" s="173" t="s">
        <v>50</v>
      </c>
      <c r="B2" s="1894"/>
      <c r="C2" s="1895"/>
      <c r="D2" s="1896"/>
      <c r="E2" s="1894"/>
      <c r="F2" s="1895"/>
      <c r="G2" s="172"/>
    </row>
    <row r="3" spans="1:7" s="10" customFormat="1" ht="17.25" thickBot="1">
      <c r="A3" s="42" t="s">
        <v>51</v>
      </c>
      <c r="B3" s="828" t="s">
        <v>779</v>
      </c>
      <c r="C3" s="829" t="s">
        <v>142</v>
      </c>
      <c r="D3" s="830" t="s">
        <v>778</v>
      </c>
      <c r="E3" s="424" t="s">
        <v>53</v>
      </c>
      <c r="F3" s="425" t="s">
        <v>54</v>
      </c>
      <c r="G3" s="47"/>
    </row>
    <row r="4" spans="1:7">
      <c r="A4" s="174" t="s">
        <v>143</v>
      </c>
      <c r="B4" s="175">
        <v>28544161</v>
      </c>
      <c r="C4" s="176">
        <v>36137443</v>
      </c>
      <c r="D4" s="177">
        <v>32392465</v>
      </c>
      <c r="E4" s="254">
        <v>-0.10363151593210396</v>
      </c>
      <c r="F4" s="297">
        <v>0.13481930682776078</v>
      </c>
    </row>
    <row r="5" spans="1:7">
      <c r="A5" s="174" t="s">
        <v>144</v>
      </c>
      <c r="B5" s="178">
        <v>32221</v>
      </c>
      <c r="C5" s="179">
        <v>9782</v>
      </c>
      <c r="D5" s="180">
        <v>2943</v>
      </c>
      <c r="E5" s="255">
        <v>-0.69914127990186059</v>
      </c>
      <c r="F5" s="298">
        <v>-0.9086620526985506</v>
      </c>
    </row>
    <row r="6" spans="1:7">
      <c r="A6" s="174" t="s">
        <v>145</v>
      </c>
      <c r="B6" s="181">
        <v>55173742</v>
      </c>
      <c r="C6" s="182">
        <v>48110456</v>
      </c>
      <c r="D6" s="182">
        <v>48952499</v>
      </c>
      <c r="E6" s="256">
        <v>1.7502286820977098E-2</v>
      </c>
      <c r="F6" s="299">
        <v>-0.11275731488359086</v>
      </c>
    </row>
    <row r="7" spans="1:7">
      <c r="A7" s="174" t="s">
        <v>146</v>
      </c>
      <c r="B7" s="181">
        <v>2394302</v>
      </c>
      <c r="C7" s="182">
        <v>2555337</v>
      </c>
      <c r="D7" s="182">
        <v>1766948</v>
      </c>
      <c r="E7" s="256">
        <v>-0.30852642919505335</v>
      </c>
      <c r="F7" s="299">
        <v>-0.26201957814845411</v>
      </c>
    </row>
    <row r="8" spans="1:7">
      <c r="A8" s="174" t="s">
        <v>147</v>
      </c>
      <c r="B8" s="181">
        <v>823270</v>
      </c>
      <c r="C8" s="182">
        <v>981508</v>
      </c>
      <c r="D8" s="182">
        <v>974664</v>
      </c>
      <c r="E8" s="256">
        <v>-6.9729436744274675E-3</v>
      </c>
      <c r="F8" s="299">
        <v>0.18389349788040366</v>
      </c>
    </row>
    <row r="9" spans="1:7" s="3" customFormat="1" ht="15.75" thickBot="1">
      <c r="A9" s="211" t="s">
        <v>39</v>
      </c>
      <c r="B9" s="183">
        <v>137659885</v>
      </c>
      <c r="C9" s="184">
        <v>146551226</v>
      </c>
      <c r="D9" s="185">
        <v>147597412</v>
      </c>
      <c r="E9" s="255">
        <v>7.1387052060554179E-3</v>
      </c>
      <c r="F9" s="298">
        <v>7.2188982287759496E-2</v>
      </c>
      <c r="G9" s="186"/>
    </row>
    <row r="10" spans="1:7" s="11" customFormat="1" ht="15.75" thickBot="1">
      <c r="A10" s="187" t="s">
        <v>148</v>
      </c>
      <c r="B10" s="188">
        <v>224627581</v>
      </c>
      <c r="C10" s="189">
        <v>234345752</v>
      </c>
      <c r="D10" s="189">
        <v>231686931</v>
      </c>
      <c r="E10" s="257">
        <v>-1.1345718782220571E-2</v>
      </c>
      <c r="F10" s="300">
        <v>3.1426906564960166E-2</v>
      </c>
      <c r="G10" s="190"/>
    </row>
    <row r="11" spans="1:7">
      <c r="E11" s="258"/>
      <c r="F11" s="258"/>
    </row>
    <row r="12" spans="1:7" ht="15.75" thickBot="1">
      <c r="A12" s="252"/>
      <c r="B12" s="252"/>
      <c r="C12" s="252"/>
      <c r="D12" s="252"/>
      <c r="E12" s="260"/>
      <c r="F12" s="260"/>
    </row>
    <row r="13" spans="1:7" s="200" customFormat="1">
      <c r="A13" s="50" t="s">
        <v>149</v>
      </c>
      <c r="B13" s="1891" t="s">
        <v>141</v>
      </c>
      <c r="C13" s="1892"/>
      <c r="D13" s="1893"/>
      <c r="E13" s="1891" t="s">
        <v>47</v>
      </c>
      <c r="F13" s="1892"/>
    </row>
    <row r="14" spans="1:7" s="1" customFormat="1">
      <c r="A14" s="173" t="s">
        <v>50</v>
      </c>
      <c r="B14" s="1894"/>
      <c r="C14" s="1895"/>
      <c r="D14" s="1896"/>
      <c r="E14" s="1894"/>
      <c r="F14" s="1895"/>
      <c r="G14" s="172"/>
    </row>
    <row r="15" spans="1:7" s="4" customFormat="1" ht="15.75" customHeight="1" thickBot="1">
      <c r="A15" s="42" t="s">
        <v>51</v>
      </c>
      <c r="B15" s="828" t="s">
        <v>779</v>
      </c>
      <c r="C15" s="829" t="s">
        <v>142</v>
      </c>
      <c r="D15" s="830" t="s">
        <v>778</v>
      </c>
      <c r="E15" s="425" t="s">
        <v>53</v>
      </c>
      <c r="F15" s="425" t="s">
        <v>54</v>
      </c>
      <c r="G15" s="47"/>
    </row>
    <row r="16" spans="1:7">
      <c r="A16" s="174" t="s">
        <v>150</v>
      </c>
      <c r="B16" s="1382">
        <v>6467471</v>
      </c>
      <c r="C16" s="1383">
        <v>6661600</v>
      </c>
      <c r="D16" s="1384">
        <v>5928497</v>
      </c>
      <c r="E16" s="261">
        <v>-0.11004908730635288</v>
      </c>
      <c r="F16" s="261">
        <v>-8.3336129377309942E-2</v>
      </c>
    </row>
    <row r="17" spans="1:7">
      <c r="A17" s="174" t="s">
        <v>151</v>
      </c>
      <c r="B17" s="191">
        <v>43743889</v>
      </c>
      <c r="C17" s="192">
        <v>33261505</v>
      </c>
      <c r="D17" s="193">
        <v>34758443</v>
      </c>
      <c r="E17" s="259">
        <v>4.5005119281283257E-2</v>
      </c>
      <c r="F17" s="259">
        <v>-0.20541031456988201</v>
      </c>
    </row>
    <row r="18" spans="1:7" s="3" customFormat="1" ht="15.75" thickBot="1">
      <c r="A18" s="194" t="s">
        <v>152</v>
      </c>
      <c r="B18" s="195">
        <v>4962382</v>
      </c>
      <c r="C18" s="196">
        <v>8187351</v>
      </c>
      <c r="D18" s="197">
        <v>8265559</v>
      </c>
      <c r="E18" s="262">
        <v>9.5522959746077163E-3</v>
      </c>
      <c r="F18" s="262">
        <v>0.66564343494716849</v>
      </c>
      <c r="G18" s="186"/>
    </row>
    <row r="19" spans="1:7" s="11" customFormat="1" ht="15.75" thickBot="1">
      <c r="A19" s="187" t="s">
        <v>145</v>
      </c>
      <c r="B19" s="198">
        <v>55173742</v>
      </c>
      <c r="C19" s="199">
        <v>48110456</v>
      </c>
      <c r="D19" s="199">
        <v>48952499</v>
      </c>
      <c r="E19" s="263">
        <v>1.7502286820977098E-2</v>
      </c>
      <c r="F19" s="296">
        <v>-0.11275731488359086</v>
      </c>
      <c r="G19" s="190"/>
    </row>
    <row r="21" spans="1:7">
      <c r="A21" s="253"/>
      <c r="B21" s="253"/>
      <c r="C21" s="253"/>
      <c r="D21" s="253"/>
      <c r="E21" s="259"/>
      <c r="F21" s="259"/>
    </row>
  </sheetData>
  <mergeCells count="4">
    <mergeCell ref="B1:D2"/>
    <mergeCell ref="E1:F2"/>
    <mergeCell ref="B13:D14"/>
    <mergeCell ref="E13:F14"/>
  </mergeCells>
  <hyperlinks>
    <hyperlink ref="A3" location="Índice!A1" display="Volver al índice" xr:uid="{EA7BAC35-8712-4F7F-A30D-D093572CB4D8}"/>
    <hyperlink ref="A15" location="Índice!A1" display="Volver al índice" xr:uid="{2F23A9BF-8AFF-41B4-BC1F-C3738DD43F70}"/>
  </hyperlink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1"/>
  <sheetViews>
    <sheetView showGridLines="0" zoomScale="60" zoomScaleNormal="60" workbookViewId="0">
      <pane xSplit="1" topLeftCell="B1" activePane="topRight" state="frozen"/>
      <selection activeCell="N35" sqref="N35"/>
      <selection pane="topRight" sqref="A1:A3"/>
    </sheetView>
  </sheetViews>
  <sheetFormatPr baseColWidth="10" defaultColWidth="11.42578125" defaultRowHeight="14.25"/>
  <cols>
    <col min="1" max="1" width="55.42578125" style="517" customWidth="1"/>
    <col min="2" max="9" width="11.42578125" style="517"/>
    <col min="10" max="10" width="10.5703125" style="517" customWidth="1"/>
    <col min="11" max="11" width="8.85546875" style="517" bestFit="1" customWidth="1"/>
    <col min="12" max="16384" width="11.42578125" style="517"/>
  </cols>
  <sheetData>
    <row r="1" spans="1:15" s="821" customFormat="1" ht="16.5" customHeight="1">
      <c r="A1" s="1922" t="s">
        <v>153</v>
      </c>
      <c r="B1" s="1926" t="s">
        <v>154</v>
      </c>
      <c r="C1" s="1927"/>
      <c r="D1" s="1927"/>
      <c r="E1" s="1927"/>
      <c r="F1" s="1927"/>
      <c r="G1" s="1928"/>
      <c r="H1" s="1891" t="s">
        <v>47</v>
      </c>
      <c r="I1" s="1893"/>
      <c r="J1" s="1916" t="s">
        <v>155</v>
      </c>
      <c r="K1" s="1917"/>
      <c r="L1" s="1916" t="s">
        <v>156</v>
      </c>
      <c r="M1" s="1920"/>
      <c r="N1" s="1920"/>
      <c r="O1" s="1312"/>
    </row>
    <row r="2" spans="1:15" s="821" customFormat="1" ht="19.5">
      <c r="A2" s="1923"/>
      <c r="B2" s="1924" t="s">
        <v>157</v>
      </c>
      <c r="C2" s="1925"/>
      <c r="D2" s="1925"/>
      <c r="E2" s="1914" t="s">
        <v>158</v>
      </c>
      <c r="F2" s="1914"/>
      <c r="G2" s="1915"/>
      <c r="H2" s="1894"/>
      <c r="I2" s="1896"/>
      <c r="J2" s="1918"/>
      <c r="K2" s="1919"/>
      <c r="L2" s="1918"/>
      <c r="M2" s="1921"/>
      <c r="N2" s="1921"/>
      <c r="O2" s="1173" t="s">
        <v>158</v>
      </c>
    </row>
    <row r="3" spans="1:15" s="821" customFormat="1" ht="15">
      <c r="A3" s="1923"/>
      <c r="B3" s="1313"/>
      <c r="C3" s="1314"/>
      <c r="D3" s="1314"/>
      <c r="E3" s="1314"/>
      <c r="F3" s="671"/>
      <c r="G3" s="672"/>
      <c r="H3" s="1088"/>
      <c r="I3" s="1090"/>
      <c r="J3" s="1088"/>
      <c r="K3" s="1090"/>
      <c r="L3" s="1315"/>
      <c r="M3" s="1316"/>
      <c r="N3" s="1316"/>
      <c r="O3" s="1173"/>
    </row>
    <row r="4" spans="1:15" s="1182" customFormat="1" ht="15">
      <c r="A4" s="673" t="s">
        <v>51</v>
      </c>
      <c r="B4" s="424" t="s">
        <v>30</v>
      </c>
      <c r="C4" s="425" t="s">
        <v>52</v>
      </c>
      <c r="D4" s="425" t="s">
        <v>733</v>
      </c>
      <c r="E4" s="425" t="s">
        <v>30</v>
      </c>
      <c r="F4" s="425" t="s">
        <v>52</v>
      </c>
      <c r="G4" s="426" t="s">
        <v>733</v>
      </c>
      <c r="H4" s="1317" t="s">
        <v>53</v>
      </c>
      <c r="I4" s="426" t="s">
        <v>54</v>
      </c>
      <c r="J4" s="1317" t="s">
        <v>53</v>
      </c>
      <c r="K4" s="426" t="s">
        <v>54</v>
      </c>
      <c r="L4" s="969" t="s">
        <v>30</v>
      </c>
      <c r="M4" s="970" t="s">
        <v>52</v>
      </c>
      <c r="N4" s="970" t="s">
        <v>733</v>
      </c>
      <c r="O4" s="970" t="s">
        <v>733</v>
      </c>
    </row>
    <row r="5" spans="1:15" ht="15">
      <c r="A5" s="1318" t="s">
        <v>159</v>
      </c>
      <c r="B5" s="1319">
        <v>112981.23872909874</v>
      </c>
      <c r="C5" s="1320">
        <v>120721.53974698525</v>
      </c>
      <c r="D5" s="1320">
        <v>119100.22036119014</v>
      </c>
      <c r="E5" s="1320">
        <v>91075.404000915441</v>
      </c>
      <c r="F5" s="1320">
        <v>101482.26272406525</v>
      </c>
      <c r="G5" s="1321">
        <v>101728.83509881012</v>
      </c>
      <c r="H5" s="1732">
        <v>-1.3430241108530971E-2</v>
      </c>
      <c r="I5" s="1733">
        <v>5.4159271936849773E-2</v>
      </c>
      <c r="J5" s="1734">
        <v>2.4297090755189821E-3</v>
      </c>
      <c r="K5" s="1735">
        <v>0.11697374515942416</v>
      </c>
      <c r="L5" s="1323">
        <v>0.82383791382256477</v>
      </c>
      <c r="M5" s="1324">
        <v>0.82466250797603358</v>
      </c>
      <c r="N5" s="1324">
        <v>0.82096550045370487</v>
      </c>
      <c r="O5" s="1324">
        <v>0.81162721139015259</v>
      </c>
    </row>
    <row r="6" spans="1:15" ht="15">
      <c r="A6" s="1325" t="s">
        <v>160</v>
      </c>
      <c r="B6" s="1326">
        <v>51674.970490602813</v>
      </c>
      <c r="C6" s="1327">
        <v>57830.955458585988</v>
      </c>
      <c r="D6" s="1327">
        <v>56358.892478482303</v>
      </c>
      <c r="E6" s="1327">
        <v>44987.661423039492</v>
      </c>
      <c r="F6" s="1327">
        <v>53048.006647332659</v>
      </c>
      <c r="G6" s="1328">
        <v>52289.339053315634</v>
      </c>
      <c r="H6" s="1736">
        <v>-2.5454585151335807E-2</v>
      </c>
      <c r="I6" s="1735">
        <v>9.0641986698981603E-2</v>
      </c>
      <c r="J6" s="1734">
        <v>-1.4301528784308681E-2</v>
      </c>
      <c r="K6" s="1735">
        <v>0.16230400512743115</v>
      </c>
      <c r="L6" s="1323">
        <v>0.37680415230618541</v>
      </c>
      <c r="M6" s="1324">
        <v>0.39504980525497968</v>
      </c>
      <c r="N6" s="1324">
        <v>0.38848548078497791</v>
      </c>
      <c r="O6" s="1324">
        <v>0.41718211360677587</v>
      </c>
    </row>
    <row r="7" spans="1:15" ht="15">
      <c r="A7" s="1329" t="s">
        <v>161</v>
      </c>
      <c r="B7" s="1330">
        <v>28522.114167399985</v>
      </c>
      <c r="C7" s="1331">
        <v>32609.829369230982</v>
      </c>
      <c r="D7" s="1331">
        <v>31850.665399896196</v>
      </c>
      <c r="E7" s="1331">
        <v>27771.272567163323</v>
      </c>
      <c r="F7" s="1331">
        <v>32114.952808097652</v>
      </c>
      <c r="G7" s="1332">
        <v>31425.643006262864</v>
      </c>
      <c r="H7" s="1397">
        <v>-2.3280219002037916E-2</v>
      </c>
      <c r="I7" s="1387">
        <v>0.11670071906172574</v>
      </c>
      <c r="J7" s="1737">
        <v>-2.1463827331578145E-2</v>
      </c>
      <c r="K7" s="1388">
        <v>0.13158815211876385</v>
      </c>
      <c r="L7" s="1249">
        <v>0.20797788462756453</v>
      </c>
      <c r="M7" s="1333">
        <v>0.22276143701167553</v>
      </c>
      <c r="N7" s="1333">
        <v>0.2195486908463348</v>
      </c>
      <c r="O7" s="1333">
        <v>0.25072445756939482</v>
      </c>
    </row>
    <row r="8" spans="1:15" ht="15">
      <c r="A8" s="1329" t="s">
        <v>162</v>
      </c>
      <c r="B8" s="1330">
        <v>23152.856323202828</v>
      </c>
      <c r="C8" s="1331">
        <v>25221.126089355006</v>
      </c>
      <c r="D8" s="1331">
        <v>24508.227078586107</v>
      </c>
      <c r="E8" s="1331">
        <v>17216.388855876161</v>
      </c>
      <c r="F8" s="1331">
        <v>20933.053839235003</v>
      </c>
      <c r="G8" s="1332">
        <v>20863.696047052774</v>
      </c>
      <c r="H8" s="1399">
        <v>-2.8265946898770267E-2</v>
      </c>
      <c r="I8" s="1387">
        <v>5.8540109974464904E-2</v>
      </c>
      <c r="J8" s="1738">
        <v>-3.3133145653230223E-3</v>
      </c>
      <c r="K8" s="1388">
        <v>0.21185088358013848</v>
      </c>
      <c r="L8" s="1249">
        <v>0.16882626767862091</v>
      </c>
      <c r="M8" s="1333">
        <v>0.17228836824330412</v>
      </c>
      <c r="N8" s="1333">
        <v>0.16893678993864311</v>
      </c>
      <c r="O8" s="1333">
        <v>0.16645765603738105</v>
      </c>
    </row>
    <row r="9" spans="1:15" ht="15">
      <c r="A9" s="1325" t="s">
        <v>163</v>
      </c>
      <c r="B9" s="1326">
        <v>61306.268238495919</v>
      </c>
      <c r="C9" s="1327">
        <v>62890.584288399259</v>
      </c>
      <c r="D9" s="1327">
        <v>62741.327882707817</v>
      </c>
      <c r="E9" s="1327">
        <v>46087.742577875964</v>
      </c>
      <c r="F9" s="1327">
        <v>48434.256076732585</v>
      </c>
      <c r="G9" s="1328">
        <v>49439.496045494488</v>
      </c>
      <c r="H9" s="1390">
        <v>-2.3732710926486211E-3</v>
      </c>
      <c r="I9" s="1391">
        <v>2.3408041060812623E-2</v>
      </c>
      <c r="J9" s="1392">
        <v>2.0754731262297987E-2</v>
      </c>
      <c r="K9" s="1391">
        <v>7.2725485783013966E-2</v>
      </c>
      <c r="L9" s="1335">
        <v>0.4470337615163793</v>
      </c>
      <c r="M9" s="1334">
        <v>0.4296127027210539</v>
      </c>
      <c r="N9" s="1334">
        <v>0.43248001966872684</v>
      </c>
      <c r="O9" s="1334">
        <v>0.39444509778337677</v>
      </c>
    </row>
    <row r="10" spans="1:15" ht="15">
      <c r="A10" s="1336" t="s">
        <v>164</v>
      </c>
      <c r="B10" s="1330">
        <v>10892.707886733726</v>
      </c>
      <c r="C10" s="1331">
        <v>11400.163787251438</v>
      </c>
      <c r="D10" s="1331">
        <v>10484.098126270315</v>
      </c>
      <c r="E10" s="1331">
        <v>4651.9883958874143</v>
      </c>
      <c r="F10" s="1331">
        <v>5523.5905981584729</v>
      </c>
      <c r="G10" s="1332">
        <v>5301.8858920846787</v>
      </c>
      <c r="H10" s="1739">
        <v>-8.035548243662427E-2</v>
      </c>
      <c r="I10" s="1398">
        <v>-3.7512229714803835E-2</v>
      </c>
      <c r="J10" s="1395">
        <v>-4.0137787573849004E-2</v>
      </c>
      <c r="K10" s="1396">
        <v>0.1397031636561703</v>
      </c>
      <c r="L10" s="1249">
        <v>7.9427574367478312E-2</v>
      </c>
      <c r="M10" s="1333">
        <v>7.7875809734004861E-2</v>
      </c>
      <c r="N10" s="1333">
        <v>7.2267564568200854E-2</v>
      </c>
      <c r="O10" s="1333">
        <v>4.2300247098296044E-2</v>
      </c>
    </row>
    <row r="11" spans="1:15" ht="15">
      <c r="A11" s="1329" t="s">
        <v>165</v>
      </c>
      <c r="B11" s="1330">
        <v>19239.318722746397</v>
      </c>
      <c r="C11" s="1331">
        <v>19626.122481047805</v>
      </c>
      <c r="D11" s="1331">
        <v>19716.536305505822</v>
      </c>
      <c r="E11" s="1331">
        <v>10261.512552972745</v>
      </c>
      <c r="F11" s="1331">
        <v>11046.367458474106</v>
      </c>
      <c r="G11" s="1332">
        <v>11596.916702478124</v>
      </c>
      <c r="H11" s="1393">
        <v>4.6068103643663871E-3</v>
      </c>
      <c r="I11" s="1396">
        <v>2.4804286972761602E-2</v>
      </c>
      <c r="J11" s="1389">
        <v>4.9839845186543164E-2</v>
      </c>
      <c r="K11" s="1394">
        <v>0.13013716473196868</v>
      </c>
      <c r="L11" s="1249">
        <v>0.14028948857535012</v>
      </c>
      <c r="M11" s="1333">
        <v>0.13406826504190508</v>
      </c>
      <c r="N11" s="1333">
        <v>0.13590735639426049</v>
      </c>
      <c r="O11" s="1333">
        <v>9.2524141801229531E-2</v>
      </c>
    </row>
    <row r="12" spans="1:15" ht="15">
      <c r="A12" s="1329" t="s">
        <v>166</v>
      </c>
      <c r="B12" s="1330">
        <v>17217.776352557772</v>
      </c>
      <c r="C12" s="1331">
        <v>18133.250464847366</v>
      </c>
      <c r="D12" s="1331">
        <v>18431.900541412386</v>
      </c>
      <c r="E12" s="1331">
        <v>17217.776352557772</v>
      </c>
      <c r="F12" s="1331">
        <v>18133.250464847362</v>
      </c>
      <c r="G12" s="1332">
        <v>18431.900541412386</v>
      </c>
      <c r="H12" s="1740">
        <v>1.6469748605964174E-2</v>
      </c>
      <c r="I12" s="1394">
        <v>7.0515736991452416E-2</v>
      </c>
      <c r="J12" s="1395">
        <v>1.6469748605964396E-2</v>
      </c>
      <c r="K12" s="1388">
        <v>7.0515736991452416E-2</v>
      </c>
      <c r="L12" s="1249">
        <v>0.12554878235107694</v>
      </c>
      <c r="M12" s="1333">
        <v>0.12387028725312496</v>
      </c>
      <c r="N12" s="1333">
        <v>0.12705227921832138</v>
      </c>
      <c r="O12" s="1333">
        <v>0.14705596522870396</v>
      </c>
    </row>
    <row r="13" spans="1:15" ht="15">
      <c r="A13" s="1329" t="s">
        <v>167</v>
      </c>
      <c r="B13" s="1330">
        <v>9544.4842870199773</v>
      </c>
      <c r="C13" s="1331">
        <v>9999.8004606021404</v>
      </c>
      <c r="D13" s="1331">
        <v>10295.511194971257</v>
      </c>
      <c r="E13" s="1331">
        <v>9544.4842870199773</v>
      </c>
      <c r="F13" s="1331">
        <v>9999.8004606021404</v>
      </c>
      <c r="G13" s="1332">
        <v>10295.511194971255</v>
      </c>
      <c r="H13" s="1740">
        <v>2.9571663508104695E-2</v>
      </c>
      <c r="I13" s="1396">
        <v>7.8687007633575279E-2</v>
      </c>
      <c r="J13" s="1395">
        <v>2.9571663508104473E-2</v>
      </c>
      <c r="K13" s="1388">
        <v>7.8687007633575057E-2</v>
      </c>
      <c r="L13" s="1249">
        <v>6.9596581804033761E-2</v>
      </c>
      <c r="M13" s="1333">
        <v>6.8309769278816657E-2</v>
      </c>
      <c r="N13" s="1333">
        <v>7.096762268762806E-2</v>
      </c>
      <c r="O13" s="1333">
        <v>8.2141086476555519E-2</v>
      </c>
    </row>
    <row r="14" spans="1:15" ht="15">
      <c r="A14" s="1329" t="s">
        <v>168</v>
      </c>
      <c r="B14" s="1330">
        <v>4411.9809894380523</v>
      </c>
      <c r="C14" s="1331">
        <v>3731.2470946505068</v>
      </c>
      <c r="D14" s="1331">
        <v>3813.2817145480367</v>
      </c>
      <c r="E14" s="1331">
        <v>4411.9809894380533</v>
      </c>
      <c r="F14" s="1331">
        <v>3731.2470946505068</v>
      </c>
      <c r="G14" s="1332">
        <v>3813.2817145480367</v>
      </c>
      <c r="H14" s="1741">
        <v>2.1985844897579376E-2</v>
      </c>
      <c r="I14" s="1398">
        <v>-0.13569851645400477</v>
      </c>
      <c r="J14" s="1395">
        <v>2.1985844897579376E-2</v>
      </c>
      <c r="K14" s="1398">
        <v>-0.13569851645400488</v>
      </c>
      <c r="L14" s="1249">
        <v>3.2171334418440174E-2</v>
      </c>
      <c r="M14" s="1333">
        <v>2.5488571413202318E-2</v>
      </c>
      <c r="N14" s="1333">
        <v>2.6285196800316043E-2</v>
      </c>
      <c r="O14" s="1333">
        <v>3.0423657178591672E-2</v>
      </c>
    </row>
    <row r="15" spans="1:15" ht="15">
      <c r="A15" s="1318" t="s">
        <v>169</v>
      </c>
      <c r="B15" s="1326">
        <v>12679.191040697266</v>
      </c>
      <c r="C15" s="1327">
        <v>13082.536905980867</v>
      </c>
      <c r="D15" s="1327">
        <v>13352.299115165833</v>
      </c>
      <c r="E15" s="1327">
        <v>9865.1715289453696</v>
      </c>
      <c r="F15" s="1327">
        <v>10428.502393099971</v>
      </c>
      <c r="G15" s="1328">
        <v>10989.688149611751</v>
      </c>
      <c r="H15" s="1742">
        <v>2.0620022792493753E-2</v>
      </c>
      <c r="I15" s="1401">
        <v>5.3087619889001347E-2</v>
      </c>
      <c r="J15" s="1402">
        <v>5.3812689047574969E-2</v>
      </c>
      <c r="K15" s="1401">
        <v>0.1139885522889228</v>
      </c>
      <c r="L15" s="1335">
        <v>9.2454273058306335E-2</v>
      </c>
      <c r="M15" s="1334">
        <v>8.9368291012413337E-2</v>
      </c>
      <c r="N15" s="1334">
        <v>9.2038258972538992E-2</v>
      </c>
      <c r="O15" s="1334">
        <v>8.7679466085040431E-2</v>
      </c>
    </row>
    <row r="16" spans="1:15" ht="15">
      <c r="A16" s="1318" t="s">
        <v>170</v>
      </c>
      <c r="B16" s="1337">
        <v>865.83333333333337</v>
      </c>
      <c r="C16" s="1338">
        <v>1046.7511627469228</v>
      </c>
      <c r="D16" s="1338">
        <v>1063.6963156119373</v>
      </c>
      <c r="E16" s="1338">
        <v>865.83333333333337</v>
      </c>
      <c r="F16" s="1338">
        <v>1046.7511627469228</v>
      </c>
      <c r="G16" s="1339">
        <v>1063.6963156119373</v>
      </c>
      <c r="H16" s="1400">
        <v>1.6188329631797505E-2</v>
      </c>
      <c r="I16" s="1391">
        <v>0.22852317491272833</v>
      </c>
      <c r="J16" s="1392">
        <v>1.6188329631797505E-2</v>
      </c>
      <c r="K16" s="1391">
        <v>0.22852317491272833</v>
      </c>
      <c r="L16" s="1335">
        <v>6.313493594823332E-3</v>
      </c>
      <c r="M16" s="1334">
        <v>7.1504757221195359E-3</v>
      </c>
      <c r="N16" s="1334">
        <v>7.332127307815418E-3</v>
      </c>
      <c r="O16" s="1334">
        <v>8.4865306239626272E-3</v>
      </c>
    </row>
    <row r="17" spans="1:18" ht="15">
      <c r="A17" s="1318" t="s">
        <v>171</v>
      </c>
      <c r="B17" s="1326">
        <v>8272.2962842006382</v>
      </c>
      <c r="C17" s="1327">
        <v>9407.872166888892</v>
      </c>
      <c r="D17" s="1327">
        <v>9230.3607245620442</v>
      </c>
      <c r="E17" s="1327">
        <v>8272.2962842006382</v>
      </c>
      <c r="F17" s="1327">
        <v>9407.872166888892</v>
      </c>
      <c r="G17" s="1328">
        <v>9230.3607245620442</v>
      </c>
      <c r="H17" s="1400">
        <v>-1.8868394380570086E-2</v>
      </c>
      <c r="I17" s="1401">
        <v>0.11581602102323463</v>
      </c>
      <c r="J17" s="1392">
        <v>-1.8868394380570086E-2</v>
      </c>
      <c r="K17" s="1401">
        <v>0.11581602102323463</v>
      </c>
      <c r="L17" s="1335">
        <v>6.0320026492529252E-2</v>
      </c>
      <c r="M17" s="1334">
        <v>6.4266240077162876E-2</v>
      </c>
      <c r="N17" s="1334">
        <v>6.3625471797007657E-2</v>
      </c>
      <c r="O17" s="1334">
        <v>7.3642954111533973E-2</v>
      </c>
    </row>
    <row r="18" spans="1:18" s="1097" customFormat="1" ht="15">
      <c r="A18" s="1340" t="s">
        <v>172</v>
      </c>
      <c r="B18" s="1341">
        <v>2341.5707686999999</v>
      </c>
      <c r="C18" s="1342">
        <v>2130.32410832192</v>
      </c>
      <c r="D18" s="1342">
        <v>2326.7795445586894</v>
      </c>
      <c r="E18" s="1342">
        <v>2341.5707686999999</v>
      </c>
      <c r="F18" s="1342">
        <v>2130.32410832192</v>
      </c>
      <c r="G18" s="1343">
        <v>2326.7795445586894</v>
      </c>
      <c r="H18" s="1403">
        <v>9.2218566869395113E-2</v>
      </c>
      <c r="I18" s="1404">
        <v>-6.3167956907500544E-3</v>
      </c>
      <c r="J18" s="1392">
        <v>9.2218566869395113E-2</v>
      </c>
      <c r="K18" s="1391">
        <v>-6.3167956907500544E-3</v>
      </c>
      <c r="L18" s="1335">
        <v>1.7074293031776318E-2</v>
      </c>
      <c r="M18" s="1334">
        <v>1.4552485212270779E-2</v>
      </c>
      <c r="N18" s="1334">
        <v>1.6038641468933214E-2</v>
      </c>
      <c r="O18" s="1334">
        <v>1.8563837789310408E-2</v>
      </c>
    </row>
    <row r="19" spans="1:18" s="1099" customFormat="1" ht="15">
      <c r="A19" s="1344" t="s">
        <v>173</v>
      </c>
      <c r="B19" s="1345">
        <v>137140.13015602998</v>
      </c>
      <c r="C19" s="1346">
        <v>146389.02409092383</v>
      </c>
      <c r="D19" s="1346">
        <v>145073.35606108862</v>
      </c>
      <c r="E19" s="1346">
        <v>112420.27591609478</v>
      </c>
      <c r="F19" s="1346">
        <v>124495.71255512295</v>
      </c>
      <c r="G19" s="1347">
        <v>125339.35983315454</v>
      </c>
      <c r="H19" s="1348">
        <v>-8.9874772921365587E-3</v>
      </c>
      <c r="I19" s="1349">
        <v>5.7847589148651624E-2</v>
      </c>
      <c r="J19" s="1348">
        <v>6.7765167226785383E-3</v>
      </c>
      <c r="K19" s="1349">
        <v>0.11491773892017454</v>
      </c>
      <c r="L19" s="1348">
        <v>1</v>
      </c>
      <c r="M19" s="1350">
        <v>1</v>
      </c>
      <c r="N19" s="1350">
        <v>1</v>
      </c>
      <c r="O19" s="1350">
        <v>1</v>
      </c>
    </row>
    <row r="21" spans="1:18">
      <c r="A21" s="1351" t="s">
        <v>174</v>
      </c>
      <c r="B21" s="1352"/>
    </row>
    <row r="22" spans="1:18">
      <c r="A22" s="1351" t="s">
        <v>175</v>
      </c>
      <c r="B22" s="821"/>
    </row>
    <row r="23" spans="1:18">
      <c r="A23" s="1351" t="s">
        <v>176</v>
      </c>
    </row>
    <row r="24" spans="1:18">
      <c r="A24" s="517" t="s">
        <v>177</v>
      </c>
    </row>
    <row r="25" spans="1:18">
      <c r="A25" s="517" t="s">
        <v>178</v>
      </c>
    </row>
    <row r="26" spans="1:18" s="1097" customFormat="1" ht="15.75" customHeight="1" thickBot="1"/>
    <row r="27" spans="1:18" s="520" customFormat="1" ht="15">
      <c r="A27" s="1907" t="s">
        <v>179</v>
      </c>
      <c r="B27" s="1905" t="s">
        <v>180</v>
      </c>
      <c r="C27" s="1906"/>
      <c r="D27" s="1906"/>
      <c r="E27" s="1906"/>
      <c r="F27" s="1906"/>
      <c r="G27" s="1909"/>
      <c r="H27" s="1910" t="s">
        <v>47</v>
      </c>
      <c r="I27" s="1911"/>
      <c r="J27" s="1912" t="s">
        <v>47</v>
      </c>
      <c r="K27" s="1913"/>
      <c r="L27" s="1905" t="s">
        <v>181</v>
      </c>
      <c r="M27" s="1906"/>
      <c r="N27" s="1906"/>
      <c r="O27" s="1906"/>
      <c r="P27" s="1909"/>
      <c r="Q27" s="1900" t="s">
        <v>182</v>
      </c>
      <c r="R27" s="1901"/>
    </row>
    <row r="28" spans="1:18" s="520" customFormat="1" ht="19.5">
      <c r="A28" s="1908"/>
      <c r="B28" s="1353" t="s">
        <v>183</v>
      </c>
      <c r="C28" s="1354"/>
      <c r="D28" s="1354"/>
      <c r="E28" s="1914" t="s">
        <v>158</v>
      </c>
      <c r="F28" s="1914"/>
      <c r="G28" s="1915"/>
      <c r="H28" s="1912"/>
      <c r="I28" s="1913"/>
      <c r="J28" s="1912" t="s">
        <v>158</v>
      </c>
      <c r="K28" s="1913"/>
      <c r="L28" s="1902" t="s">
        <v>184</v>
      </c>
      <c r="M28" s="1903"/>
      <c r="N28" s="1903"/>
      <c r="O28" s="1903"/>
      <c r="P28" s="1904"/>
      <c r="Q28" s="1905" t="str">
        <f>+'0.Resumen BAP'!D3</f>
        <v>4T21</v>
      </c>
      <c r="R28" s="1906"/>
    </row>
    <row r="29" spans="1:18" s="520" customFormat="1" ht="19.5">
      <c r="A29" s="1908"/>
      <c r="B29" s="1353"/>
      <c r="C29" s="1354"/>
      <c r="D29" s="1354"/>
      <c r="E29" s="1354"/>
      <c r="F29" s="1355"/>
      <c r="G29" s="1355"/>
      <c r="H29" s="1356"/>
      <c r="I29" s="1357"/>
      <c r="J29" s="1356"/>
      <c r="K29" s="1358"/>
      <c r="L29" s="1359"/>
      <c r="M29" s="1360"/>
      <c r="N29" s="1360"/>
      <c r="O29" s="1360"/>
      <c r="P29" s="1361"/>
      <c r="Q29" s="1362"/>
      <c r="R29" s="696"/>
    </row>
    <row r="30" spans="1:18" s="1091" customFormat="1" ht="15.75" thickBot="1">
      <c r="A30" s="673" t="s">
        <v>51</v>
      </c>
      <c r="B30" s="424" t="s">
        <v>30</v>
      </c>
      <c r="C30" s="425" t="s">
        <v>52</v>
      </c>
      <c r="D30" s="425" t="s">
        <v>733</v>
      </c>
      <c r="E30" s="425" t="s">
        <v>30</v>
      </c>
      <c r="F30" s="425" t="s">
        <v>52</v>
      </c>
      <c r="G30" s="426" t="s">
        <v>733</v>
      </c>
      <c r="H30" s="1317" t="s">
        <v>53</v>
      </c>
      <c r="I30" s="426" t="s">
        <v>54</v>
      </c>
      <c r="J30" s="1317" t="s">
        <v>53</v>
      </c>
      <c r="K30" s="426" t="s">
        <v>54</v>
      </c>
      <c r="L30" s="969" t="s">
        <v>30</v>
      </c>
      <c r="M30" s="970" t="s">
        <v>52</v>
      </c>
      <c r="N30" s="970" t="s">
        <v>733</v>
      </c>
      <c r="O30" s="1317" t="s">
        <v>53</v>
      </c>
      <c r="P30" s="426" t="s">
        <v>54</v>
      </c>
      <c r="Q30" s="831" t="s">
        <v>950</v>
      </c>
      <c r="R30" s="1363" t="s">
        <v>951</v>
      </c>
    </row>
    <row r="31" spans="1:18" ht="15">
      <c r="A31" s="1364" t="s">
        <v>159</v>
      </c>
      <c r="B31" s="1326">
        <v>80944.98963579</v>
      </c>
      <c r="C31" s="1327">
        <v>83441.443636299984</v>
      </c>
      <c r="D31" s="1327">
        <v>84592.075846776672</v>
      </c>
      <c r="E31" s="1327">
        <v>59039.154907606709</v>
      </c>
      <c r="F31" s="1320">
        <v>64202.166613379995</v>
      </c>
      <c r="G31" s="1321">
        <v>67220.690584396667</v>
      </c>
      <c r="H31" s="1743">
        <v>1.3789696826099984E-2</v>
      </c>
      <c r="I31" s="1733">
        <v>4.5056355277783622E-2</v>
      </c>
      <c r="J31" s="1734">
        <v>4.7015920649438048E-2</v>
      </c>
      <c r="K31" s="1735">
        <v>0.13857812987996954</v>
      </c>
      <c r="L31" s="1319">
        <v>8865.1722491689234</v>
      </c>
      <c r="M31" s="1320">
        <v>9127.2300366886793</v>
      </c>
      <c r="N31" s="1321">
        <v>8600.3112637936156</v>
      </c>
      <c r="O31" s="1750">
        <v>-5.7730414460576918E-2</v>
      </c>
      <c r="P31" s="1751">
        <v>-2.9876575201360334E-2</v>
      </c>
      <c r="Q31" s="1365">
        <v>0.71025960817064748</v>
      </c>
      <c r="R31" s="1322">
        <v>0.28974039182935252</v>
      </c>
    </row>
    <row r="32" spans="1:18" ht="15">
      <c r="A32" s="1366" t="s">
        <v>160</v>
      </c>
      <c r="B32" s="1326">
        <v>26489.536076053333</v>
      </c>
      <c r="C32" s="1327">
        <v>28561.907383733331</v>
      </c>
      <c r="D32" s="1327">
        <v>28967.157488120003</v>
      </c>
      <c r="E32" s="1327">
        <v>19802.227008490001</v>
      </c>
      <c r="F32" s="1327">
        <v>23778.958572479998</v>
      </c>
      <c r="G32" s="1328">
        <v>24897.604062953335</v>
      </c>
      <c r="H32" s="1736">
        <v>1.4188481845490264E-2</v>
      </c>
      <c r="I32" s="1735">
        <v>9.3532080175101839E-2</v>
      </c>
      <c r="J32" s="1734">
        <v>4.7043502223346856E-2</v>
      </c>
      <c r="K32" s="1735">
        <v>0.25731333411533686</v>
      </c>
      <c r="L32" s="1367">
        <v>6969.3819532155258</v>
      </c>
      <c r="M32" s="1368">
        <v>7164.8642433866662</v>
      </c>
      <c r="N32" s="1369">
        <v>6826.8026049433329</v>
      </c>
      <c r="O32" s="1410">
        <v>-4.7183258043635878E-2</v>
      </c>
      <c r="P32" s="1411">
        <v>-2.0457961585303774E-2</v>
      </c>
      <c r="Q32" s="1335">
        <v>0.51397669851620309</v>
      </c>
      <c r="R32" s="1324">
        <v>0.48602330148379691</v>
      </c>
    </row>
    <row r="33" spans="1:18" ht="15">
      <c r="A33" s="1370" t="s">
        <v>161</v>
      </c>
      <c r="B33" s="1371">
        <v>12595.770649046666</v>
      </c>
      <c r="C33" s="1372">
        <v>14770.775024556664</v>
      </c>
      <c r="D33" s="1372">
        <v>15076.6708609</v>
      </c>
      <c r="E33" s="1372">
        <v>11844.929048810001</v>
      </c>
      <c r="F33" s="1331">
        <v>14275.898463423333</v>
      </c>
      <c r="G33" s="1332">
        <v>14651.648467266665</v>
      </c>
      <c r="H33" s="1405">
        <v>2.0709531885414245E-2</v>
      </c>
      <c r="I33" s="1744">
        <v>0.19696295534256225</v>
      </c>
      <c r="J33" s="1745">
        <v>2.6320585342215042E-2</v>
      </c>
      <c r="K33" s="1408">
        <v>0.23695535928420264</v>
      </c>
      <c r="L33" s="1371">
        <v>4407.2451536439175</v>
      </c>
      <c r="M33" s="1372">
        <v>4367.1155838633331</v>
      </c>
      <c r="N33" s="1373">
        <v>4180.6248448666665</v>
      </c>
      <c r="O33" s="1412">
        <v>-4.270341267947142E-2</v>
      </c>
      <c r="P33" s="1419">
        <v>-5.1419946219665391E-2</v>
      </c>
      <c r="Q33" s="1143">
        <v>0.47335497301570145</v>
      </c>
      <c r="R33" s="1333">
        <v>0.5266450269842986</v>
      </c>
    </row>
    <row r="34" spans="1:18" ht="15">
      <c r="A34" s="1370" t="s">
        <v>162</v>
      </c>
      <c r="B34" s="1371">
        <v>13893.765427006665</v>
      </c>
      <c r="C34" s="1372">
        <v>13791.132359176669</v>
      </c>
      <c r="D34" s="1372">
        <v>13890.486627220002</v>
      </c>
      <c r="E34" s="1372">
        <v>7957.2979596799996</v>
      </c>
      <c r="F34" s="1331">
        <v>9503.0601090566652</v>
      </c>
      <c r="G34" s="1332">
        <v>10245.955595686666</v>
      </c>
      <c r="H34" s="1745">
        <v>7.2042139438406316E-3</v>
      </c>
      <c r="I34" s="1406">
        <v>-2.3599072576041547E-4</v>
      </c>
      <c r="J34" s="1407">
        <v>7.8174343643475641E-2</v>
      </c>
      <c r="K34" s="1408">
        <v>0.2876174359190018</v>
      </c>
      <c r="L34" s="1371">
        <v>2562.1367995716087</v>
      </c>
      <c r="M34" s="1372">
        <v>2797.7486595233327</v>
      </c>
      <c r="N34" s="1373">
        <v>2646.1777600766668</v>
      </c>
      <c r="O34" s="1412">
        <v>-5.417602432968005E-2</v>
      </c>
      <c r="P34" s="1752">
        <v>3.2801121516661258E-2</v>
      </c>
      <c r="Q34" s="1249">
        <v>0.56676831754006052</v>
      </c>
      <c r="R34" s="1333">
        <v>0.43323168245993948</v>
      </c>
    </row>
    <row r="35" spans="1:18" ht="15">
      <c r="A35" s="1374" t="s">
        <v>163</v>
      </c>
      <c r="B35" s="1367">
        <v>54455.453559736663</v>
      </c>
      <c r="C35" s="1368">
        <v>54879.536252566664</v>
      </c>
      <c r="D35" s="1368">
        <v>55624.918358656665</v>
      </c>
      <c r="E35" s="1368">
        <v>39236.927899116708</v>
      </c>
      <c r="F35" s="1327">
        <v>40423.208040899997</v>
      </c>
      <c r="G35" s="1328">
        <v>42323.086521443336</v>
      </c>
      <c r="H35" s="1410">
        <v>1.358215023282261E-2</v>
      </c>
      <c r="I35" s="1411">
        <v>2.1475623146488321E-2</v>
      </c>
      <c r="J35" s="1410">
        <v>4.6999695784190498E-2</v>
      </c>
      <c r="K35" s="1411">
        <v>7.8654440792651936E-2</v>
      </c>
      <c r="L35" s="1367">
        <v>1895.7902959533976</v>
      </c>
      <c r="M35" s="1368">
        <v>1962.3657933020129</v>
      </c>
      <c r="N35" s="1369">
        <v>1773.5086588502825</v>
      </c>
      <c r="O35" s="1410">
        <v>-9.6239516147469284E-2</v>
      </c>
      <c r="P35" s="1411">
        <v>-6.4501668440928195E-2</v>
      </c>
      <c r="Q35" s="1335">
        <v>0.88657540788178779</v>
      </c>
      <c r="R35" s="1334">
        <v>0.11342459211821221</v>
      </c>
    </row>
    <row r="36" spans="1:18" ht="15">
      <c r="A36" s="1370" t="s">
        <v>164</v>
      </c>
      <c r="B36" s="1371">
        <v>8402.2180517726665</v>
      </c>
      <c r="C36" s="1372">
        <v>8075.6547541833343</v>
      </c>
      <c r="D36" s="1372">
        <v>7779.5278106326659</v>
      </c>
      <c r="E36" s="1372">
        <v>2161.4985609263549</v>
      </c>
      <c r="F36" s="1331">
        <v>2199.0815650903678</v>
      </c>
      <c r="G36" s="1332">
        <v>2597.315576447028</v>
      </c>
      <c r="H36" s="1412">
        <v>-3.6669094031944516E-2</v>
      </c>
      <c r="I36" s="1416">
        <v>-7.4110221527591502E-2</v>
      </c>
      <c r="J36" s="1409">
        <v>0.18109105986721108</v>
      </c>
      <c r="K36" s="1413">
        <v>0.20162725222166911</v>
      </c>
      <c r="L36" s="1705">
        <v>689.18775295891112</v>
      </c>
      <c r="M36" s="1706">
        <v>815.12382317399977</v>
      </c>
      <c r="N36" s="1707">
        <v>674.02559362000011</v>
      </c>
      <c r="O36" s="1412">
        <v>-0.17310036284374464</v>
      </c>
      <c r="P36" s="1413">
        <v>-2.2000041750328325E-2</v>
      </c>
      <c r="Q36" s="1249">
        <v>0.74203119018309005</v>
      </c>
      <c r="R36" s="1333">
        <v>0.25796880981690995</v>
      </c>
    </row>
    <row r="37" spans="1:18" ht="15">
      <c r="A37" s="1370" t="s">
        <v>165</v>
      </c>
      <c r="B37" s="1371">
        <v>19040.173858730002</v>
      </c>
      <c r="C37" s="1372">
        <v>19440.847275190001</v>
      </c>
      <c r="D37" s="1372">
        <v>19517.328753153331</v>
      </c>
      <c r="E37" s="1372">
        <v>10062.367688956352</v>
      </c>
      <c r="F37" s="1331">
        <v>10861.092252616299</v>
      </c>
      <c r="G37" s="1332">
        <v>11397.709150125636</v>
      </c>
      <c r="H37" s="1406">
        <v>3.9340609429576734E-3</v>
      </c>
      <c r="I37" s="1413">
        <v>2.5060427387040507E-2</v>
      </c>
      <c r="J37" s="1744">
        <v>4.9407268166797191E-2</v>
      </c>
      <c r="K37" s="1414">
        <v>0.13270648643011196</v>
      </c>
      <c r="L37" s="1705">
        <v>55.104404318925447</v>
      </c>
      <c r="M37" s="1706">
        <v>45.352772682013359</v>
      </c>
      <c r="N37" s="1707">
        <v>49.649403666948309</v>
      </c>
      <c r="O37" s="1409">
        <v>9.4738000145225154E-2</v>
      </c>
      <c r="P37" s="1413">
        <v>-9.8993913815045742E-2</v>
      </c>
      <c r="Q37" s="1249">
        <v>0.98989642251226129</v>
      </c>
      <c r="R37" s="1144">
        <v>1.0103577487738713E-2</v>
      </c>
    </row>
    <row r="38" spans="1:18" ht="15">
      <c r="A38" s="1370" t="s">
        <v>166</v>
      </c>
      <c r="B38" s="1371">
        <v>15063.069609020667</v>
      </c>
      <c r="C38" s="1372">
        <v>15960.428394886665</v>
      </c>
      <c r="D38" s="1372">
        <v>16390.91078211067</v>
      </c>
      <c r="E38" s="1372">
        <v>15063.069609020667</v>
      </c>
      <c r="F38" s="1331">
        <v>15960.428394886665</v>
      </c>
      <c r="G38" s="1332">
        <v>16390.91078211067</v>
      </c>
      <c r="H38" s="1744">
        <v>2.6971856680358286E-2</v>
      </c>
      <c r="I38" s="1414">
        <v>8.8152096986580553E-2</v>
      </c>
      <c r="J38" s="1744">
        <v>2.6971856680358286E-2</v>
      </c>
      <c r="K38" s="1408">
        <v>8.8152096986580553E-2</v>
      </c>
      <c r="L38" s="1705">
        <v>596.26816667222749</v>
      </c>
      <c r="M38" s="1706">
        <v>531.87115106933322</v>
      </c>
      <c r="N38" s="1707">
        <v>508.64881957333336</v>
      </c>
      <c r="O38" s="1409">
        <v>-4.3661573765208184E-2</v>
      </c>
      <c r="P38" s="1413">
        <v>-0.14694620976983841</v>
      </c>
      <c r="Q38" s="1249">
        <v>0.88926862128427475</v>
      </c>
      <c r="R38" s="1333">
        <v>0.11073137871572525</v>
      </c>
    </row>
    <row r="39" spans="1:18" ht="15">
      <c r="A39" s="1370" t="s">
        <v>167</v>
      </c>
      <c r="B39" s="1371">
        <v>8118.9421427433335</v>
      </c>
      <c r="C39" s="1372">
        <v>8469.3085625666663</v>
      </c>
      <c r="D39" s="1372">
        <v>8898.2393631433315</v>
      </c>
      <c r="E39" s="1372">
        <v>8118.9421427433335</v>
      </c>
      <c r="F39" s="1331">
        <v>8469.3085625666663</v>
      </c>
      <c r="G39" s="1332">
        <v>8898.2393631433315</v>
      </c>
      <c r="H39" s="1744">
        <v>5.0645315070050545E-2</v>
      </c>
      <c r="I39" s="1414">
        <v>9.5985068830245268E-2</v>
      </c>
      <c r="J39" s="1406">
        <v>5.0645315070050545E-2</v>
      </c>
      <c r="K39" s="1415">
        <v>9.5985068830245268E-2</v>
      </c>
      <c r="L39" s="1705">
        <v>394.47505550333335</v>
      </c>
      <c r="M39" s="1706">
        <v>374.69092444333336</v>
      </c>
      <c r="N39" s="1707">
        <v>348.2273777333333</v>
      </c>
      <c r="O39" s="1409">
        <v>-7.06276693232325E-2</v>
      </c>
      <c r="P39" s="1413">
        <v>-0.11723853542777241</v>
      </c>
      <c r="Q39" s="1249">
        <v>0.86428339444568725</v>
      </c>
      <c r="R39" s="1333">
        <v>0.13571660555431275</v>
      </c>
    </row>
    <row r="40" spans="1:18" ht="15">
      <c r="A40" s="1370" t="s">
        <v>168</v>
      </c>
      <c r="B40" s="1371">
        <v>3831.0498974699999</v>
      </c>
      <c r="C40" s="1372">
        <v>2933.2972657400001</v>
      </c>
      <c r="D40" s="1372">
        <v>3038.9116496166666</v>
      </c>
      <c r="E40" s="1372">
        <v>3831.0498974699999</v>
      </c>
      <c r="F40" s="1331">
        <v>2933.2972657400001</v>
      </c>
      <c r="G40" s="1332">
        <v>3038.9116496166666</v>
      </c>
      <c r="H40" s="1746">
        <v>3.6005346307791397E-2</v>
      </c>
      <c r="I40" s="1416">
        <v>-0.20676792760555174</v>
      </c>
      <c r="J40" s="1409">
        <v>3.6005346307791397E-2</v>
      </c>
      <c r="K40" s="1416">
        <v>-0.20676792760555174</v>
      </c>
      <c r="L40" s="1705">
        <v>160.75491650000001</v>
      </c>
      <c r="M40" s="1706">
        <v>195.32712193333336</v>
      </c>
      <c r="N40" s="1707">
        <v>192.95746425666667</v>
      </c>
      <c r="O40" s="1409">
        <v>-1.213173907039633E-2</v>
      </c>
      <c r="P40" s="1413">
        <v>0.20032076441448465</v>
      </c>
      <c r="Q40" s="1249">
        <v>0.79692817816814487</v>
      </c>
      <c r="R40" s="1333">
        <v>0.20307182183185513</v>
      </c>
    </row>
    <row r="41" spans="1:18" ht="15">
      <c r="A41" s="1375" t="s">
        <v>169</v>
      </c>
      <c r="B41" s="1367">
        <v>12190.930112</v>
      </c>
      <c r="C41" s="1368">
        <v>12614.257126666665</v>
      </c>
      <c r="D41" s="1368">
        <v>12880.275067</v>
      </c>
      <c r="E41" s="1368">
        <v>9376.9106002481021</v>
      </c>
      <c r="F41" s="1327">
        <v>9960.2226137857706</v>
      </c>
      <c r="G41" s="1328">
        <v>10517.664101445918</v>
      </c>
      <c r="H41" s="1417">
        <v>2.1088672734518088E-2</v>
      </c>
      <c r="I41" s="1418">
        <v>5.6545722817445299E-2</v>
      </c>
      <c r="J41" s="1747">
        <v>5.5966769948354589E-2</v>
      </c>
      <c r="K41" s="1418">
        <v>0.12165558037501523</v>
      </c>
      <c r="L41" s="1708">
        <v>135.11512746666668</v>
      </c>
      <c r="M41" s="1709">
        <v>114.61267656666666</v>
      </c>
      <c r="N41" s="1710">
        <v>117.6424111</v>
      </c>
      <c r="O41" s="1410">
        <v>2.6434550034882376E-2</v>
      </c>
      <c r="P41" s="1411">
        <v>-0.12931724740427197</v>
      </c>
      <c r="Q41" s="1335">
        <v>0.96464848157650263</v>
      </c>
      <c r="R41" s="1334">
        <v>3.5351518423497374E-2</v>
      </c>
    </row>
    <row r="42" spans="1:18" ht="15">
      <c r="A42" s="1421" t="s">
        <v>185</v>
      </c>
      <c r="B42" s="1338">
        <v>0</v>
      </c>
      <c r="C42" s="1376">
        <v>0</v>
      </c>
      <c r="D42" s="1376">
        <v>0</v>
      </c>
      <c r="E42" s="1376" t="s">
        <v>186</v>
      </c>
      <c r="F42" s="1338" t="s">
        <v>186</v>
      </c>
      <c r="G42" s="1339" t="s">
        <v>186</v>
      </c>
      <c r="H42" s="1417" t="s">
        <v>186</v>
      </c>
      <c r="I42" s="1411" t="s">
        <v>186</v>
      </c>
      <c r="J42" s="1410" t="s">
        <v>186</v>
      </c>
      <c r="K42" s="1411" t="s">
        <v>186</v>
      </c>
      <c r="L42" s="1708">
        <v>239.58655186253182</v>
      </c>
      <c r="M42" s="1709">
        <v>256.12366341837031</v>
      </c>
      <c r="N42" s="1710">
        <v>265.10937272858541</v>
      </c>
      <c r="O42" s="1420">
        <v>3.5083479559392394E-2</v>
      </c>
      <c r="P42" s="1411">
        <v>0.10652860382872364</v>
      </c>
      <c r="Q42" s="1335">
        <v>0</v>
      </c>
      <c r="R42" s="1334">
        <v>1</v>
      </c>
    </row>
    <row r="43" spans="1:18" ht="15">
      <c r="A43" s="1421" t="s">
        <v>171</v>
      </c>
      <c r="B43" s="1338">
        <v>0</v>
      </c>
      <c r="C43" s="1376">
        <v>0</v>
      </c>
      <c r="D43" s="1376">
        <v>0</v>
      </c>
      <c r="E43" s="1376" t="s">
        <v>186</v>
      </c>
      <c r="F43" s="1338" t="s">
        <v>186</v>
      </c>
      <c r="G43" s="1339" t="s">
        <v>186</v>
      </c>
      <c r="H43" s="1417" t="s">
        <v>186</v>
      </c>
      <c r="I43" s="1411" t="s">
        <v>186</v>
      </c>
      <c r="J43" s="1410" t="s">
        <v>186</v>
      </c>
      <c r="K43" s="1411" t="s">
        <v>186</v>
      </c>
      <c r="L43" s="1708">
        <v>2289.1551886633333</v>
      </c>
      <c r="M43" s="1709">
        <v>2302.4667173900002</v>
      </c>
      <c r="N43" s="1710">
        <v>2300.2922916333337</v>
      </c>
      <c r="O43" s="1420">
        <v>-9.4438965837972955E-4</v>
      </c>
      <c r="P43" s="1411">
        <v>4.8651585638033179E-3</v>
      </c>
      <c r="Q43" s="1335">
        <v>0</v>
      </c>
      <c r="R43" s="1334">
        <v>1</v>
      </c>
    </row>
    <row r="44" spans="1:18" s="1097" customFormat="1" ht="15.75" thickBot="1">
      <c r="A44" s="1422" t="s">
        <v>187</v>
      </c>
      <c r="B44" s="1377">
        <v>0</v>
      </c>
      <c r="C44" s="1201">
        <v>0</v>
      </c>
      <c r="D44" s="1201">
        <v>0</v>
      </c>
      <c r="E44" s="1201" t="s">
        <v>186</v>
      </c>
      <c r="F44" s="1377" t="s">
        <v>186</v>
      </c>
      <c r="G44" s="1378" t="s">
        <v>186</v>
      </c>
      <c r="H44" s="1748" t="s">
        <v>186</v>
      </c>
      <c r="I44" s="1749" t="s">
        <v>186</v>
      </c>
      <c r="J44" s="1410" t="s">
        <v>186</v>
      </c>
      <c r="K44" s="1411" t="s">
        <v>186</v>
      </c>
      <c r="L44" s="1711">
        <v>647.95269999999994</v>
      </c>
      <c r="M44" s="1712">
        <v>521.40782612323198</v>
      </c>
      <c r="N44" s="1713">
        <v>579.85866702741896</v>
      </c>
      <c r="O44" s="1748">
        <v>0.11210196313849052</v>
      </c>
      <c r="P44" s="1749">
        <v>-0.1050910552152664</v>
      </c>
      <c r="Q44" s="1250">
        <v>0</v>
      </c>
      <c r="R44" s="1251">
        <v>1</v>
      </c>
    </row>
    <row r="45" spans="1:18" s="1099" customFormat="1" ht="15.75" thickBot="1">
      <c r="A45" s="1379" t="s">
        <v>173</v>
      </c>
      <c r="B45" s="350">
        <v>93135.919747789987</v>
      </c>
      <c r="C45" s="1380">
        <v>96055.700762966662</v>
      </c>
      <c r="D45" s="1380">
        <v>97472.350913776667</v>
      </c>
      <c r="E45" s="1380">
        <v>68416.065507854815</v>
      </c>
      <c r="F45" s="1346">
        <v>74162.389227165768</v>
      </c>
      <c r="G45" s="1347">
        <v>77738.354685842583</v>
      </c>
      <c r="H45" s="1348">
        <v>1.4748215249668739E-2</v>
      </c>
      <c r="I45" s="1349">
        <v>4.6560244186449662E-2</v>
      </c>
      <c r="J45" s="1350">
        <v>4.8218045507181895E-2</v>
      </c>
      <c r="K45" s="1350">
        <v>0.13625877356126948</v>
      </c>
      <c r="L45" s="350">
        <v>12176.981817161455</v>
      </c>
      <c r="M45" s="1380">
        <v>12321.840920186945</v>
      </c>
      <c r="N45" s="351">
        <v>11863.214006282955</v>
      </c>
      <c r="O45" s="1348">
        <v>-3.722064883605336E-2</v>
      </c>
      <c r="P45" s="1349">
        <v>-2.5767289102484825E-2</v>
      </c>
      <c r="Q45" s="1348">
        <v>0.67188320143867253</v>
      </c>
      <c r="R45" s="1350">
        <v>0.32811679856132747</v>
      </c>
    </row>
    <row r="47" spans="1:18">
      <c r="A47" s="1351" t="s">
        <v>174</v>
      </c>
      <c r="B47" s="1352"/>
    </row>
    <row r="48" spans="1:18">
      <c r="A48" s="1351" t="s">
        <v>175</v>
      </c>
      <c r="B48" s="821"/>
    </row>
    <row r="49" spans="1:9">
      <c r="A49" s="1351" t="s">
        <v>176</v>
      </c>
      <c r="H49" s="1381"/>
      <c r="I49" s="1381"/>
    </row>
    <row r="50" spans="1:9">
      <c r="A50" s="517" t="s">
        <v>177</v>
      </c>
    </row>
    <row r="51" spans="1:9">
      <c r="A51" s="517" t="s">
        <v>178</v>
      </c>
    </row>
  </sheetData>
  <mergeCells count="17">
    <mergeCell ref="J1:K2"/>
    <mergeCell ref="L1:N2"/>
    <mergeCell ref="A1:A3"/>
    <mergeCell ref="B2:D2"/>
    <mergeCell ref="B1:G1"/>
    <mergeCell ref="H1:I2"/>
    <mergeCell ref="E2:G2"/>
    <mergeCell ref="Q27:R27"/>
    <mergeCell ref="L28:P28"/>
    <mergeCell ref="Q28:R28"/>
    <mergeCell ref="A27:A29"/>
    <mergeCell ref="B27:G27"/>
    <mergeCell ref="H27:I28"/>
    <mergeCell ref="J27:K27"/>
    <mergeCell ref="J28:K28"/>
    <mergeCell ref="L27:P27"/>
    <mergeCell ref="E28:G28"/>
  </mergeCells>
  <hyperlinks>
    <hyperlink ref="A4" location="Índice!A1" display="Volver al índice" xr:uid="{7B84E8D1-3081-4EFD-998A-3B616E3AEB84}"/>
    <hyperlink ref="A30" location="Índice!A1" display="Volver al índice" xr:uid="{3E76D1F7-1EDC-427F-9D40-AE305B417162}"/>
  </hyperlink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54"/>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4.25"/>
  <cols>
    <col min="1" max="1" width="36.42578125" style="517" customWidth="1"/>
    <col min="2" max="3" width="15.85546875" style="517" bestFit="1" customWidth="1"/>
    <col min="4" max="4" width="15.42578125" style="517" customWidth="1"/>
    <col min="5" max="6" width="11.5703125" style="517" bestFit="1" customWidth="1"/>
    <col min="7" max="9" width="17.140625" style="517" customWidth="1"/>
    <col min="10" max="16384" width="11.42578125" style="517"/>
  </cols>
  <sheetData>
    <row r="1" spans="1:9" s="520" customFormat="1" ht="14.45" customHeight="1">
      <c r="A1" s="1116" t="s">
        <v>40</v>
      </c>
      <c r="B1" s="1891" t="s">
        <v>141</v>
      </c>
      <c r="C1" s="1892"/>
      <c r="D1" s="1893"/>
      <c r="E1" s="1891" t="s">
        <v>47</v>
      </c>
      <c r="F1" s="1892"/>
      <c r="G1" s="821"/>
      <c r="H1" s="821"/>
      <c r="I1" s="821"/>
    </row>
    <row r="2" spans="1:9" s="520" customFormat="1" ht="15">
      <c r="A2" s="1162" t="s">
        <v>50</v>
      </c>
      <c r="B2" s="1894"/>
      <c r="C2" s="1895"/>
      <c r="D2" s="1896"/>
      <c r="E2" s="1894"/>
      <c r="F2" s="1895"/>
      <c r="G2" s="821"/>
      <c r="H2" s="821"/>
      <c r="I2" s="821"/>
    </row>
    <row r="3" spans="1:9" s="1091" customFormat="1" ht="15.75" thickBot="1">
      <c r="A3" s="673" t="s">
        <v>51</v>
      </c>
      <c r="B3" s="828" t="s">
        <v>779</v>
      </c>
      <c r="C3" s="829" t="s">
        <v>142</v>
      </c>
      <c r="D3" s="830" t="s">
        <v>778</v>
      </c>
      <c r="E3" s="424" t="s">
        <v>53</v>
      </c>
      <c r="F3" s="425" t="s">
        <v>54</v>
      </c>
      <c r="G3" s="1182"/>
      <c r="H3" s="1182"/>
      <c r="I3" s="1182"/>
    </row>
    <row r="4" spans="1:9" ht="15.75">
      <c r="A4" s="289" t="s">
        <v>188</v>
      </c>
      <c r="B4" s="287">
        <v>54530356</v>
      </c>
      <c r="C4" s="368">
        <v>61112084</v>
      </c>
      <c r="D4" s="1277">
        <v>58629661</v>
      </c>
      <c r="E4" s="1141">
        <v>-4.0620820589263494E-2</v>
      </c>
      <c r="F4" s="1142">
        <v>7.5174733867499413E-2</v>
      </c>
      <c r="G4" s="1278"/>
      <c r="H4" s="1278"/>
      <c r="I4" s="1278"/>
    </row>
    <row r="5" spans="1:9">
      <c r="A5" s="289" t="s">
        <v>189</v>
      </c>
      <c r="B5" s="287">
        <v>50069129</v>
      </c>
      <c r="C5" s="368">
        <v>54365781</v>
      </c>
      <c r="D5" s="1277">
        <v>56945262</v>
      </c>
      <c r="E5" s="1143">
        <v>4.7446775389835751E-2</v>
      </c>
      <c r="F5" s="1144">
        <v>0.13733278643612915</v>
      </c>
    </row>
    <row r="6" spans="1:9">
      <c r="A6" s="289" t="s">
        <v>190</v>
      </c>
      <c r="B6" s="287">
        <v>29324090</v>
      </c>
      <c r="C6" s="368">
        <v>31601351</v>
      </c>
      <c r="D6" s="1277">
        <v>29995810</v>
      </c>
      <c r="E6" s="1143">
        <v>-5.0806087372656947E-2</v>
      </c>
      <c r="F6" s="1144">
        <v>2.2906763688148549E-2</v>
      </c>
    </row>
    <row r="7" spans="1:9" ht="16.5">
      <c r="A7" s="362" t="s">
        <v>191</v>
      </c>
      <c r="B7" s="287">
        <v>7736747</v>
      </c>
      <c r="C7" s="368">
        <v>4681224</v>
      </c>
      <c r="D7" s="1277">
        <v>4017065</v>
      </c>
      <c r="E7" s="1143">
        <v>-0.14187720989211369</v>
      </c>
      <c r="F7" s="1144">
        <v>-0.48078113450006832</v>
      </c>
    </row>
    <row r="8" spans="1:9" s="1097" customFormat="1" ht="15" thickBot="1">
      <c r="A8" s="1104" t="s">
        <v>192</v>
      </c>
      <c r="B8" s="287">
        <v>705180</v>
      </c>
      <c r="C8" s="368">
        <v>787928</v>
      </c>
      <c r="D8" s="1277">
        <v>753064</v>
      </c>
      <c r="E8" s="1148">
        <v>-4.4247697759186119E-2</v>
      </c>
      <c r="F8" s="1149">
        <v>6.7903230380895657E-2</v>
      </c>
    </row>
    <row r="9" spans="1:9" s="1099" customFormat="1" ht="15.75" thickBot="1">
      <c r="A9" s="1107" t="s">
        <v>68</v>
      </c>
      <c r="B9" s="317">
        <v>142365502</v>
      </c>
      <c r="C9" s="1103">
        <v>152548368</v>
      </c>
      <c r="D9" s="1103">
        <v>150340862</v>
      </c>
      <c r="E9" s="423">
        <v>-1.4470859498149465E-2</v>
      </c>
      <c r="F9" s="1151">
        <v>5.6020313123329557E-2</v>
      </c>
    </row>
    <row r="10" spans="1:9">
      <c r="A10" s="289" t="s">
        <v>193</v>
      </c>
      <c r="B10" s="1279">
        <v>5978257</v>
      </c>
      <c r="C10" s="1280">
        <v>7466434</v>
      </c>
      <c r="D10" s="1281">
        <v>7212946</v>
      </c>
      <c r="E10" s="1141">
        <v>-3.395034363124351E-2</v>
      </c>
      <c r="F10" s="1142">
        <v>0.20652993004482745</v>
      </c>
    </row>
    <row r="11" spans="1:9">
      <c r="A11" s="289" t="s">
        <v>194</v>
      </c>
      <c r="B11" s="312">
        <v>25734963</v>
      </c>
      <c r="C11" s="307">
        <v>20746109</v>
      </c>
      <c r="D11" s="1282">
        <v>19692474</v>
      </c>
      <c r="E11" s="1143">
        <v>-5.0787113863134531E-2</v>
      </c>
      <c r="F11" s="1144">
        <v>-0.23479687924944753</v>
      </c>
    </row>
    <row r="12" spans="1:9">
      <c r="A12" s="289" t="s">
        <v>195</v>
      </c>
      <c r="B12" s="312">
        <v>1072920</v>
      </c>
      <c r="C12" s="307">
        <v>1330810.794</v>
      </c>
      <c r="D12" s="1282">
        <v>1296277</v>
      </c>
      <c r="E12" s="1143">
        <v>-2.5949439361099738E-2</v>
      </c>
      <c r="F12" s="1144">
        <v>0.20817675129552995</v>
      </c>
    </row>
    <row r="13" spans="1:9" s="1097" customFormat="1" ht="15" thickBot="1">
      <c r="A13" s="1104" t="s">
        <v>196</v>
      </c>
      <c r="B13" s="312">
        <v>16319407</v>
      </c>
      <c r="C13" s="307">
        <v>17577630</v>
      </c>
      <c r="D13" s="1282">
        <v>17078829</v>
      </c>
      <c r="E13" s="1143">
        <v>-2.8377033763937458E-2</v>
      </c>
      <c r="F13" s="1144">
        <v>4.6534901666463742E-2</v>
      </c>
    </row>
    <row r="14" spans="1:9" s="1099" customFormat="1" ht="15.75" thickBot="1">
      <c r="A14" s="1107" t="s">
        <v>197</v>
      </c>
      <c r="B14" s="1283">
        <v>191471049</v>
      </c>
      <c r="C14" s="1284">
        <v>199669351.794</v>
      </c>
      <c r="D14" s="1284">
        <v>195621388</v>
      </c>
      <c r="E14" s="423">
        <v>-2.0273335680361736E-2</v>
      </c>
      <c r="F14" s="1151">
        <v>2.1676065502727777E-2</v>
      </c>
    </row>
    <row r="16" spans="1:9">
      <c r="A16" s="359" t="s">
        <v>198</v>
      </c>
    </row>
    <row r="17" spans="1:6" s="1097" customFormat="1" ht="15" thickBot="1"/>
    <row r="18" spans="1:6" s="520" customFormat="1" ht="15">
      <c r="A18" s="1285" t="s">
        <v>199</v>
      </c>
      <c r="B18" s="1891" t="s">
        <v>141</v>
      </c>
      <c r="C18" s="1892"/>
      <c r="D18" s="1893"/>
      <c r="E18" s="1891" t="s">
        <v>47</v>
      </c>
      <c r="F18" s="1892"/>
    </row>
    <row r="19" spans="1:6" s="520" customFormat="1" ht="15">
      <c r="A19" s="1286" t="s">
        <v>50</v>
      </c>
      <c r="B19" s="1894"/>
      <c r="C19" s="1895"/>
      <c r="D19" s="1896"/>
      <c r="E19" s="1894"/>
      <c r="F19" s="1895"/>
    </row>
    <row r="20" spans="1:6" s="1091" customFormat="1" ht="15.75" thickBot="1">
      <c r="A20" s="673" t="s">
        <v>51</v>
      </c>
      <c r="B20" s="828" t="s">
        <v>779</v>
      </c>
      <c r="C20" s="829" t="s">
        <v>142</v>
      </c>
      <c r="D20" s="830" t="s">
        <v>778</v>
      </c>
      <c r="E20" s="674" t="s">
        <v>53</v>
      </c>
      <c r="F20" s="796" t="s">
        <v>54</v>
      </c>
    </row>
    <row r="21" spans="1:6">
      <c r="A21" s="289" t="s">
        <v>188</v>
      </c>
      <c r="B21" s="312">
        <v>54530356</v>
      </c>
      <c r="C21" s="307">
        <v>61112084</v>
      </c>
      <c r="D21" s="308">
        <v>58629661</v>
      </c>
      <c r="E21" s="1141">
        <v>-4.0620820589263494E-2</v>
      </c>
      <c r="F21" s="1142">
        <v>7.5174733867499413E-2</v>
      </c>
    </row>
    <row r="22" spans="1:6">
      <c r="A22" s="289" t="s">
        <v>189</v>
      </c>
      <c r="B22" s="312">
        <v>50069129</v>
      </c>
      <c r="C22" s="307">
        <v>54365781</v>
      </c>
      <c r="D22" s="308">
        <v>56945262</v>
      </c>
      <c r="E22" s="1143">
        <v>4.7446775389835751E-2</v>
      </c>
      <c r="F22" s="1144">
        <v>0.13733278643612915</v>
      </c>
    </row>
    <row r="23" spans="1:6">
      <c r="A23" s="289" t="s">
        <v>190</v>
      </c>
      <c r="B23" s="312">
        <v>29324090</v>
      </c>
      <c r="C23" s="307">
        <v>31601351</v>
      </c>
      <c r="D23" s="308">
        <v>29995810</v>
      </c>
      <c r="E23" s="1143">
        <v>-5.0806087372656947E-2</v>
      </c>
      <c r="F23" s="1144">
        <v>2.2906763688148549E-2</v>
      </c>
    </row>
    <row r="24" spans="1:6" ht="16.5">
      <c r="A24" s="362" t="s">
        <v>191</v>
      </c>
      <c r="B24" s="312">
        <v>7736747</v>
      </c>
      <c r="C24" s="307">
        <v>4681224</v>
      </c>
      <c r="D24" s="308">
        <v>4017065</v>
      </c>
      <c r="E24" s="1143">
        <v>-0.14187720989211369</v>
      </c>
      <c r="F24" s="1144">
        <v>-0.48078113450006832</v>
      </c>
    </row>
    <row r="25" spans="1:6" s="1097" customFormat="1" ht="15" thickBot="1">
      <c r="A25" s="1104" t="s">
        <v>192</v>
      </c>
      <c r="B25" s="320">
        <v>705180</v>
      </c>
      <c r="C25" s="1287">
        <v>787928</v>
      </c>
      <c r="D25" s="1288">
        <v>753064</v>
      </c>
      <c r="E25" s="1148">
        <v>-4.4247697759186119E-2</v>
      </c>
      <c r="F25" s="1149">
        <v>6.7903230380895657E-2</v>
      </c>
    </row>
    <row r="26" spans="1:6" s="1099" customFormat="1" ht="15.75" thickBot="1">
      <c r="A26" s="1107" t="s">
        <v>68</v>
      </c>
      <c r="B26" s="317">
        <v>142365502</v>
      </c>
      <c r="C26" s="1103">
        <v>152548368</v>
      </c>
      <c r="D26" s="291">
        <v>150340862</v>
      </c>
      <c r="E26" s="423">
        <v>-1.4470859498149465E-2</v>
      </c>
      <c r="F26" s="1151">
        <v>5.6020313123329557E-2</v>
      </c>
    </row>
    <row r="28" spans="1:6">
      <c r="A28" s="359" t="s">
        <v>198</v>
      </c>
    </row>
    <row r="29" spans="1:6">
      <c r="A29" s="359"/>
    </row>
    <row r="30" spans="1:6" s="1097" customFormat="1" ht="15" thickBot="1"/>
    <row r="31" spans="1:6" s="520" customFormat="1" ht="15">
      <c r="A31" s="1285" t="s">
        <v>200</v>
      </c>
      <c r="B31" s="1891" t="s">
        <v>141</v>
      </c>
      <c r="C31" s="1892"/>
      <c r="D31" s="1893"/>
      <c r="E31" s="1891" t="s">
        <v>47</v>
      </c>
      <c r="F31" s="1892"/>
    </row>
    <row r="32" spans="1:6" s="520" customFormat="1" ht="15">
      <c r="A32" s="1286" t="s">
        <v>50</v>
      </c>
      <c r="B32" s="1894"/>
      <c r="C32" s="1895"/>
      <c r="D32" s="1896"/>
      <c r="E32" s="1894"/>
      <c r="F32" s="1895"/>
    </row>
    <row r="33" spans="1:14" s="1091" customFormat="1" ht="15.75" thickBot="1">
      <c r="A33" s="673" t="s">
        <v>51</v>
      </c>
      <c r="B33" s="828" t="s">
        <v>779</v>
      </c>
      <c r="C33" s="829" t="s">
        <v>142</v>
      </c>
      <c r="D33" s="830" t="s">
        <v>778</v>
      </c>
      <c r="E33" s="674" t="s">
        <v>53</v>
      </c>
      <c r="F33" s="796" t="s">
        <v>54</v>
      </c>
    </row>
    <row r="34" spans="1:14">
      <c r="A34" s="808" t="s">
        <v>193</v>
      </c>
      <c r="B34" s="1289">
        <v>5978257</v>
      </c>
      <c r="C34" s="1290">
        <v>7466434</v>
      </c>
      <c r="D34" s="1281">
        <v>7212946</v>
      </c>
      <c r="E34" s="1141">
        <v>-3.395034363124351E-2</v>
      </c>
      <c r="F34" s="1142">
        <v>0.20652993004482745</v>
      </c>
    </row>
    <row r="35" spans="1:14">
      <c r="A35" s="289" t="s">
        <v>194</v>
      </c>
      <c r="B35" s="1291">
        <v>25734963</v>
      </c>
      <c r="C35" s="1292">
        <v>20746109</v>
      </c>
      <c r="D35" s="1282">
        <v>19692474</v>
      </c>
      <c r="E35" s="1143">
        <v>-5.0787113863134531E-2</v>
      </c>
      <c r="F35" s="1144">
        <v>-0.23479687924944748</v>
      </c>
    </row>
    <row r="36" spans="1:14">
      <c r="A36" s="289" t="s">
        <v>195</v>
      </c>
      <c r="B36" s="1291">
        <v>1072920</v>
      </c>
      <c r="C36" s="1292">
        <v>1330810.794</v>
      </c>
      <c r="D36" s="1282">
        <v>1296277</v>
      </c>
      <c r="E36" s="1143">
        <v>-2.5949439361099738E-2</v>
      </c>
      <c r="F36" s="1144">
        <v>0.20817675129552995</v>
      </c>
    </row>
    <row r="37" spans="1:14" s="1097" customFormat="1" ht="15" thickBot="1">
      <c r="A37" s="1104" t="s">
        <v>196</v>
      </c>
      <c r="B37" s="1291">
        <v>16319407</v>
      </c>
      <c r="C37" s="1292">
        <v>17577630</v>
      </c>
      <c r="D37" s="1292">
        <v>17078829</v>
      </c>
      <c r="E37" s="1143">
        <v>-2.8377033763937458E-2</v>
      </c>
      <c r="F37" s="1144">
        <v>4.6534901666463742E-2</v>
      </c>
    </row>
    <row r="38" spans="1:14" s="1099" customFormat="1" ht="15.75" thickBot="1">
      <c r="A38" s="1107" t="s">
        <v>201</v>
      </c>
      <c r="B38" s="1293">
        <v>49105547</v>
      </c>
      <c r="C38" s="1103">
        <v>47120983.794</v>
      </c>
      <c r="D38" s="291">
        <v>45280526</v>
      </c>
      <c r="E38" s="423">
        <v>-3.9058136011038642E-2</v>
      </c>
      <c r="F38" s="1151">
        <v>-7.7893868079710021E-2</v>
      </c>
    </row>
    <row r="39" spans="1:14" ht="15" thickBot="1"/>
    <row r="40" spans="1:14" s="1294" customFormat="1" ht="15">
      <c r="A40" s="1116" t="s">
        <v>202</v>
      </c>
      <c r="B40" s="1929" t="s">
        <v>46</v>
      </c>
      <c r="C40" s="1930"/>
      <c r="D40" s="1931"/>
      <c r="E40" s="1929" t="s">
        <v>47</v>
      </c>
      <c r="F40" s="1930"/>
      <c r="G40" s="1891" t="s">
        <v>840</v>
      </c>
      <c r="H40" s="1893"/>
      <c r="I40" s="2158" t="s">
        <v>256</v>
      </c>
    </row>
    <row r="41" spans="1:14" s="1091" customFormat="1" ht="15.75" thickBot="1">
      <c r="A41" s="1204" t="s">
        <v>51</v>
      </c>
      <c r="B41" s="617" t="s">
        <v>30</v>
      </c>
      <c r="C41" s="618" t="s">
        <v>52</v>
      </c>
      <c r="D41" s="619" t="s">
        <v>733</v>
      </c>
      <c r="E41" s="617" t="s">
        <v>53</v>
      </c>
      <c r="F41" s="618" t="s">
        <v>54</v>
      </c>
      <c r="G41" s="1317">
        <v>2020</v>
      </c>
      <c r="H41" s="2159">
        <v>2021</v>
      </c>
      <c r="I41" s="2160" t="s">
        <v>207</v>
      </c>
    </row>
    <row r="42" spans="1:14" ht="15">
      <c r="A42" s="289" t="s">
        <v>202</v>
      </c>
      <c r="B42" s="1295">
        <v>1.3406565651278155E-2</v>
      </c>
      <c r="C42" s="1295">
        <v>1.2086552219678415E-2</v>
      </c>
      <c r="D42" s="1295">
        <v>1.2424414533423788E-2</v>
      </c>
      <c r="E42" s="306" t="s">
        <v>74</v>
      </c>
      <c r="F42" s="1757" t="str">
        <f>-10 &amp; " pbs"</f>
        <v>-10 pbs</v>
      </c>
      <c r="G42" s="2161">
        <v>1.78E-2</v>
      </c>
      <c r="H42" s="2162">
        <v>1.29E-2</v>
      </c>
      <c r="I42" s="2163" t="s">
        <v>956</v>
      </c>
      <c r="J42" s="1297" t="e">
        <f>+VALUE(ROUND(I42,0))</f>
        <v>#VALUE!</v>
      </c>
      <c r="K42" s="1296">
        <f>+(ROUND(D42,4)-ROUND(C42,4))*100/1%</f>
        <v>2.9999999999999991</v>
      </c>
      <c r="L42" s="1298">
        <f>+VALUE(ROUND(K42,0))</f>
        <v>3</v>
      </c>
      <c r="M42" s="1299" t="s">
        <v>203</v>
      </c>
      <c r="N42" s="1299" t="s">
        <v>204</v>
      </c>
    </row>
    <row r="43" spans="1:14" s="1097" customFormat="1" ht="15.75" thickBot="1">
      <c r="A43" s="1300" t="s">
        <v>205</v>
      </c>
      <c r="B43" s="1301">
        <v>1.4333543422209678E-2</v>
      </c>
      <c r="C43" s="1301">
        <v>1.2734307401077173E-2</v>
      </c>
      <c r="D43" s="1301">
        <v>1.3100095656884966E-2</v>
      </c>
      <c r="E43" s="1302" t="str">
        <f>4 &amp; " pbs"</f>
        <v>4 pbs</v>
      </c>
      <c r="F43" s="1303" t="str">
        <f>-12 &amp; " pbs"</f>
        <v>-12 pbs</v>
      </c>
      <c r="G43" s="1517">
        <v>1.7899999999999999E-2</v>
      </c>
      <c r="H43" s="1301">
        <v>1.3100000000000001E-2</v>
      </c>
      <c r="I43" s="2164" t="s">
        <v>957</v>
      </c>
      <c r="J43" s="1305" t="e">
        <f>+VALUE(ROUND(I43,0))</f>
        <v>#VALUE!</v>
      </c>
      <c r="K43" s="1304">
        <f>+(ROUND(D43,4)-ROUND(C43,4))*100/1%</f>
        <v>4.0000000000000107</v>
      </c>
      <c r="L43" s="1306">
        <f>+VALUE(ROUND(K43,0))</f>
        <v>4</v>
      </c>
      <c r="M43" s="1307"/>
      <c r="N43" s="1307"/>
    </row>
    <row r="44" spans="1:14">
      <c r="A44" s="289"/>
    </row>
    <row r="45" spans="1:14" ht="15">
      <c r="A45" s="1308" t="s">
        <v>68</v>
      </c>
      <c r="B45" s="1309">
        <f>'12.1.Credicorp Consolidado'!D41</f>
        <v>142365502</v>
      </c>
      <c r="C45" s="1309">
        <f>'12.1.Credicorp Consolidado'!E41</f>
        <v>152548368</v>
      </c>
      <c r="D45" s="1309">
        <f>'12.1.Credicorp Consolidado'!F41</f>
        <v>150340862</v>
      </c>
    </row>
    <row r="46" spans="1:14">
      <c r="A46" s="820"/>
      <c r="B46" s="1423"/>
      <c r="C46" s="1310" t="str">
        <f>IF(C9-C45=0,"Check",C44-C45)</f>
        <v>Check</v>
      </c>
      <c r="D46" s="1310" t="str">
        <f>IF(D9-D45=0,"Check",D44-D45)</f>
        <v>Check</v>
      </c>
    </row>
    <row r="47" spans="1:14">
      <c r="A47" s="1311" t="s">
        <v>193</v>
      </c>
      <c r="B47" s="307"/>
      <c r="C47" s="1309">
        <f>'12.1.Credicorp Consolidado'!E48</f>
        <v>7466434</v>
      </c>
      <c r="D47" s="1309">
        <f>'12.1.Credicorp Consolidado'!F48</f>
        <v>7212946</v>
      </c>
    </row>
    <row r="48" spans="1:14">
      <c r="A48" s="820"/>
      <c r="B48" s="1310">
        <f>IF(B11-B47=0,"Check",B34-B47)</f>
        <v>5978257</v>
      </c>
      <c r="C48" s="1310">
        <f>IF(C11-C47=0,"Check",C34-C47)</f>
        <v>0</v>
      </c>
      <c r="D48" s="1310">
        <f>IF(D11-D47=0,"Check",D34-D47)</f>
        <v>0</v>
      </c>
    </row>
    <row r="49" spans="1:4">
      <c r="A49" s="1311" t="s">
        <v>194</v>
      </c>
      <c r="B49" s="1309">
        <f>'12.1.Credicorp Consolidado'!D44</f>
        <v>25734963</v>
      </c>
      <c r="C49" s="1309">
        <f>'12.1.Credicorp Consolidado'!E44</f>
        <v>20746109</v>
      </c>
      <c r="D49" s="1309">
        <f>'12.1.Credicorp Consolidado'!F44</f>
        <v>19692474</v>
      </c>
    </row>
    <row r="50" spans="1:4">
      <c r="A50" s="820"/>
      <c r="B50" s="1310">
        <f>IF(B13-B49=0,"Check",B35-B49)</f>
        <v>0</v>
      </c>
      <c r="C50" s="1310">
        <f>IF(C13-C49=0,"Check",C35-C49)</f>
        <v>0</v>
      </c>
      <c r="D50" s="1310">
        <f>IF(D13-D49=0,"Check",D35-D49)</f>
        <v>0</v>
      </c>
    </row>
    <row r="51" spans="1:4">
      <c r="A51" s="1311" t="s">
        <v>195</v>
      </c>
      <c r="B51" s="1309">
        <f>'12.1.Credicorp Consolidado'!D45</f>
        <v>1072920</v>
      </c>
      <c r="C51" s="1309">
        <f>'12.1.Credicorp Consolidado'!E45</f>
        <v>1330810.794</v>
      </c>
      <c r="D51" s="1309">
        <f>'12.1.Credicorp Consolidado'!F45</f>
        <v>1296277</v>
      </c>
    </row>
    <row r="52" spans="1:4">
      <c r="A52" s="820"/>
      <c r="B52" s="1310">
        <f>IF(B15-B51=0,"Check",B36-B51)</f>
        <v>0</v>
      </c>
      <c r="C52" s="1310">
        <f>IF(C15-C51=0,"Check",C36-C51)</f>
        <v>0</v>
      </c>
      <c r="D52" s="1310">
        <f>IF(D15-D51=0,"Check",D36-D51)</f>
        <v>0</v>
      </c>
    </row>
    <row r="53" spans="1:4">
      <c r="A53" s="1311" t="s">
        <v>196</v>
      </c>
      <c r="B53" s="1309">
        <f>'12.1.Credicorp Consolidado'!D49</f>
        <v>16319407</v>
      </c>
      <c r="C53" s="1309">
        <f>'12.1.Credicorp Consolidado'!E49</f>
        <v>17577630</v>
      </c>
      <c r="D53" s="1309">
        <f>'12.1.Credicorp Consolidado'!F49</f>
        <v>17078829</v>
      </c>
    </row>
    <row r="54" spans="1:4">
      <c r="A54" s="820"/>
      <c r="B54" s="1310" t="e">
        <f>IF(#REF!-B53=0,"Check",B37-B53)</f>
        <v>#REF!</v>
      </c>
      <c r="C54" s="1310" t="e">
        <f>IF(#REF!-C53=0,"Check",C37-C53)</f>
        <v>#REF!</v>
      </c>
      <c r="D54" s="1310" t="e">
        <f>IF(#REF!-D53=0,"Check",D37-D53)</f>
        <v>#REF!</v>
      </c>
    </row>
  </sheetData>
  <mergeCells count="9">
    <mergeCell ref="G40:H40"/>
    <mergeCell ref="B40:D40"/>
    <mergeCell ref="E40:F40"/>
    <mergeCell ref="E1:F2"/>
    <mergeCell ref="B1:D2"/>
    <mergeCell ref="B18:D19"/>
    <mergeCell ref="E18:F19"/>
    <mergeCell ref="B31:D32"/>
    <mergeCell ref="E31:F32"/>
  </mergeCells>
  <hyperlinks>
    <hyperlink ref="A3" location="Índice!A1" display="Volver al índice" xr:uid="{DD48C551-C423-4499-BD89-2B2A9995DA53}"/>
    <hyperlink ref="A20" location="Índice!A1" display="Volver al índice" xr:uid="{1E2159F6-95F1-44BD-8700-80982E470F67}"/>
    <hyperlink ref="A33" location="Índice!A1" display="Volver al índice" xr:uid="{350CD7F5-F2A1-4392-9F10-5721AA96958D}"/>
    <hyperlink ref="A41" location="Índice!A1" display="Volver al índice" xr:uid="{662DBE46-271B-49F7-811F-8581B6853884}"/>
  </hyperlinks>
  <pageMargins left="0.7" right="0.7" top="0.75" bottom="0.75" header="0.3" footer="0.3"/>
  <ignoredErrors>
    <ignoredError sqref="K42:K43" formula="1"/>
    <ignoredError sqref="J42:J43"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4"/>
  <sheetViews>
    <sheetView showGridLines="0" zoomScale="60" zoomScaleNormal="60" workbookViewId="0">
      <pane xSplit="1" topLeftCell="B1" activePane="topRight" state="frozen"/>
      <selection activeCell="N35" sqref="N35"/>
      <selection pane="topRight"/>
    </sheetView>
  </sheetViews>
  <sheetFormatPr baseColWidth="10" defaultColWidth="11.42578125" defaultRowHeight="14.25"/>
  <cols>
    <col min="1" max="1" width="60.7109375" style="44" customWidth="1"/>
    <col min="2" max="2" width="16.42578125" style="44" customWidth="1"/>
    <col min="3" max="3" width="18.5703125" style="44" customWidth="1"/>
    <col min="4" max="4" width="16.42578125" style="44" customWidth="1"/>
    <col min="5" max="6" width="11.42578125" style="44"/>
    <col min="7" max="7" width="15.140625" style="44" customWidth="1"/>
    <col min="8" max="8" width="17.42578125" style="44" customWidth="1"/>
    <col min="9" max="9" width="15.5703125" style="44" bestFit="1" customWidth="1"/>
    <col min="10" max="16384" width="11.42578125" style="44"/>
  </cols>
  <sheetData>
    <row r="1" spans="1:9" s="45" customFormat="1" ht="15">
      <c r="A1" s="202" t="s">
        <v>206</v>
      </c>
      <c r="B1" s="1933" t="s">
        <v>46</v>
      </c>
      <c r="C1" s="1934"/>
      <c r="D1" s="1935"/>
      <c r="E1" s="1933" t="s">
        <v>47</v>
      </c>
      <c r="F1" s="1935"/>
      <c r="G1" s="1933" t="s">
        <v>840</v>
      </c>
      <c r="H1" s="1935"/>
      <c r="I1" s="1932" t="s">
        <v>49</v>
      </c>
    </row>
    <row r="2" spans="1:9" s="45" customFormat="1" ht="15">
      <c r="A2" s="203" t="s">
        <v>50</v>
      </c>
      <c r="B2" s="1936"/>
      <c r="C2" s="1937"/>
      <c r="D2" s="1938"/>
      <c r="E2" s="1936"/>
      <c r="F2" s="1938"/>
      <c r="G2" s="1936"/>
      <c r="H2" s="1938"/>
      <c r="I2" s="1932"/>
    </row>
    <row r="3" spans="1:9" s="201" customFormat="1" ht="15">
      <c r="A3" s="42" t="s">
        <v>51</v>
      </c>
      <c r="B3" s="617" t="s">
        <v>30</v>
      </c>
      <c r="C3" s="618" t="s">
        <v>52</v>
      </c>
      <c r="D3" s="619" t="s">
        <v>733</v>
      </c>
      <c r="E3" s="618" t="s">
        <v>53</v>
      </c>
      <c r="F3" s="618" t="s">
        <v>54</v>
      </c>
      <c r="G3" s="1729">
        <v>2020</v>
      </c>
      <c r="H3" s="1730">
        <v>2021</v>
      </c>
      <c r="I3" s="442" t="s">
        <v>207</v>
      </c>
    </row>
    <row r="4" spans="1:9" ht="15">
      <c r="A4" s="1662" t="s">
        <v>208</v>
      </c>
      <c r="B4" s="1663">
        <v>2703100</v>
      </c>
      <c r="C4" s="1663">
        <v>3051000</v>
      </c>
      <c r="D4" s="1663">
        <v>3091754</v>
      </c>
      <c r="E4" s="1664">
        <v>1.3357587676171748E-2</v>
      </c>
      <c r="F4" s="1665">
        <v>0.14378084421590026</v>
      </c>
      <c r="G4" s="1663">
        <v>11547648</v>
      </c>
      <c r="H4" s="1663">
        <v>11850406</v>
      </c>
      <c r="I4" s="1664">
        <v>2.6218152822115811E-2</v>
      </c>
    </row>
    <row r="5" spans="1:9">
      <c r="A5" s="1666" t="s">
        <v>209</v>
      </c>
      <c r="B5" s="1667">
        <v>2325836</v>
      </c>
      <c r="C5" s="1667">
        <v>2607349</v>
      </c>
      <c r="D5" s="1667">
        <v>2654383</v>
      </c>
      <c r="E5" s="1668">
        <v>1.8039012038664558E-2</v>
      </c>
      <c r="F5" s="1669">
        <v>0.1412597448831302</v>
      </c>
      <c r="G5" s="1670">
        <v>10027834</v>
      </c>
      <c r="H5" s="1671">
        <v>10170680</v>
      </c>
      <c r="I5" s="1722">
        <v>1.424495060448747E-2</v>
      </c>
    </row>
    <row r="6" spans="1:9">
      <c r="A6" s="1666" t="s">
        <v>210</v>
      </c>
      <c r="B6" s="1667">
        <v>3987</v>
      </c>
      <c r="C6" s="1667">
        <v>19668</v>
      </c>
      <c r="D6" s="1667">
        <v>6212</v>
      </c>
      <c r="E6" s="1668">
        <v>-0.68415700630465737</v>
      </c>
      <c r="F6" s="1669">
        <v>0.55806370704790564</v>
      </c>
      <c r="G6" s="1670">
        <v>25603</v>
      </c>
      <c r="H6" s="1671">
        <v>40637</v>
      </c>
      <c r="I6" s="1722">
        <v>0.58719681287349135</v>
      </c>
    </row>
    <row r="7" spans="1:9">
      <c r="A7" s="1666" t="s">
        <v>211</v>
      </c>
      <c r="B7" s="1667">
        <v>8456</v>
      </c>
      <c r="C7" s="1667">
        <v>12185</v>
      </c>
      <c r="D7" s="1667">
        <v>23480</v>
      </c>
      <c r="E7" s="1668">
        <v>0.92695937628231428</v>
      </c>
      <c r="F7" s="1669">
        <v>1.7767265846736044</v>
      </c>
      <c r="G7" s="1670">
        <v>74814</v>
      </c>
      <c r="H7" s="1671">
        <v>49637</v>
      </c>
      <c r="I7" s="1722">
        <v>-0.33652792258133507</v>
      </c>
    </row>
    <row r="8" spans="1:9">
      <c r="A8" s="1666" t="s">
        <v>212</v>
      </c>
      <c r="B8" s="1667">
        <v>351502</v>
      </c>
      <c r="C8" s="1667">
        <v>385874</v>
      </c>
      <c r="D8" s="1667">
        <v>395815</v>
      </c>
      <c r="E8" s="1668">
        <v>2.576229546432255E-2</v>
      </c>
      <c r="F8" s="1669">
        <v>0.12606756149324896</v>
      </c>
      <c r="G8" s="1670">
        <v>1372163</v>
      </c>
      <c r="H8" s="1671">
        <v>1526793</v>
      </c>
      <c r="I8" s="1722">
        <v>0.11269069345260002</v>
      </c>
    </row>
    <row r="9" spans="1:9">
      <c r="A9" s="1666" t="s">
        <v>213</v>
      </c>
      <c r="B9" s="1667">
        <v>13319</v>
      </c>
      <c r="C9" s="1667">
        <v>25924</v>
      </c>
      <c r="D9" s="1667">
        <v>11864</v>
      </c>
      <c r="E9" s="1668">
        <v>-0.54235457491127914</v>
      </c>
      <c r="F9" s="1669">
        <v>-0.10924243561828967</v>
      </c>
      <c r="G9" s="1670">
        <v>47234</v>
      </c>
      <c r="H9" s="1671">
        <v>62659</v>
      </c>
      <c r="I9" s="1722">
        <v>0.32656560951856711</v>
      </c>
    </row>
    <row r="10" spans="1:9" ht="17.25">
      <c r="A10" s="1672" t="s">
        <v>214</v>
      </c>
      <c r="B10" s="1673">
        <v>634540</v>
      </c>
      <c r="C10" s="1673">
        <v>599292</v>
      </c>
      <c r="D10" s="1673">
        <v>613907</v>
      </c>
      <c r="E10" s="1674">
        <v>2.4387110123278804E-2</v>
      </c>
      <c r="F10" s="1675">
        <v>-3.251646862293945E-2</v>
      </c>
      <c r="G10" s="1673">
        <v>2976306</v>
      </c>
      <c r="H10" s="1673">
        <v>2488426</v>
      </c>
      <c r="I10" s="1723">
        <v>-0.16392131723015038</v>
      </c>
    </row>
    <row r="11" spans="1:9">
      <c r="A11" s="1666" t="s">
        <v>215</v>
      </c>
      <c r="B11" s="1667">
        <v>245221</v>
      </c>
      <c r="C11" s="1667">
        <v>209564</v>
      </c>
      <c r="D11" s="1667">
        <v>222992</v>
      </c>
      <c r="E11" s="1668">
        <v>6.4075890897291515E-2</v>
      </c>
      <c r="F11" s="1669">
        <v>-9.0648843288299127E-2</v>
      </c>
      <c r="G11" s="1670">
        <v>1188335</v>
      </c>
      <c r="H11" s="1671">
        <v>865474</v>
      </c>
      <c r="I11" s="1722">
        <v>-0.27169190506044172</v>
      </c>
    </row>
    <row r="12" spans="1:9">
      <c r="A12" s="1666" t="s">
        <v>216</v>
      </c>
      <c r="B12" s="1667">
        <v>118457</v>
      </c>
      <c r="C12" s="1667">
        <v>110308</v>
      </c>
      <c r="D12" s="1667">
        <v>111625</v>
      </c>
      <c r="E12" s="1668">
        <v>1.1939297240454002E-2</v>
      </c>
      <c r="F12" s="1669">
        <v>-5.7674936896933066E-2</v>
      </c>
      <c r="G12" s="1670">
        <v>557141</v>
      </c>
      <c r="H12" s="1671">
        <v>435426</v>
      </c>
      <c r="I12" s="1722">
        <v>-0.2184635487246496</v>
      </c>
    </row>
    <row r="13" spans="1:9">
      <c r="A13" s="1666" t="s">
        <v>217</v>
      </c>
      <c r="B13" s="1667">
        <v>185104</v>
      </c>
      <c r="C13" s="1667">
        <v>179476</v>
      </c>
      <c r="D13" s="1667">
        <v>175690</v>
      </c>
      <c r="E13" s="1668">
        <v>-2.1094742472531146E-2</v>
      </c>
      <c r="F13" s="1669">
        <v>-5.0857896101650965E-2</v>
      </c>
      <c r="G13" s="1670">
        <v>883912</v>
      </c>
      <c r="H13" s="1671">
        <v>800801</v>
      </c>
      <c r="I13" s="1722">
        <v>-9.4026328412783175E-2</v>
      </c>
    </row>
    <row r="14" spans="1:9" s="186" customFormat="1" ht="17.25" thickBot="1">
      <c r="A14" s="1676" t="s">
        <v>218</v>
      </c>
      <c r="B14" s="1677">
        <v>85758</v>
      </c>
      <c r="C14" s="1677">
        <v>99944</v>
      </c>
      <c r="D14" s="1677">
        <v>103600</v>
      </c>
      <c r="E14" s="1668">
        <v>3.658048507164012E-2</v>
      </c>
      <c r="F14" s="1669">
        <v>0.20805056088061755</v>
      </c>
      <c r="G14" s="1670">
        <v>346918</v>
      </c>
      <c r="H14" s="1671">
        <v>386725</v>
      </c>
      <c r="I14" s="1722">
        <v>0.11474469471171862</v>
      </c>
    </row>
    <row r="15" spans="1:9" s="190" customFormat="1" ht="18" thickBot="1">
      <c r="A15" s="1678" t="s">
        <v>219</v>
      </c>
      <c r="B15" s="1679">
        <v>2068560</v>
      </c>
      <c r="C15" s="1679">
        <v>2451708</v>
      </c>
      <c r="D15" s="1679">
        <v>2477847</v>
      </c>
      <c r="E15" s="1680">
        <v>1.0661546970520144E-2</v>
      </c>
      <c r="F15" s="1681">
        <v>0.19786083072282168</v>
      </c>
      <c r="G15" s="1679">
        <v>8571342</v>
      </c>
      <c r="H15" s="1679">
        <v>9361980</v>
      </c>
      <c r="I15" s="1724">
        <v>9.2242031644519606E-2</v>
      </c>
    </row>
    <row r="16" spans="1:9" s="190" customFormat="1" ht="34.35" customHeight="1" thickBot="1">
      <c r="A16" s="1678" t="s">
        <v>220</v>
      </c>
      <c r="B16" s="1679">
        <v>2161800</v>
      </c>
      <c r="C16" s="1679">
        <v>2420842.4377425341</v>
      </c>
      <c r="D16" s="1679">
        <v>2457470.6669999999</v>
      </c>
      <c r="E16" s="1680">
        <v>1.5130364821108345E-2</v>
      </c>
      <c r="F16" s="1681">
        <v>0.13677059256175406</v>
      </c>
      <c r="G16" s="1856">
        <v>9006448</v>
      </c>
      <c r="H16" s="1856">
        <v>9305567.1047425345</v>
      </c>
      <c r="I16" s="1857">
        <v>3.3000000000000002E-2</v>
      </c>
    </row>
    <row r="17" spans="1:9" s="190" customFormat="1" ht="34.5" customHeight="1" thickBot="1">
      <c r="A17" s="1682" t="s">
        <v>221</v>
      </c>
      <c r="B17" s="1683">
        <v>1335895</v>
      </c>
      <c r="C17" s="1683">
        <v>2287294</v>
      </c>
      <c r="D17" s="1684">
        <v>2351065</v>
      </c>
      <c r="E17" s="1685">
        <v>2.7880543559332557E-2</v>
      </c>
      <c r="F17" s="1686">
        <v>0.75991750848681971</v>
      </c>
      <c r="G17" s="1858">
        <v>2650834</v>
      </c>
      <c r="H17" s="1859">
        <v>8149757</v>
      </c>
      <c r="I17" s="1860">
        <v>2.0744124302012121</v>
      </c>
    </row>
    <row r="18" spans="1:9" s="190" customFormat="1" ht="15" thickBot="1">
      <c r="A18" s="1687" t="s">
        <v>222</v>
      </c>
      <c r="B18" s="1688">
        <v>222098498</v>
      </c>
      <c r="C18" s="1688">
        <v>231912063.5</v>
      </c>
      <c r="D18" s="1688">
        <v>233016341.5</v>
      </c>
      <c r="E18" s="1689">
        <v>4.761623795391739E-3</v>
      </c>
      <c r="F18" s="1690">
        <v>4.9157664722253094E-2</v>
      </c>
      <c r="G18" s="1861">
        <v>199243132.5</v>
      </c>
      <c r="H18" s="1862">
        <v>228157256</v>
      </c>
      <c r="I18" s="1863">
        <v>0.14511979980037706</v>
      </c>
    </row>
    <row r="19" spans="1:9" ht="17.25">
      <c r="A19" s="1662" t="s">
        <v>223</v>
      </c>
      <c r="B19" s="1691">
        <v>3.7254821957418187E-2</v>
      </c>
      <c r="C19" s="1691">
        <v>4.2286855853878424E-2</v>
      </c>
      <c r="D19" s="1691">
        <v>4.2535162710895108E-2</v>
      </c>
      <c r="E19" s="1692" t="s">
        <v>780</v>
      </c>
      <c r="F19" s="1693" t="s">
        <v>781</v>
      </c>
      <c r="G19" s="1864">
        <v>4.3019510346234892E-2</v>
      </c>
      <c r="H19" s="1864">
        <v>4.1033014527488886E-2</v>
      </c>
      <c r="I19" s="1865" t="s">
        <v>782</v>
      </c>
    </row>
    <row r="20" spans="1:9" ht="18" thickBot="1">
      <c r="A20" s="1672" t="s">
        <v>224</v>
      </c>
      <c r="B20" s="1694">
        <v>2.405950534613701E-2</v>
      </c>
      <c r="C20" s="1694">
        <v>3.9451056844224924E-2</v>
      </c>
      <c r="D20" s="1694">
        <v>4.0358800329031858E-2</v>
      </c>
      <c r="E20" s="1695" t="s">
        <v>783</v>
      </c>
      <c r="F20" s="1696" t="s">
        <v>784</v>
      </c>
      <c r="G20" s="1866">
        <v>2.2800000000000001E-2</v>
      </c>
      <c r="H20" s="1866">
        <v>6.1199999999999997E-2</v>
      </c>
      <c r="I20" s="1867" t="s">
        <v>955</v>
      </c>
    </row>
    <row r="21" spans="1:9" s="186" customFormat="1" ht="15.75" thickBot="1">
      <c r="A21" s="1697" t="s">
        <v>225</v>
      </c>
      <c r="B21" s="1698">
        <v>0.35419083807092855</v>
      </c>
      <c r="C21" s="1698">
        <v>6.7061004002107918E-2</v>
      </c>
      <c r="D21" s="1698">
        <v>5.1166193877184504E-2</v>
      </c>
      <c r="E21" s="1699">
        <v>-1.5894810124923414E-2</v>
      </c>
      <c r="F21" s="1700">
        <v>-0.30302464419374403</v>
      </c>
      <c r="G21" s="1698">
        <v>0.69073290973572166</v>
      </c>
      <c r="H21" s="1698">
        <v>0.12948361350910811</v>
      </c>
      <c r="I21" s="1725">
        <v>-0.56124929622661357</v>
      </c>
    </row>
    <row r="22" spans="1:9">
      <c r="A22" s="205" t="s">
        <v>226</v>
      </c>
    </row>
    <row r="23" spans="1:9">
      <c r="A23" s="205" t="s">
        <v>227</v>
      </c>
    </row>
    <row r="24" spans="1:9">
      <c r="A24" s="205" t="s">
        <v>228</v>
      </c>
    </row>
  </sheetData>
  <mergeCells count="4">
    <mergeCell ref="I1:I2"/>
    <mergeCell ref="B1:D2"/>
    <mergeCell ref="E1:F2"/>
    <mergeCell ref="G1:H2"/>
  </mergeCells>
  <hyperlinks>
    <hyperlink ref="A3" location="Índice!A1" display="Volver al índice" xr:uid="{445A23D6-D09C-4208-A4F4-226480180A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SharedWithUsers xmlns="cb8a061b-66da-473e-9c67-57aa5b3143d5">
      <UserInfo>
        <DisplayName/>
        <AccountId xsi:nil="true"/>
        <AccountType/>
      </UserInfo>
    </SharedWithUsers>
    <MediaLengthInSeconds xmlns="aafcb589-e1e7-46d8-a0af-52044582a8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6" ma:contentTypeDescription="Crear nuevo documento." ma:contentTypeScope="" ma:versionID="44645e93e56c43e4158737c9ca25f667">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59c5f39e6268bb5635d9d93a9a760d28"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C505A-E6D4-4012-9B25-EC06C22985EF}">
  <ds:schemaRefs>
    <ds:schemaRef ds:uri="http://purl.org/dc/elements/1.1/"/>
    <ds:schemaRef ds:uri="http://schemas.microsoft.com/office/2006/metadata/properties"/>
    <ds:schemaRef ds:uri="cb8a061b-66da-473e-9c67-57aa5b3143d5"/>
    <ds:schemaRef ds:uri="http://schemas.microsoft.com/office/2006/documentManagement/types"/>
    <ds:schemaRef ds:uri="http://purl.org/dc/dcmitype/"/>
    <ds:schemaRef ds:uri="aafcb589-e1e7-46d8-a0af-52044582a8fa"/>
    <ds:schemaRef ds:uri="http://purl.org/dc/term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7108E566-2B5E-4F83-B09E-866D997C057E}">
  <ds:schemaRefs>
    <ds:schemaRef ds:uri="http://schemas.microsoft.com/sharepoint/v3/contenttype/forms"/>
  </ds:schemaRefs>
</ds:datastoreItem>
</file>

<file path=customXml/itemProps3.xml><?xml version="1.0" encoding="utf-8"?>
<ds:datastoreItem xmlns:ds="http://schemas.openxmlformats.org/officeDocument/2006/customXml" ds:itemID="{9FBBF899-B907-424A-9001-5640C1434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Revisión</vt:lpstr>
      <vt:lpstr>0.Resumen BAP</vt:lpstr>
      <vt:lpstr>0.1.Contribuciones BAP</vt:lpstr>
      <vt:lpstr>0.2.ROAE</vt:lpstr>
      <vt:lpstr>1.AGI</vt:lpstr>
      <vt:lpstr>1.1.Colocaciones</vt:lpstr>
      <vt:lpstr>2.Fondeo</vt:lpstr>
      <vt:lpstr>3.Ingreso Neto por Intereses</vt:lpstr>
      <vt:lpstr>4.Calidad de Cartera</vt:lpstr>
      <vt:lpstr>5.Otros Ingresos</vt:lpstr>
      <vt:lpstr>6.Resultado Técnico de Seguros</vt:lpstr>
      <vt:lpstr>7.Gastos Operativos</vt:lpstr>
      <vt:lpstr>8.Eficiencia Operativa</vt:lpstr>
      <vt:lpstr>9.1.Capital Regulatorio BAP</vt:lpstr>
      <vt:lpstr>9.2.Capital Regulatorio BCP</vt:lpstr>
      <vt:lpstr>9.3.Capital Regulatorio Mibanco</vt:lpstr>
      <vt:lpstr>10. Transformación Digital BCP</vt:lpstr>
      <vt:lpstr>11.Perspectivas Económicas</vt:lpstr>
      <vt:lpstr>12.1.Credicorp Consolidado</vt:lpstr>
      <vt:lpstr>12.2 Credicorp Individual</vt:lpstr>
      <vt:lpstr>12.3 BCP Consolidado</vt:lpstr>
      <vt:lpstr>12.4 BCP Individual</vt:lpstr>
      <vt:lpstr>12.5 BCP Bolivia</vt:lpstr>
      <vt:lpstr>12.6 Mibanco</vt:lpstr>
      <vt:lpstr>12.7 IB &amp; WM</vt:lpstr>
      <vt:lpstr>12.8 Grupo Pacífico</vt:lpstr>
      <vt:lpstr>12.9 Prima AFP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Sebastian Del Aguila Barthelmess</cp:lastModifiedBy>
  <cp:revision/>
  <dcterms:created xsi:type="dcterms:W3CDTF">2021-03-25T15:28:02Z</dcterms:created>
  <dcterms:modified xsi:type="dcterms:W3CDTF">2022-02-08T03:01:36Z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y fmtid="{D5CDD505-2E9C-101B-9397-08002B2CF9AE}" pid="3" name="Order">
    <vt:r8>3448600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