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Objects="none" defaultThemeVersion="166925"/>
  <mc:AlternateContent xmlns:mc="http://schemas.openxmlformats.org/markup-compatibility/2006">
    <mc:Choice Requires="x15">
      <x15ac:absPath xmlns:x15ac="http://schemas.microsoft.com/office/spreadsheetml/2010/11/ac" url="D:\Datos de Usuarios\T59644\Downloads\"/>
    </mc:Choice>
  </mc:AlternateContent>
  <xr:revisionPtr revIDLastSave="0" documentId="8_{CE702FC6-D537-41A7-A720-DF00AFD040E7}" xr6:coauthVersionLast="47" xr6:coauthVersionMax="47" xr10:uidLastSave="{00000000-0000-0000-0000-000000000000}"/>
  <bookViews>
    <workbookView xWindow="-110" yWindow="-110" windowWidth="19420" windowHeight="10300" tabRatio="795" activeTab="2" xr2:uid="{A1DE73FF-14BF-4490-977C-6C5972B72EE5}"/>
  </bookViews>
  <sheets>
    <sheet name="Índice" sheetId="2" r:id="rId1"/>
    <sheet name="Revisión" sheetId="31" state="hidden" r:id="rId2"/>
    <sheet name="Estrategia Digital- Yape"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Ordinarios" sheetId="11" r:id="rId14"/>
    <sheet name="6.2.Otros Ingresos No ordinario"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3.1.Credicorp Consolidado" sheetId="20" r:id="rId25"/>
    <sheet name="12.3.2. Credicorp Individual" sheetId="21" r:id="rId26"/>
    <sheet name="12.3.3 BCP Consolidado" sheetId="51" r:id="rId27"/>
    <sheet name="12.3.3 BCP Individual" sheetId="23" r:id="rId28"/>
    <sheet name="12.3.4. BCP Bolivia" sheetId="25" r:id="rId29"/>
    <sheet name="12.5.5. Mibanco" sheetId="24" r:id="rId30"/>
    <sheet name="12.5.6. Prima AFP" sheetId="32" r:id="rId31"/>
    <sheet name="12.5.7 Grupo Pacífico" sheetId="28" r:id="rId32"/>
    <sheet name="12.5.8. IB &amp; WM" sheetId="47"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36" l="1"/>
  <c r="J24" i="11"/>
  <c r="J4" i="45"/>
  <c r="J10" i="11"/>
  <c r="J4" i="11"/>
  <c r="K5" i="12"/>
  <c r="J4" i="33"/>
  <c r="J35" i="13"/>
  <c r="C35" i="13"/>
  <c r="D35" i="13"/>
  <c r="E35" i="13"/>
  <c r="E14" i="13"/>
  <c r="D14" i="13"/>
  <c r="C14" i="13"/>
  <c r="J4" i="13"/>
  <c r="C43" i="43" l="1"/>
  <c r="D43" i="43"/>
  <c r="E43" i="43"/>
  <c r="C44" i="43"/>
  <c r="D44" i="43"/>
  <c r="E44" i="43"/>
  <c r="C45" i="43"/>
  <c r="D45" i="43"/>
  <c r="E45" i="43"/>
  <c r="C46" i="43"/>
  <c r="D46" i="43"/>
  <c r="E46" i="43"/>
  <c r="M43" i="43"/>
  <c r="M44" i="43"/>
  <c r="M45" i="43"/>
  <c r="M46" i="43"/>
  <c r="P7" i="43"/>
  <c r="Q7" i="43"/>
  <c r="R7" i="43"/>
  <c r="P8" i="43"/>
  <c r="Q8" i="43"/>
  <c r="R8" i="43"/>
  <c r="P9" i="43"/>
  <c r="Q9" i="43"/>
  <c r="R9" i="43"/>
  <c r="P10" i="43"/>
  <c r="Q10" i="43"/>
  <c r="R10" i="43"/>
  <c r="P11" i="43"/>
  <c r="Q11" i="43"/>
  <c r="R11" i="43"/>
  <c r="P12" i="43"/>
  <c r="Q12" i="43"/>
  <c r="R12" i="43"/>
  <c r="P13" i="43"/>
  <c r="Q13" i="43"/>
  <c r="R13" i="43"/>
  <c r="P14" i="43"/>
  <c r="Q14" i="43"/>
  <c r="R14" i="43"/>
  <c r="P15" i="43"/>
  <c r="Q15" i="43"/>
  <c r="R15" i="43"/>
  <c r="P16" i="43"/>
  <c r="Q16" i="43"/>
  <c r="R16" i="43"/>
  <c r="P17" i="43"/>
  <c r="Q17" i="43"/>
  <c r="R17" i="43"/>
  <c r="P18" i="43"/>
  <c r="Q18" i="43"/>
  <c r="R18" i="43"/>
  <c r="P19" i="43"/>
  <c r="Q19" i="43"/>
  <c r="R19" i="43"/>
  <c r="P20" i="43"/>
  <c r="Q20" i="43"/>
  <c r="R20" i="43"/>
  <c r="P21" i="43"/>
  <c r="Q21" i="43"/>
  <c r="R21" i="43"/>
  <c r="E7" i="43"/>
  <c r="F7" i="43"/>
  <c r="G7" i="43"/>
  <c r="H7" i="43"/>
  <c r="I7" i="43"/>
  <c r="J7" i="43"/>
  <c r="K7" i="43"/>
  <c r="L7" i="43"/>
  <c r="M7" i="43"/>
  <c r="N7" i="43"/>
  <c r="O7" i="43"/>
  <c r="E8" i="43"/>
  <c r="F8" i="43"/>
  <c r="G8" i="43"/>
  <c r="H8" i="43"/>
  <c r="I8" i="43"/>
  <c r="J8" i="43"/>
  <c r="K8" i="43"/>
  <c r="L8" i="43"/>
  <c r="M8" i="43"/>
  <c r="N8" i="43"/>
  <c r="O8" i="43"/>
  <c r="E9" i="43"/>
  <c r="F9" i="43"/>
  <c r="G9" i="43"/>
  <c r="H9" i="43"/>
  <c r="I9" i="43"/>
  <c r="J9" i="43"/>
  <c r="K9" i="43"/>
  <c r="L9" i="43"/>
  <c r="M9" i="43"/>
  <c r="N9" i="43"/>
  <c r="O9" i="43"/>
  <c r="E10" i="43"/>
  <c r="F10" i="43"/>
  <c r="G10" i="43"/>
  <c r="H10" i="43"/>
  <c r="I10" i="43"/>
  <c r="J10" i="43"/>
  <c r="K10" i="43"/>
  <c r="L10" i="43"/>
  <c r="M10" i="43"/>
  <c r="N10" i="43"/>
  <c r="O10" i="43"/>
  <c r="E11" i="43"/>
  <c r="F11" i="43"/>
  <c r="G11" i="43"/>
  <c r="H11" i="43"/>
  <c r="I11" i="43"/>
  <c r="J11" i="43"/>
  <c r="K11" i="43"/>
  <c r="L11" i="43"/>
  <c r="M11" i="43"/>
  <c r="N11" i="43"/>
  <c r="O11" i="43"/>
  <c r="E12" i="43"/>
  <c r="F12" i="43"/>
  <c r="G12" i="43"/>
  <c r="H12" i="43"/>
  <c r="I12" i="43"/>
  <c r="J12" i="43"/>
  <c r="K12" i="43"/>
  <c r="L12" i="43"/>
  <c r="M12" i="43"/>
  <c r="N12" i="43"/>
  <c r="O12" i="43"/>
  <c r="E13" i="43"/>
  <c r="F13" i="43"/>
  <c r="G13" i="43"/>
  <c r="H13" i="43"/>
  <c r="I13" i="43"/>
  <c r="J13" i="43"/>
  <c r="K13" i="43"/>
  <c r="L13" i="43"/>
  <c r="M13" i="43"/>
  <c r="N13" i="43"/>
  <c r="O13" i="43"/>
  <c r="E14" i="43"/>
  <c r="F14" i="43"/>
  <c r="G14" i="43"/>
  <c r="H14" i="43"/>
  <c r="I14" i="43"/>
  <c r="J14" i="43"/>
  <c r="K14" i="43"/>
  <c r="L14" i="43"/>
  <c r="M14" i="43"/>
  <c r="N14" i="43"/>
  <c r="O14" i="43"/>
  <c r="E15" i="43"/>
  <c r="F15" i="43"/>
  <c r="G15" i="43"/>
  <c r="H15" i="43"/>
  <c r="I15" i="43"/>
  <c r="J15" i="43"/>
  <c r="K15" i="43"/>
  <c r="L15" i="43"/>
  <c r="M15" i="43"/>
  <c r="N15" i="43"/>
  <c r="O15" i="43"/>
  <c r="E16" i="43"/>
  <c r="F16" i="43"/>
  <c r="G16" i="43"/>
  <c r="H16" i="43"/>
  <c r="I16" i="43"/>
  <c r="J16" i="43"/>
  <c r="K16" i="43"/>
  <c r="L16" i="43"/>
  <c r="M16" i="43"/>
  <c r="N16" i="43"/>
  <c r="O16" i="43"/>
  <c r="E17" i="43"/>
  <c r="F17" i="43"/>
  <c r="G17" i="43"/>
  <c r="H17" i="43"/>
  <c r="I17" i="43"/>
  <c r="J17" i="43"/>
  <c r="K17" i="43"/>
  <c r="L17" i="43"/>
  <c r="M17" i="43"/>
  <c r="N17" i="43"/>
  <c r="O17" i="43"/>
  <c r="E18" i="43"/>
  <c r="F18" i="43"/>
  <c r="G18" i="43"/>
  <c r="H18" i="43"/>
  <c r="I18" i="43"/>
  <c r="J18" i="43"/>
  <c r="K18" i="43"/>
  <c r="L18" i="43"/>
  <c r="M18" i="43"/>
  <c r="N18" i="43"/>
  <c r="O18" i="43"/>
  <c r="E19" i="43"/>
  <c r="F19" i="43"/>
  <c r="G19" i="43"/>
  <c r="H19" i="43"/>
  <c r="I19" i="43"/>
  <c r="J19" i="43"/>
  <c r="K19" i="43"/>
  <c r="L19" i="43"/>
  <c r="M19" i="43"/>
  <c r="N19" i="43"/>
  <c r="O19" i="43"/>
  <c r="E20" i="43"/>
  <c r="F20" i="43"/>
  <c r="G20" i="43"/>
  <c r="H20" i="43"/>
  <c r="I20" i="43"/>
  <c r="J20" i="43"/>
  <c r="K20" i="43"/>
  <c r="L20" i="43"/>
  <c r="M20" i="43"/>
  <c r="N20" i="43"/>
  <c r="O20" i="43"/>
  <c r="E21" i="43"/>
  <c r="F21" i="43"/>
  <c r="G21" i="43"/>
  <c r="H21" i="43"/>
  <c r="I21" i="43"/>
  <c r="J21" i="43"/>
  <c r="K21" i="43"/>
  <c r="L21" i="43"/>
  <c r="M21" i="43"/>
  <c r="N21" i="43"/>
  <c r="O21" i="43"/>
  <c r="J6" i="4"/>
  <c r="J6" i="1"/>
  <c r="C53" i="1"/>
  <c r="D53" i="1"/>
  <c r="E53" i="1"/>
  <c r="F53" i="1"/>
  <c r="G53" i="1"/>
  <c r="H53" i="1"/>
  <c r="I53" i="1"/>
  <c r="J53" i="1"/>
  <c r="C54" i="1"/>
  <c r="D54" i="1"/>
  <c r="E54" i="1"/>
  <c r="F54" i="1"/>
  <c r="G54" i="1"/>
  <c r="H54" i="1"/>
  <c r="I54" i="1"/>
  <c r="J54" i="1"/>
  <c r="C50" i="1"/>
  <c r="D50" i="1"/>
  <c r="E50" i="1"/>
  <c r="F50" i="1"/>
  <c r="G50" i="1"/>
  <c r="H50" i="1"/>
  <c r="I50" i="1"/>
  <c r="J50" i="1"/>
  <c r="C43" i="1"/>
  <c r="D43" i="1"/>
  <c r="E43" i="1"/>
  <c r="F43" i="1"/>
  <c r="G43" i="1"/>
  <c r="H43" i="1"/>
  <c r="I43" i="1"/>
  <c r="J43" i="1"/>
  <c r="C44" i="1"/>
  <c r="D44" i="1"/>
  <c r="E44" i="1"/>
  <c r="F44" i="1"/>
  <c r="G44" i="1"/>
  <c r="H44" i="1"/>
  <c r="I44" i="1"/>
  <c r="J44" i="1"/>
  <c r="C45" i="1"/>
  <c r="D45" i="1"/>
  <c r="E45" i="1"/>
  <c r="F45" i="1"/>
  <c r="G45" i="1"/>
  <c r="H45" i="1"/>
  <c r="I45" i="1"/>
  <c r="J45" i="1"/>
  <c r="C40" i="1"/>
  <c r="D40" i="1"/>
  <c r="E40" i="1"/>
  <c r="F40" i="1"/>
  <c r="G40" i="1"/>
  <c r="H40" i="1"/>
  <c r="I40" i="1"/>
  <c r="J40" i="1"/>
  <c r="C41" i="1"/>
  <c r="D41" i="1"/>
  <c r="E41" i="1"/>
  <c r="F41" i="1"/>
  <c r="G41" i="1"/>
  <c r="H41" i="1"/>
  <c r="I41" i="1"/>
  <c r="J41" i="1"/>
  <c r="C35" i="1"/>
  <c r="D35" i="1"/>
  <c r="E35" i="1"/>
  <c r="F35" i="1"/>
  <c r="G35" i="1"/>
  <c r="H35" i="1"/>
  <c r="I35" i="1"/>
  <c r="J35" i="1"/>
  <c r="C36" i="1"/>
  <c r="D36" i="1"/>
  <c r="E36" i="1"/>
  <c r="F36" i="1"/>
  <c r="G36" i="1"/>
  <c r="H36" i="1"/>
  <c r="I36" i="1"/>
  <c r="J36" i="1"/>
  <c r="C28" i="1"/>
  <c r="D28" i="1"/>
  <c r="E28" i="1"/>
  <c r="F28" i="1"/>
  <c r="G28" i="1"/>
  <c r="H28" i="1"/>
  <c r="I28" i="1"/>
  <c r="J28" i="1"/>
  <c r="C29" i="1"/>
  <c r="D29" i="1"/>
  <c r="E29" i="1"/>
  <c r="F29" i="1"/>
  <c r="G29" i="1"/>
  <c r="H29" i="1"/>
  <c r="I29" i="1"/>
  <c r="J29" i="1"/>
  <c r="C22" i="1"/>
  <c r="D22" i="1"/>
  <c r="E22" i="1"/>
  <c r="F22" i="1"/>
  <c r="G22" i="1"/>
  <c r="H22" i="1"/>
  <c r="I22" i="1"/>
  <c r="J22" i="1"/>
  <c r="C23" i="1"/>
  <c r="D23" i="1"/>
  <c r="E23" i="1"/>
  <c r="F23" i="1"/>
  <c r="G23" i="1"/>
  <c r="H23" i="1"/>
  <c r="I23" i="1"/>
  <c r="J23" i="1"/>
  <c r="C7" i="1"/>
  <c r="D7" i="1"/>
  <c r="E7" i="1"/>
  <c r="F7" i="1"/>
  <c r="G7" i="1"/>
  <c r="H7" i="1"/>
  <c r="I7" i="1"/>
  <c r="J7" i="1"/>
  <c r="C8" i="1"/>
  <c r="D8" i="1"/>
  <c r="E8" i="1"/>
  <c r="F8" i="1"/>
  <c r="G8" i="1"/>
  <c r="H8" i="1"/>
  <c r="I8" i="1"/>
  <c r="J8" i="1"/>
  <c r="C9" i="1"/>
  <c r="D9" i="1"/>
  <c r="E9" i="1"/>
  <c r="F9" i="1"/>
  <c r="G9" i="1"/>
  <c r="H9" i="1"/>
  <c r="I9" i="1"/>
  <c r="J9" i="1"/>
  <c r="C10" i="1"/>
  <c r="D10" i="1"/>
  <c r="E10" i="1"/>
  <c r="F10" i="1"/>
  <c r="G10" i="1"/>
  <c r="H10" i="1"/>
  <c r="I10" i="1"/>
  <c r="J10" i="1"/>
  <c r="C11" i="1"/>
  <c r="D11" i="1"/>
  <c r="E11" i="1"/>
  <c r="F11" i="1"/>
  <c r="G11" i="1"/>
  <c r="H11" i="1"/>
  <c r="I11" i="1"/>
  <c r="J11" i="1"/>
  <c r="C12" i="1"/>
  <c r="D12" i="1"/>
  <c r="E12" i="1"/>
  <c r="F12" i="1"/>
  <c r="G12" i="1"/>
  <c r="H12" i="1"/>
  <c r="I12" i="1"/>
  <c r="J12" i="1"/>
  <c r="C13" i="1"/>
  <c r="D13" i="1"/>
  <c r="E13" i="1"/>
  <c r="F13" i="1"/>
  <c r="G13" i="1"/>
  <c r="H13" i="1"/>
  <c r="I13" i="1"/>
  <c r="J13" i="1"/>
  <c r="C14" i="1"/>
  <c r="D14" i="1"/>
  <c r="E14" i="1"/>
  <c r="F14" i="1"/>
  <c r="G14" i="1"/>
  <c r="H14" i="1"/>
  <c r="I14" i="1"/>
  <c r="J14" i="1"/>
  <c r="C15" i="1"/>
  <c r="D15" i="1"/>
  <c r="E15" i="1"/>
  <c r="F15" i="1"/>
  <c r="G15" i="1"/>
  <c r="H15" i="1"/>
  <c r="I15" i="1"/>
  <c r="J15" i="1"/>
  <c r="C16" i="1"/>
  <c r="D16" i="1"/>
  <c r="E16" i="1"/>
  <c r="F16" i="1"/>
  <c r="G16" i="1"/>
  <c r="H16" i="1"/>
  <c r="I16" i="1"/>
  <c r="J16" i="1"/>
  <c r="C17" i="1"/>
  <c r="D17" i="1"/>
  <c r="E17" i="1"/>
  <c r="F17" i="1"/>
  <c r="G17" i="1"/>
  <c r="H17" i="1"/>
  <c r="I17" i="1"/>
  <c r="J17" i="1"/>
  <c r="C18" i="1"/>
  <c r="D18" i="1"/>
  <c r="E18" i="1"/>
  <c r="F18" i="1"/>
  <c r="G18" i="1"/>
  <c r="H18" i="1"/>
  <c r="I18" i="1"/>
  <c r="J18" i="1"/>
  <c r="C19" i="1"/>
  <c r="D19" i="1"/>
  <c r="E19" i="1"/>
  <c r="F19" i="1"/>
  <c r="G19" i="1"/>
  <c r="H19" i="1"/>
  <c r="I19" i="1"/>
  <c r="J19" i="1"/>
  <c r="F31" i="1"/>
  <c r="F32" i="1"/>
  <c r="F25" i="1"/>
  <c r="F26" i="1"/>
  <c r="F27" i="1"/>
  <c r="J27" i="1"/>
  <c r="C32" i="21"/>
  <c r="D32" i="21"/>
  <c r="E32" i="21"/>
  <c r="F32" i="21"/>
  <c r="G32" i="21"/>
  <c r="C24" i="21"/>
  <c r="D24" i="21"/>
  <c r="E24" i="21"/>
  <c r="F24" i="21"/>
  <c r="G24" i="21"/>
  <c r="K6" i="47"/>
  <c r="L6" i="47"/>
  <c r="C6" i="47"/>
  <c r="D6" i="47"/>
  <c r="E6" i="47"/>
  <c r="E14" i="28" l="1"/>
  <c r="F14" i="28"/>
  <c r="G14" i="28"/>
  <c r="E7" i="28"/>
  <c r="J14" i="28" s="1"/>
  <c r="G7" i="28"/>
  <c r="K14" i="28" s="1"/>
  <c r="H32" i="32"/>
  <c r="I32" i="32"/>
  <c r="C32" i="32"/>
  <c r="D32" i="32"/>
  <c r="E32" i="32"/>
  <c r="H33" i="24"/>
  <c r="I33" i="24"/>
  <c r="C33" i="24"/>
  <c r="D33" i="24"/>
  <c r="E33" i="24"/>
  <c r="C7" i="24"/>
  <c r="E7" i="24"/>
  <c r="H38" i="21"/>
  <c r="I38" i="21"/>
  <c r="C38" i="21"/>
  <c r="D38" i="21"/>
  <c r="E38" i="21"/>
  <c r="C8" i="21"/>
  <c r="E8" i="21"/>
  <c r="F17" i="18" l="1"/>
  <c r="I47" i="10" l="1"/>
  <c r="F47" i="10"/>
  <c r="C47" i="10"/>
  <c r="P47" i="10"/>
  <c r="M47" i="10"/>
  <c r="C71" i="10"/>
  <c r="D71" i="10"/>
  <c r="E71" i="10"/>
  <c r="F71" i="10"/>
  <c r="G71" i="10"/>
  <c r="H71" i="10"/>
  <c r="I71" i="10"/>
  <c r="J71" i="10"/>
  <c r="K71" i="10"/>
  <c r="M71" i="10"/>
  <c r="N71" i="10"/>
  <c r="O71" i="10"/>
  <c r="P71" i="10"/>
  <c r="Q71" i="10"/>
  <c r="R71" i="10"/>
  <c r="C72" i="10"/>
  <c r="D72" i="10"/>
  <c r="E72" i="10"/>
  <c r="F72" i="10"/>
  <c r="G72" i="10"/>
  <c r="H72" i="10"/>
  <c r="I72" i="10"/>
  <c r="J72" i="10"/>
  <c r="K72" i="10"/>
  <c r="M72" i="10"/>
  <c r="N72" i="10"/>
  <c r="O72" i="10"/>
  <c r="P72" i="10"/>
  <c r="Q72" i="10"/>
  <c r="R72" i="10"/>
  <c r="C73" i="10"/>
  <c r="D73" i="10"/>
  <c r="E73" i="10"/>
  <c r="F73" i="10"/>
  <c r="G73" i="10"/>
  <c r="H73" i="10"/>
  <c r="I73" i="10"/>
  <c r="J73" i="10"/>
  <c r="K73" i="10"/>
  <c r="M73" i="10"/>
  <c r="N73" i="10"/>
  <c r="O73" i="10"/>
  <c r="P73" i="10"/>
  <c r="Q73" i="10"/>
  <c r="R73" i="10"/>
  <c r="C67" i="10"/>
  <c r="D67" i="10"/>
  <c r="E67" i="10"/>
  <c r="F67" i="10"/>
  <c r="G67" i="10"/>
  <c r="H67" i="10"/>
  <c r="I67" i="10"/>
  <c r="J67" i="10"/>
  <c r="K67" i="10"/>
  <c r="M67" i="10"/>
  <c r="N67" i="10"/>
  <c r="O67" i="10"/>
  <c r="P67" i="10"/>
  <c r="Q67" i="10"/>
  <c r="R67" i="10"/>
  <c r="C68" i="10"/>
  <c r="D68" i="10"/>
  <c r="E68" i="10"/>
  <c r="F68" i="10"/>
  <c r="G68" i="10"/>
  <c r="H68" i="10"/>
  <c r="I68" i="10"/>
  <c r="J68" i="10"/>
  <c r="K68" i="10"/>
  <c r="M68" i="10"/>
  <c r="N68" i="10"/>
  <c r="O68" i="10"/>
  <c r="P68" i="10"/>
  <c r="Q68" i="10"/>
  <c r="R68" i="10"/>
  <c r="C69" i="10"/>
  <c r="D69" i="10"/>
  <c r="E69" i="10"/>
  <c r="F69" i="10"/>
  <c r="G69" i="10"/>
  <c r="H69" i="10"/>
  <c r="I69" i="10"/>
  <c r="J69" i="10"/>
  <c r="K69" i="10"/>
  <c r="M69" i="10"/>
  <c r="N69" i="10"/>
  <c r="O69" i="10"/>
  <c r="P69" i="10"/>
  <c r="Q69" i="10"/>
  <c r="R69" i="10"/>
  <c r="C63" i="10"/>
  <c r="D63" i="10"/>
  <c r="E63" i="10"/>
  <c r="F63" i="10"/>
  <c r="G63" i="10"/>
  <c r="H63" i="10"/>
  <c r="I63" i="10"/>
  <c r="J63" i="10"/>
  <c r="K63" i="10"/>
  <c r="M63" i="10"/>
  <c r="N63" i="10"/>
  <c r="O63" i="10"/>
  <c r="P63" i="10"/>
  <c r="Q63" i="10"/>
  <c r="R63" i="10"/>
  <c r="C64" i="10"/>
  <c r="D64" i="10"/>
  <c r="E64" i="10"/>
  <c r="F64" i="10"/>
  <c r="G64" i="10"/>
  <c r="H64" i="10"/>
  <c r="I64" i="10"/>
  <c r="J64" i="10"/>
  <c r="K64" i="10"/>
  <c r="M64" i="10"/>
  <c r="N64" i="10"/>
  <c r="O64" i="10"/>
  <c r="P64" i="10"/>
  <c r="Q64" i="10"/>
  <c r="R64" i="10"/>
  <c r="C65" i="10"/>
  <c r="D65" i="10"/>
  <c r="E65" i="10"/>
  <c r="F65" i="10"/>
  <c r="G65" i="10"/>
  <c r="H65" i="10"/>
  <c r="I65" i="10"/>
  <c r="J65" i="10"/>
  <c r="K65" i="10"/>
  <c r="M65" i="10"/>
  <c r="N65" i="10"/>
  <c r="O65" i="10"/>
  <c r="P65" i="10"/>
  <c r="Q65" i="10"/>
  <c r="R65" i="10"/>
  <c r="C66" i="10"/>
  <c r="D66" i="10"/>
  <c r="E66" i="10"/>
  <c r="F66" i="10"/>
  <c r="G66" i="10"/>
  <c r="H66" i="10"/>
  <c r="I66" i="10"/>
  <c r="J66" i="10"/>
  <c r="K66" i="10"/>
  <c r="M66" i="10"/>
  <c r="N66" i="10"/>
  <c r="O66" i="10"/>
  <c r="P66" i="10"/>
  <c r="Q66" i="10"/>
  <c r="R66" i="10"/>
  <c r="C56" i="10"/>
  <c r="D56" i="10"/>
  <c r="E56" i="10"/>
  <c r="F56" i="10"/>
  <c r="G56" i="10"/>
  <c r="H56" i="10"/>
  <c r="I56" i="10"/>
  <c r="J56" i="10"/>
  <c r="K56" i="10"/>
  <c r="M56" i="10"/>
  <c r="N56" i="10"/>
  <c r="O56" i="10"/>
  <c r="P56" i="10"/>
  <c r="Q56" i="10"/>
  <c r="R56" i="10"/>
  <c r="C57" i="10"/>
  <c r="D57" i="10"/>
  <c r="E57" i="10"/>
  <c r="F57" i="10"/>
  <c r="G57" i="10"/>
  <c r="H57" i="10"/>
  <c r="I57" i="10"/>
  <c r="J57" i="10"/>
  <c r="K57" i="10"/>
  <c r="M57" i="10"/>
  <c r="N57" i="10"/>
  <c r="O57" i="10"/>
  <c r="P57" i="10"/>
  <c r="Q57" i="10"/>
  <c r="R57" i="10"/>
  <c r="C58" i="10"/>
  <c r="D58" i="10"/>
  <c r="E58" i="10"/>
  <c r="F58" i="10"/>
  <c r="G58" i="10"/>
  <c r="H58" i="10"/>
  <c r="I58" i="10"/>
  <c r="J58" i="10"/>
  <c r="K58" i="10"/>
  <c r="M58" i="10"/>
  <c r="N58" i="10"/>
  <c r="O58" i="10"/>
  <c r="P58" i="10"/>
  <c r="Q58" i="10"/>
  <c r="R58" i="10"/>
  <c r="C51" i="10"/>
  <c r="D51" i="10"/>
  <c r="E51" i="10"/>
  <c r="F51" i="10"/>
  <c r="G51" i="10"/>
  <c r="H51" i="10"/>
  <c r="I51" i="10"/>
  <c r="J51" i="10"/>
  <c r="K51" i="10"/>
  <c r="M51" i="10"/>
  <c r="N51" i="10"/>
  <c r="O51" i="10"/>
  <c r="P51" i="10"/>
  <c r="Q51" i="10"/>
  <c r="R51" i="10"/>
  <c r="C52" i="10"/>
  <c r="D52" i="10"/>
  <c r="E52" i="10"/>
  <c r="F52" i="10"/>
  <c r="G52" i="10"/>
  <c r="H52" i="10"/>
  <c r="I52" i="10"/>
  <c r="J52" i="10"/>
  <c r="K52" i="10"/>
  <c r="M52" i="10"/>
  <c r="N52" i="10"/>
  <c r="O52" i="10"/>
  <c r="P52" i="10"/>
  <c r="Q52" i="10"/>
  <c r="R52" i="10"/>
  <c r="C53" i="10"/>
  <c r="D53" i="10"/>
  <c r="E53" i="10"/>
  <c r="F53" i="10"/>
  <c r="G53" i="10"/>
  <c r="H53" i="10"/>
  <c r="I53" i="10"/>
  <c r="J53" i="10"/>
  <c r="K53" i="10"/>
  <c r="M53" i="10"/>
  <c r="N53" i="10"/>
  <c r="O53" i="10"/>
  <c r="P53" i="10"/>
  <c r="Q53" i="10"/>
  <c r="R53" i="10"/>
  <c r="C50" i="10"/>
  <c r="D50" i="10"/>
  <c r="E50" i="10"/>
  <c r="F50" i="10"/>
  <c r="G50" i="10"/>
  <c r="H50" i="10"/>
  <c r="I50" i="10"/>
  <c r="J50" i="10"/>
  <c r="K50" i="10"/>
  <c r="M50" i="10"/>
  <c r="N50" i="10"/>
  <c r="O50" i="10"/>
  <c r="P50" i="10"/>
  <c r="Q50" i="10"/>
  <c r="R50" i="10"/>
  <c r="J44" i="25"/>
  <c r="J47" i="28" l="1"/>
  <c r="K47" i="28"/>
  <c r="E47" i="28"/>
  <c r="F47" i="28"/>
  <c r="G47" i="28"/>
  <c r="L47" i="28" l="1"/>
  <c r="J32" i="25"/>
  <c r="F53" i="25" l="1"/>
  <c r="G53" i="25"/>
  <c r="F54" i="25"/>
  <c r="G54" i="25"/>
  <c r="F55" i="25"/>
  <c r="G55" i="25"/>
  <c r="C55" i="25"/>
  <c r="D55" i="25"/>
  <c r="E55" i="25"/>
  <c r="C53" i="25"/>
  <c r="D53" i="25"/>
  <c r="E53" i="25"/>
  <c r="C54" i="25"/>
  <c r="D54" i="25"/>
  <c r="E54" i="25"/>
  <c r="Z8" i="20" l="1"/>
  <c r="T8" i="23" l="1"/>
  <c r="L14" i="28" l="1"/>
  <c r="M6" i="47"/>
  <c r="J38" i="21"/>
  <c r="J33" i="24"/>
  <c r="C69" i="32"/>
  <c r="D69" i="32"/>
  <c r="E69" i="32"/>
  <c r="F69" i="32"/>
  <c r="G69" i="32"/>
  <c r="H69" i="32"/>
  <c r="C70" i="32"/>
  <c r="D70" i="32"/>
  <c r="E70" i="32"/>
  <c r="F70" i="32"/>
  <c r="G70" i="32"/>
  <c r="H70" i="32"/>
  <c r="D68" i="32"/>
  <c r="E68" i="32"/>
  <c r="F68" i="32"/>
  <c r="G68" i="32"/>
  <c r="H68" i="32"/>
  <c r="C68" i="32"/>
  <c r="C6" i="19" l="1"/>
  <c r="D6" i="19"/>
  <c r="E6" i="19"/>
  <c r="F6" i="19"/>
  <c r="G6" i="19"/>
  <c r="H6" i="19"/>
  <c r="I6" i="19"/>
  <c r="C7" i="19"/>
  <c r="D7" i="19"/>
  <c r="E7" i="19"/>
  <c r="F7" i="19"/>
  <c r="G7" i="19"/>
  <c r="H7" i="19"/>
  <c r="I7" i="19"/>
  <c r="C8" i="19"/>
  <c r="D8" i="19"/>
  <c r="E8" i="19"/>
  <c r="F8" i="19"/>
  <c r="G8" i="19"/>
  <c r="H8" i="19"/>
  <c r="I8" i="19"/>
  <c r="C9" i="19"/>
  <c r="D9" i="19"/>
  <c r="E9" i="19"/>
  <c r="F9" i="19"/>
  <c r="G9" i="19"/>
  <c r="H9" i="19"/>
  <c r="I9" i="19"/>
  <c r="C10" i="19"/>
  <c r="D10" i="19"/>
  <c r="E10" i="19"/>
  <c r="F10" i="19"/>
  <c r="G10" i="19"/>
  <c r="H10" i="19"/>
  <c r="I10" i="19"/>
  <c r="C11" i="19"/>
  <c r="D11" i="19"/>
  <c r="E11" i="19"/>
  <c r="F11" i="19"/>
  <c r="G11" i="19"/>
  <c r="H11" i="19"/>
  <c r="I11" i="19"/>
  <c r="C12" i="19"/>
  <c r="D12" i="19"/>
  <c r="E12" i="19"/>
  <c r="F12" i="19"/>
  <c r="G12" i="19"/>
  <c r="H12" i="19"/>
  <c r="I12" i="19"/>
  <c r="C13" i="19"/>
  <c r="D13" i="19"/>
  <c r="E13" i="19"/>
  <c r="F13" i="19"/>
  <c r="G13" i="19"/>
  <c r="H13" i="19"/>
  <c r="I13" i="19"/>
  <c r="C14" i="19"/>
  <c r="D14" i="19"/>
  <c r="E14" i="19"/>
  <c r="F14" i="19"/>
  <c r="G14" i="19"/>
  <c r="H14" i="19"/>
  <c r="I14" i="19"/>
  <c r="C15" i="19"/>
  <c r="D15" i="19"/>
  <c r="E15" i="19"/>
  <c r="F15" i="19"/>
  <c r="G15" i="19"/>
  <c r="H15" i="19"/>
  <c r="I15" i="19"/>
  <c r="C16" i="19"/>
  <c r="D16" i="19"/>
  <c r="E16" i="19"/>
  <c r="F16" i="19"/>
  <c r="G16" i="19"/>
  <c r="H16" i="19"/>
  <c r="I16" i="19"/>
  <c r="C17" i="19"/>
  <c r="D17" i="19"/>
  <c r="E17" i="19"/>
  <c r="F17" i="19"/>
  <c r="G17" i="19"/>
  <c r="H17" i="19"/>
  <c r="I17" i="19"/>
  <c r="C18" i="19"/>
  <c r="D18" i="19"/>
  <c r="E18" i="19"/>
  <c r="F18" i="19"/>
  <c r="G18" i="19"/>
  <c r="H18" i="19"/>
  <c r="I18" i="19"/>
  <c r="C19" i="19"/>
  <c r="D19" i="19"/>
  <c r="E19" i="19"/>
  <c r="F19" i="19"/>
  <c r="G19" i="19"/>
  <c r="H19" i="19"/>
  <c r="I19" i="19"/>
  <c r="C20" i="19"/>
  <c r="D20" i="19"/>
  <c r="E20" i="19"/>
  <c r="F20" i="19"/>
  <c r="G20" i="19"/>
  <c r="H20" i="19"/>
  <c r="I20" i="19"/>
  <c r="C21" i="19"/>
  <c r="D21" i="19"/>
  <c r="E21" i="19"/>
  <c r="F21" i="19"/>
  <c r="G21" i="19"/>
  <c r="H21" i="19"/>
  <c r="I21" i="19"/>
  <c r="C22" i="19"/>
  <c r="D22" i="19"/>
  <c r="E22" i="19"/>
  <c r="F22" i="19"/>
  <c r="G22" i="19"/>
  <c r="H22" i="19"/>
  <c r="I22" i="19"/>
  <c r="C23" i="19"/>
  <c r="D23" i="19"/>
  <c r="E23" i="19"/>
  <c r="F23" i="19"/>
  <c r="G23" i="19"/>
  <c r="H23" i="19"/>
  <c r="I23" i="19"/>
  <c r="C24" i="19"/>
  <c r="D24" i="19"/>
  <c r="E24" i="19"/>
  <c r="F24" i="19"/>
  <c r="G24" i="19"/>
  <c r="H24" i="19"/>
  <c r="I24" i="19"/>
  <c r="D5" i="19"/>
  <c r="E5" i="19"/>
  <c r="F5" i="19"/>
  <c r="G5" i="19"/>
  <c r="H5" i="19"/>
  <c r="I5" i="19"/>
  <c r="C5" i="19"/>
  <c r="C60" i="10"/>
  <c r="F60" i="10"/>
  <c r="I60" i="10"/>
  <c r="C6" i="10"/>
  <c r="D6" i="10"/>
  <c r="E6" i="10"/>
  <c r="F6" i="10"/>
  <c r="G6" i="10"/>
  <c r="H6" i="10"/>
  <c r="I6" i="10"/>
  <c r="J6" i="10"/>
  <c r="C7" i="10"/>
  <c r="D7" i="10"/>
  <c r="E7" i="10"/>
  <c r="F7" i="10"/>
  <c r="G7" i="10"/>
  <c r="H7" i="10"/>
  <c r="I7" i="10"/>
  <c r="J7" i="10"/>
  <c r="C8" i="10"/>
  <c r="D8" i="10"/>
  <c r="E8" i="10"/>
  <c r="F8" i="10"/>
  <c r="G8" i="10"/>
  <c r="H8" i="10"/>
  <c r="I8" i="10"/>
  <c r="J8" i="10"/>
  <c r="C9" i="10"/>
  <c r="D9" i="10"/>
  <c r="E9" i="10"/>
  <c r="F9" i="10"/>
  <c r="G9" i="10"/>
  <c r="H9" i="10"/>
  <c r="I9" i="10"/>
  <c r="J9" i="10"/>
  <c r="C10" i="10"/>
  <c r="D10" i="10"/>
  <c r="E10" i="10"/>
  <c r="F10" i="10"/>
  <c r="G10" i="10"/>
  <c r="H10" i="10"/>
  <c r="I10" i="10"/>
  <c r="J10" i="10"/>
  <c r="C11" i="10"/>
  <c r="D11" i="10"/>
  <c r="E11" i="10"/>
  <c r="F11" i="10"/>
  <c r="G11" i="10"/>
  <c r="H11" i="10"/>
  <c r="I11" i="10"/>
  <c r="J11" i="10"/>
  <c r="C12" i="10"/>
  <c r="D12" i="10"/>
  <c r="E12" i="10"/>
  <c r="F12" i="10"/>
  <c r="G12" i="10"/>
  <c r="H12" i="10"/>
  <c r="I12" i="10"/>
  <c r="J12" i="10"/>
  <c r="C13" i="10"/>
  <c r="D13" i="10"/>
  <c r="E13" i="10"/>
  <c r="F13" i="10"/>
  <c r="G13" i="10"/>
  <c r="H13" i="10"/>
  <c r="I13" i="10"/>
  <c r="J13" i="10"/>
  <c r="C14" i="10"/>
  <c r="D14" i="10"/>
  <c r="E14" i="10"/>
  <c r="F14" i="10"/>
  <c r="G14" i="10"/>
  <c r="H14" i="10"/>
  <c r="I14" i="10"/>
  <c r="J14" i="10"/>
  <c r="C15" i="10"/>
  <c r="D15" i="10"/>
  <c r="E15" i="10"/>
  <c r="F15" i="10"/>
  <c r="G15" i="10"/>
  <c r="H15" i="10"/>
  <c r="I15" i="10"/>
  <c r="J15" i="10"/>
  <c r="C16" i="10"/>
  <c r="D16" i="10"/>
  <c r="E16" i="10"/>
  <c r="F16" i="10"/>
  <c r="G16" i="10"/>
  <c r="H16" i="10"/>
  <c r="I16" i="10"/>
  <c r="J16" i="10"/>
  <c r="C17" i="10"/>
  <c r="D17" i="10"/>
  <c r="E17" i="10"/>
  <c r="F17" i="10"/>
  <c r="G17" i="10"/>
  <c r="H17" i="10"/>
  <c r="I17" i="10"/>
  <c r="J17" i="10"/>
  <c r="C18" i="10"/>
  <c r="D18" i="10"/>
  <c r="E18" i="10"/>
  <c r="F18" i="10"/>
  <c r="G18" i="10"/>
  <c r="H18" i="10"/>
  <c r="I18" i="10"/>
  <c r="J18" i="10"/>
  <c r="C19" i="10"/>
  <c r="D19" i="10"/>
  <c r="E19" i="10"/>
  <c r="F19" i="10"/>
  <c r="G19" i="10"/>
  <c r="H19" i="10"/>
  <c r="I19" i="10"/>
  <c r="J19" i="10"/>
  <c r="C20" i="10"/>
  <c r="D20" i="10"/>
  <c r="E20" i="10"/>
  <c r="F20" i="10"/>
  <c r="G20" i="10"/>
  <c r="H20" i="10"/>
  <c r="I20" i="10"/>
  <c r="J20" i="10"/>
  <c r="C21" i="10"/>
  <c r="D21" i="10"/>
  <c r="E21" i="10"/>
  <c r="F21" i="10"/>
  <c r="G21" i="10"/>
  <c r="H21" i="10"/>
  <c r="I21" i="10"/>
  <c r="J21" i="10"/>
  <c r="C22" i="10"/>
  <c r="D22" i="10"/>
  <c r="E22" i="10"/>
  <c r="F22" i="10"/>
  <c r="G22" i="10"/>
  <c r="H22" i="10"/>
  <c r="I22" i="10"/>
  <c r="J22" i="10"/>
  <c r="C23" i="10"/>
  <c r="D23" i="10"/>
  <c r="E23" i="10"/>
  <c r="F23" i="10"/>
  <c r="G23" i="10"/>
  <c r="H23" i="10"/>
  <c r="I23" i="10"/>
  <c r="J23" i="10"/>
  <c r="D5" i="10"/>
  <c r="E5" i="10"/>
  <c r="F5" i="10"/>
  <c r="G5" i="10"/>
  <c r="H5" i="10"/>
  <c r="I5" i="10"/>
  <c r="J5" i="10"/>
  <c r="C5" i="10"/>
  <c r="C17" i="18" l="1"/>
  <c r="D17" i="18"/>
  <c r="E17" i="18"/>
  <c r="G17" i="18"/>
  <c r="C18" i="18"/>
  <c r="D18" i="18"/>
  <c r="E18" i="18"/>
  <c r="F18" i="18"/>
  <c r="G18" i="18"/>
  <c r="C19" i="18"/>
  <c r="D19" i="18"/>
  <c r="E19" i="18"/>
  <c r="F19" i="18"/>
  <c r="G19" i="18"/>
  <c r="C20" i="18"/>
  <c r="D20" i="18"/>
  <c r="E20" i="18"/>
  <c r="F20" i="18"/>
  <c r="G20" i="18"/>
  <c r="C5" i="18"/>
  <c r="D5" i="18"/>
  <c r="E5" i="18"/>
  <c r="F5" i="18"/>
  <c r="G5" i="18"/>
  <c r="C6" i="18"/>
  <c r="D6" i="18"/>
  <c r="E6" i="18"/>
  <c r="F6" i="18"/>
  <c r="G6" i="18"/>
  <c r="C7" i="18"/>
  <c r="D7" i="18"/>
  <c r="E7" i="18"/>
  <c r="F7" i="18"/>
  <c r="G7" i="18"/>
  <c r="C8" i="18"/>
  <c r="D8" i="18"/>
  <c r="E8" i="18"/>
  <c r="F8" i="18"/>
  <c r="G8" i="18"/>
  <c r="D6" i="42" l="1"/>
  <c r="E6" i="42"/>
  <c r="F6" i="42"/>
  <c r="D7" i="42"/>
  <c r="E7" i="42"/>
  <c r="F7" i="42"/>
  <c r="D8" i="42"/>
  <c r="E8" i="42"/>
  <c r="F8" i="42"/>
  <c r="D9" i="42"/>
  <c r="E9" i="42"/>
  <c r="F9" i="42"/>
  <c r="D10" i="42"/>
  <c r="E10" i="42"/>
  <c r="F10" i="42"/>
  <c r="D12" i="42"/>
  <c r="E12" i="42"/>
  <c r="F12" i="42"/>
  <c r="D13" i="42"/>
  <c r="E13" i="42"/>
  <c r="F13" i="42"/>
  <c r="D14" i="42"/>
  <c r="E14" i="42"/>
  <c r="F14" i="42"/>
  <c r="D16" i="42"/>
  <c r="E16" i="42"/>
  <c r="F16" i="42"/>
  <c r="E5" i="42"/>
  <c r="F5" i="42"/>
  <c r="D5" i="42"/>
  <c r="H13" i="34"/>
  <c r="I13" i="34"/>
  <c r="J13" i="34"/>
  <c r="C10" i="11" l="1"/>
  <c r="C24" i="11" s="1"/>
  <c r="D10" i="11"/>
  <c r="D24" i="11" s="1"/>
  <c r="E10" i="11"/>
  <c r="E24" i="11" s="1"/>
  <c r="B9" i="45" l="1"/>
  <c r="D58" i="32"/>
  <c r="C67" i="32" s="1"/>
  <c r="H58" i="32"/>
  <c r="I58" i="32"/>
  <c r="C58" i="32"/>
  <c r="E58" i="32"/>
  <c r="J32" i="32"/>
  <c r="J58" i="32" s="1"/>
  <c r="E16" i="18"/>
  <c r="D16" i="18"/>
  <c r="C16" i="18"/>
  <c r="D22" i="16"/>
  <c r="D29" i="16" s="1"/>
  <c r="D42" i="16" s="1"/>
  <c r="D49" i="16" s="1"/>
  <c r="E22" i="16"/>
  <c r="E29" i="16" s="1"/>
  <c r="E42" i="16" s="1"/>
  <c r="E49" i="16" s="1"/>
  <c r="C22" i="16"/>
  <c r="C29" i="16" s="1"/>
  <c r="C42" i="16" s="1"/>
  <c r="C49" i="16" s="1"/>
  <c r="I15" i="33"/>
  <c r="H15" i="33"/>
  <c r="J15" i="33"/>
  <c r="I14" i="13"/>
  <c r="H14" i="13"/>
  <c r="J14" i="13"/>
  <c r="P60" i="10"/>
  <c r="M60" i="10"/>
  <c r="D28" i="10"/>
  <c r="E28" i="10"/>
  <c r="F28" i="10"/>
  <c r="G28" i="10"/>
  <c r="H28" i="10"/>
  <c r="I28" i="10"/>
  <c r="C28" i="10"/>
  <c r="F67" i="32" l="1"/>
  <c r="G67" i="32"/>
  <c r="H67" i="32"/>
  <c r="E67" i="32"/>
  <c r="D67" i="32"/>
  <c r="E14" i="6"/>
  <c r="D14" i="6"/>
  <c r="C14" i="6"/>
  <c r="E29" i="50" l="1"/>
  <c r="E37" i="50" s="1"/>
  <c r="E44" i="50" s="1"/>
  <c r="D29" i="50"/>
  <c r="D37" i="50" s="1"/>
  <c r="D44" i="50" s="1"/>
  <c r="C29" i="50"/>
  <c r="C37" i="50" s="1"/>
  <c r="C44" i="50" s="1"/>
  <c r="E22" i="50"/>
  <c r="D22" i="50"/>
  <c r="C22" i="50"/>
  <c r="F28" i="16"/>
  <c r="J4" i="10" l="1"/>
  <c r="J28" i="10" s="1"/>
  <c r="J3" i="36"/>
  <c r="F3" i="36"/>
  <c r="G4" i="44" l="1"/>
  <c r="F4" i="44"/>
  <c r="M31" i="43" l="1"/>
  <c r="F5" i="7" l="1"/>
  <c r="G5" i="7"/>
  <c r="H5" i="7"/>
  <c r="I5" i="7"/>
  <c r="D72" i="31" l="1"/>
  <c r="E72" i="31"/>
  <c r="C72" i="31"/>
  <c r="E24" i="7" l="1"/>
  <c r="E25" i="7" s="1"/>
  <c r="D24" i="7"/>
  <c r="D25" i="7" s="1"/>
  <c r="C24" i="7"/>
  <c r="C25" i="7" s="1"/>
  <c r="D22" i="7"/>
  <c r="D23" i="7" s="1"/>
  <c r="E22" i="7"/>
  <c r="E23" i="7" s="1"/>
  <c r="C22" i="7"/>
  <c r="C23" i="7" s="1"/>
  <c r="C20" i="7"/>
  <c r="C21" i="7" s="1"/>
  <c r="C19" i="7"/>
  <c r="E17" i="7"/>
  <c r="D17" i="7"/>
  <c r="E165" i="31"/>
  <c r="D165" i="31"/>
  <c r="C165" i="31"/>
  <c r="B165" i="31"/>
  <c r="B159" i="31"/>
  <c r="B155"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39" i="31" l="1"/>
  <c r="E83" i="31"/>
  <c r="E85" i="31" s="1"/>
  <c r="E63" i="31"/>
  <c r="E65" i="31" s="1"/>
  <c r="C139" i="31"/>
  <c r="D63" i="31" l="1"/>
  <c r="D65" i="31" s="1"/>
  <c r="D139" i="31"/>
  <c r="C63" i="31"/>
  <c r="C65" i="31" s="1"/>
  <c r="C83" i="31" l="1"/>
  <c r="C85" i="31" s="1"/>
  <c r="E47" i="31"/>
  <c r="E49" i="31" s="1"/>
  <c r="D83" i="31" l="1"/>
  <c r="D85" i="31" s="1"/>
  <c r="C47" i="31"/>
  <c r="C49" i="31" s="1"/>
  <c r="D47" i="31"/>
  <c r="D49" i="31" s="1"/>
  <c r="B20" i="1" l="1"/>
  <c r="B18" i="1"/>
  <c r="B19" i="1"/>
  <c r="Z47" i="20" l="1"/>
  <c r="Y47" i="20"/>
  <c r="X47" i="20"/>
  <c r="W47" i="20"/>
  <c r="V47" i="20"/>
  <c r="U47" i="20"/>
  <c r="T47" i="20"/>
  <c r="E18" i="7" s="1"/>
  <c r="E19" i="7" s="1"/>
  <c r="S47" i="20"/>
  <c r="D18" i="7" s="1"/>
  <c r="D19" i="7" s="1"/>
  <c r="Z46" i="20"/>
  <c r="Y46" i="20"/>
  <c r="X46" i="20"/>
  <c r="W46" i="20"/>
  <c r="V46" i="20"/>
  <c r="U46" i="20"/>
  <c r="T46" i="20"/>
  <c r="S46" i="20"/>
  <c r="Z45" i="20"/>
  <c r="Y45" i="20"/>
  <c r="X45" i="20"/>
  <c r="W45" i="20"/>
  <c r="V45" i="20"/>
  <c r="U45" i="20"/>
  <c r="T45" i="20"/>
  <c r="S45" i="20"/>
  <c r="Z43" i="20"/>
  <c r="Y43" i="20"/>
  <c r="X43" i="20"/>
  <c r="W43" i="20"/>
  <c r="V43" i="20"/>
  <c r="U43" i="20"/>
  <c r="T43" i="20"/>
  <c r="E20" i="7" s="1"/>
  <c r="E21" i="7" s="1"/>
  <c r="S43" i="20"/>
  <c r="D20" i="7" s="1"/>
  <c r="D21" i="7" s="1"/>
  <c r="Z41" i="20"/>
  <c r="Y41" i="20"/>
  <c r="X41" i="20"/>
  <c r="W41" i="20"/>
  <c r="V41" i="20"/>
  <c r="U41" i="20"/>
  <c r="T41" i="20"/>
  <c r="S41" i="20"/>
  <c r="Z39" i="20"/>
  <c r="Y39" i="20"/>
  <c r="X39" i="20"/>
  <c r="W39" i="20"/>
  <c r="V39" i="20"/>
  <c r="U39" i="20"/>
  <c r="T39" i="20"/>
  <c r="S39" i="20"/>
  <c r="Z38" i="20"/>
  <c r="Y38" i="20"/>
  <c r="X38" i="20"/>
  <c r="W38" i="20"/>
  <c r="V38" i="20"/>
  <c r="U38" i="20"/>
  <c r="T38" i="20"/>
  <c r="S38" i="20"/>
  <c r="Z37" i="20"/>
  <c r="Y37" i="20"/>
  <c r="X37" i="20"/>
  <c r="W37" i="20"/>
  <c r="V37" i="20"/>
  <c r="U37" i="20"/>
  <c r="T37" i="20"/>
  <c r="S37" i="20"/>
  <c r="Z36" i="20"/>
  <c r="Y36" i="20"/>
  <c r="X36" i="20"/>
  <c r="W36" i="20"/>
  <c r="V36" i="20"/>
  <c r="U36" i="20"/>
  <c r="T36" i="20"/>
  <c r="S36" i="20"/>
  <c r="Z35" i="20"/>
  <c r="Y35" i="20"/>
  <c r="X35" i="20"/>
  <c r="W35" i="20"/>
  <c r="V35" i="20"/>
  <c r="U35" i="20"/>
  <c r="T35" i="20"/>
  <c r="S35" i="20"/>
  <c r="Z34" i="20"/>
  <c r="Y34" i="20"/>
  <c r="X34" i="20"/>
  <c r="W34" i="20"/>
  <c r="V34" i="20"/>
  <c r="U34" i="20"/>
  <c r="T34" i="20"/>
  <c r="S34" i="20"/>
  <c r="Z33" i="20"/>
  <c r="Y33" i="20"/>
  <c r="X33" i="20"/>
  <c r="W33" i="20"/>
  <c r="V33" i="20"/>
  <c r="U33" i="20"/>
  <c r="T33" i="20"/>
  <c r="S33" i="20"/>
  <c r="Z30" i="20"/>
  <c r="Y30" i="20"/>
  <c r="X30" i="20"/>
  <c r="W30" i="20"/>
  <c r="V30" i="20"/>
  <c r="U30" i="20"/>
  <c r="T30" i="20"/>
  <c r="S30" i="20"/>
  <c r="Z29" i="20"/>
  <c r="Y29" i="20"/>
  <c r="X29" i="20"/>
  <c r="W29" i="20"/>
  <c r="V29" i="20"/>
  <c r="U29" i="20"/>
  <c r="T29" i="20"/>
  <c r="S29" i="20"/>
  <c r="Z28" i="20"/>
  <c r="Y28" i="20"/>
  <c r="X28" i="20"/>
  <c r="W28" i="20"/>
  <c r="V28" i="20"/>
  <c r="U28" i="20"/>
  <c r="T28" i="20"/>
  <c r="S28" i="20"/>
  <c r="Z26" i="20"/>
  <c r="Y26" i="20"/>
  <c r="X26" i="20"/>
  <c r="W26" i="20"/>
  <c r="V26" i="20"/>
  <c r="U26" i="20"/>
  <c r="T26" i="20"/>
  <c r="S26" i="20"/>
  <c r="Z25" i="20"/>
  <c r="Y25" i="20"/>
  <c r="X25" i="20"/>
  <c r="W25" i="20"/>
  <c r="V25" i="20"/>
  <c r="U25" i="20"/>
  <c r="T25" i="20"/>
  <c r="S25" i="20"/>
  <c r="Z24" i="20"/>
  <c r="Y24" i="20"/>
  <c r="X24" i="20"/>
  <c r="W24" i="20"/>
  <c r="V24" i="20"/>
  <c r="U24" i="20"/>
  <c r="T24" i="20"/>
  <c r="S24" i="20"/>
  <c r="Z23" i="20"/>
  <c r="Y23" i="20"/>
  <c r="X23" i="20"/>
  <c r="W23" i="20"/>
  <c r="V23" i="20"/>
  <c r="U23" i="20"/>
  <c r="T23" i="20"/>
  <c r="S23" i="20"/>
  <c r="Z22" i="20"/>
  <c r="Y22" i="20"/>
  <c r="X22" i="20"/>
  <c r="W22" i="20"/>
  <c r="V22" i="20"/>
  <c r="U22" i="20"/>
  <c r="T22" i="20"/>
  <c r="S22" i="20"/>
  <c r="Z21" i="20"/>
  <c r="Y21" i="20"/>
  <c r="X21" i="20"/>
  <c r="W21" i="20"/>
  <c r="V21" i="20"/>
  <c r="U21" i="20"/>
  <c r="T21" i="20"/>
  <c r="S21" i="20"/>
  <c r="Z20" i="20"/>
  <c r="Y20" i="20"/>
  <c r="X20" i="20"/>
  <c r="W20" i="20"/>
  <c r="V20" i="20"/>
  <c r="U20" i="20"/>
  <c r="T20" i="20"/>
  <c r="S20" i="20"/>
  <c r="Z19" i="20"/>
  <c r="Y19" i="20"/>
  <c r="X19" i="20"/>
  <c r="W19" i="20"/>
  <c r="V19" i="20"/>
  <c r="U19" i="20"/>
  <c r="T19" i="20"/>
  <c r="S19" i="20"/>
  <c r="Z16" i="20"/>
  <c r="Y16" i="20"/>
  <c r="X16" i="20"/>
  <c r="W16" i="20"/>
  <c r="V16" i="20"/>
  <c r="U16" i="20"/>
  <c r="T16" i="20"/>
  <c r="S16" i="20"/>
  <c r="Z15" i="20"/>
  <c r="Y15" i="20"/>
  <c r="X15" i="20"/>
  <c r="W15" i="20"/>
  <c r="V15" i="20"/>
  <c r="U15" i="20"/>
  <c r="T15" i="20"/>
  <c r="S15" i="20"/>
  <c r="Z14" i="20"/>
  <c r="Y14" i="20"/>
  <c r="X14" i="20"/>
  <c r="W14" i="20"/>
  <c r="V14" i="20"/>
  <c r="U14" i="20"/>
  <c r="T14" i="20"/>
  <c r="S14" i="20"/>
  <c r="Z13" i="20"/>
  <c r="Y13" i="20"/>
  <c r="X13" i="20"/>
  <c r="W13" i="20"/>
  <c r="V13" i="20"/>
  <c r="U13" i="20"/>
  <c r="T13" i="20"/>
  <c r="S13" i="20"/>
  <c r="Z12" i="20"/>
  <c r="Y12" i="20"/>
  <c r="X12" i="20"/>
  <c r="W12" i="20"/>
  <c r="V12" i="20"/>
  <c r="U12" i="20"/>
  <c r="T12" i="20"/>
  <c r="S12" i="20"/>
  <c r="Z11" i="20"/>
  <c r="Y11" i="20"/>
  <c r="X11" i="20"/>
  <c r="W11" i="20"/>
  <c r="V11" i="20"/>
  <c r="U11" i="20"/>
  <c r="T11" i="20"/>
  <c r="S11" i="20"/>
  <c r="Z10" i="20"/>
  <c r="Y10" i="20"/>
  <c r="X10" i="20"/>
  <c r="W10" i="20"/>
  <c r="V10" i="20"/>
  <c r="U10" i="20"/>
  <c r="T10" i="20"/>
  <c r="S10" i="20"/>
  <c r="K75" i="20"/>
  <c r="J75" i="20"/>
  <c r="I75" i="20"/>
  <c r="H75" i="20"/>
  <c r="G75" i="20"/>
  <c r="K74" i="20"/>
  <c r="J74" i="20"/>
  <c r="I74" i="20"/>
  <c r="H74" i="20"/>
  <c r="G74" i="20"/>
  <c r="K73" i="20"/>
  <c r="J73" i="20"/>
  <c r="I73" i="20"/>
  <c r="H73" i="20"/>
  <c r="G73" i="20"/>
  <c r="K72" i="20"/>
  <c r="J72" i="20"/>
  <c r="I72" i="20"/>
  <c r="H72" i="20"/>
  <c r="G72" i="20"/>
  <c r="K70" i="20"/>
  <c r="J70" i="20"/>
  <c r="I70" i="20"/>
  <c r="H70" i="20"/>
  <c r="G70" i="20"/>
  <c r="K68" i="20"/>
  <c r="J68" i="20"/>
  <c r="I68" i="20"/>
  <c r="H68" i="20"/>
  <c r="G68" i="20"/>
  <c r="K66" i="20"/>
  <c r="J66" i="20"/>
  <c r="I66" i="20"/>
  <c r="H66" i="20"/>
  <c r="G66" i="20"/>
  <c r="K64" i="20"/>
  <c r="J64" i="20"/>
  <c r="I64" i="20"/>
  <c r="H64" i="20"/>
  <c r="G64" i="20"/>
  <c r="K63" i="20"/>
  <c r="J63" i="20"/>
  <c r="I63" i="20"/>
  <c r="H63" i="20"/>
  <c r="G63" i="20"/>
  <c r="K62" i="20"/>
  <c r="J62" i="20"/>
  <c r="I62" i="20"/>
  <c r="H62" i="20"/>
  <c r="G62" i="20"/>
  <c r="K61" i="20"/>
  <c r="J61" i="20"/>
  <c r="I61" i="20"/>
  <c r="H61" i="20"/>
  <c r="G61" i="20"/>
  <c r="K60" i="20"/>
  <c r="J60" i="20"/>
  <c r="I60" i="20"/>
  <c r="H60" i="20"/>
  <c r="G60" i="20"/>
  <c r="K59" i="20"/>
  <c r="J59" i="20"/>
  <c r="I59" i="20"/>
  <c r="H59" i="20"/>
  <c r="G59" i="20"/>
  <c r="K58" i="20"/>
  <c r="J58" i="20"/>
  <c r="I58" i="20"/>
  <c r="H58" i="20"/>
  <c r="G58" i="20"/>
  <c r="K55" i="20"/>
  <c r="J55" i="20"/>
  <c r="I55" i="20"/>
  <c r="H55" i="20"/>
  <c r="G55" i="20"/>
  <c r="K53" i="20"/>
  <c r="J53" i="20"/>
  <c r="I53" i="20"/>
  <c r="H53" i="20"/>
  <c r="G53" i="20"/>
  <c r="K52" i="20"/>
  <c r="J52" i="20"/>
  <c r="I52" i="20"/>
  <c r="H52" i="20"/>
  <c r="G52" i="20"/>
  <c r="K51" i="20"/>
  <c r="J51" i="20"/>
  <c r="I51" i="20"/>
  <c r="H51" i="20"/>
  <c r="G51" i="20"/>
  <c r="K50" i="20"/>
  <c r="J50" i="20"/>
  <c r="I50" i="20"/>
  <c r="H50" i="20"/>
  <c r="G50" i="20"/>
  <c r="K49" i="20"/>
  <c r="J49" i="20"/>
  <c r="I49" i="20"/>
  <c r="H49" i="20"/>
  <c r="G49" i="20"/>
  <c r="K48" i="20"/>
  <c r="J48" i="20"/>
  <c r="I48" i="20"/>
  <c r="H48" i="20"/>
  <c r="G48" i="20"/>
  <c r="K46" i="20"/>
  <c r="J46" i="20"/>
  <c r="I46" i="20"/>
  <c r="H46" i="20"/>
  <c r="G46" i="20"/>
  <c r="K45" i="20"/>
  <c r="J45" i="20"/>
  <c r="I45" i="20"/>
  <c r="H45" i="20"/>
  <c r="G45" i="20"/>
  <c r="K44" i="20"/>
  <c r="J44" i="20"/>
  <c r="I44" i="20"/>
  <c r="H44" i="20"/>
  <c r="G44" i="20"/>
  <c r="K43" i="20"/>
  <c r="J43" i="20"/>
  <c r="I43" i="20"/>
  <c r="H43" i="20"/>
  <c r="G43" i="20"/>
  <c r="K41" i="20"/>
  <c r="J41" i="20"/>
  <c r="I41" i="20"/>
  <c r="H41" i="20"/>
  <c r="G41" i="20"/>
  <c r="K40" i="20"/>
  <c r="J40" i="20"/>
  <c r="I40" i="20"/>
  <c r="H40" i="20"/>
  <c r="G40" i="20"/>
  <c r="K39" i="20"/>
  <c r="J39" i="20"/>
  <c r="I39" i="20"/>
  <c r="H39" i="20"/>
  <c r="G39" i="20"/>
  <c r="K34" i="20"/>
  <c r="J34" i="20"/>
  <c r="I34" i="20"/>
  <c r="H34" i="20"/>
  <c r="G34" i="20"/>
  <c r="K32" i="20"/>
  <c r="J32" i="20"/>
  <c r="I32" i="20"/>
  <c r="H32" i="20"/>
  <c r="G32" i="20"/>
  <c r="K31" i="20"/>
  <c r="J31" i="20"/>
  <c r="I31" i="20"/>
  <c r="H31" i="20"/>
  <c r="G31" i="20"/>
  <c r="K30" i="20"/>
  <c r="J30" i="20"/>
  <c r="I30" i="20"/>
  <c r="H30" i="20"/>
  <c r="G30" i="20"/>
  <c r="K29" i="20"/>
  <c r="J29" i="20"/>
  <c r="I29" i="20"/>
  <c r="H29" i="20"/>
  <c r="G29" i="20"/>
  <c r="K28" i="20"/>
  <c r="J28" i="20"/>
  <c r="I28" i="20"/>
  <c r="H28" i="20"/>
  <c r="G28" i="20"/>
  <c r="K27" i="20"/>
  <c r="J27" i="20"/>
  <c r="I27" i="20"/>
  <c r="H27" i="20"/>
  <c r="G27" i="20"/>
  <c r="K26" i="20"/>
  <c r="J26" i="20"/>
  <c r="I26" i="20"/>
  <c r="H26" i="20"/>
  <c r="G26" i="20"/>
  <c r="K24" i="20"/>
  <c r="J24" i="20"/>
  <c r="I24" i="20"/>
  <c r="H24" i="20"/>
  <c r="G24" i="20"/>
  <c r="K23" i="20"/>
  <c r="J23" i="20"/>
  <c r="I23" i="20"/>
  <c r="H23" i="20"/>
  <c r="G23" i="20"/>
  <c r="K22" i="20"/>
  <c r="J22" i="20"/>
  <c r="I22" i="20"/>
  <c r="H22" i="20"/>
  <c r="G22" i="20"/>
  <c r="K21" i="20"/>
  <c r="J21" i="20"/>
  <c r="I21" i="20"/>
  <c r="H21" i="20"/>
  <c r="G21" i="20"/>
  <c r="K20" i="20"/>
  <c r="J20" i="20"/>
  <c r="I20" i="20"/>
  <c r="H20" i="20"/>
  <c r="G20" i="20"/>
  <c r="K18" i="20"/>
  <c r="J18" i="20"/>
  <c r="I18" i="20"/>
  <c r="H18" i="20"/>
  <c r="G18" i="20"/>
  <c r="K17" i="20"/>
  <c r="J17" i="20"/>
  <c r="I17" i="20"/>
  <c r="H17" i="20"/>
  <c r="G17" i="20"/>
  <c r="K16" i="20"/>
  <c r="J16" i="20"/>
  <c r="I16" i="20"/>
  <c r="H16" i="20"/>
  <c r="G16" i="20"/>
  <c r="K15" i="20"/>
  <c r="J15" i="20"/>
  <c r="I15" i="20"/>
  <c r="H15" i="20"/>
  <c r="G15" i="20"/>
  <c r="K13" i="20"/>
  <c r="J13" i="20"/>
  <c r="I13" i="20"/>
  <c r="H13" i="20"/>
  <c r="G13" i="20"/>
  <c r="K12" i="20"/>
  <c r="J12" i="20"/>
  <c r="I12" i="20"/>
  <c r="H12" i="20"/>
  <c r="G12" i="20"/>
  <c r="K11" i="20"/>
  <c r="J11" i="20"/>
  <c r="I11" i="20"/>
  <c r="H11" i="20"/>
  <c r="G11" i="20"/>
  <c r="C6" i="13" l="1"/>
  <c r="D6" i="13"/>
  <c r="H6" i="13"/>
  <c r="C7" i="13"/>
  <c r="D7" i="13"/>
  <c r="H7" i="13"/>
  <c r="I7" i="13"/>
  <c r="C8" i="13"/>
  <c r="D8" i="13"/>
  <c r="E8" i="13"/>
  <c r="H8" i="13"/>
  <c r="I8" i="13"/>
  <c r="C9" i="13"/>
  <c r="D9" i="13"/>
  <c r="E9" i="13"/>
  <c r="F9" i="13"/>
  <c r="H9" i="13"/>
  <c r="I9" i="13"/>
  <c r="I5" i="13"/>
  <c r="H5" i="13"/>
  <c r="E5" i="13"/>
  <c r="D5" i="13"/>
  <c r="C5" i="13"/>
  <c r="J6" i="13" l="1"/>
  <c r="I6" i="13"/>
  <c r="F7" i="13"/>
  <c r="E7" i="13"/>
  <c r="G6" i="13"/>
  <c r="E6" i="13"/>
  <c r="J7" i="13"/>
  <c r="J9" i="13"/>
  <c r="G9" i="13"/>
  <c r="J8" i="13"/>
  <c r="G7" i="13"/>
  <c r="F8" i="13"/>
  <c r="J5" i="13"/>
  <c r="G8" i="13"/>
  <c r="F6" i="13"/>
  <c r="F5" i="13"/>
  <c r="I14" i="34"/>
  <c r="H14" i="34"/>
  <c r="E14" i="34"/>
  <c r="D14" i="34"/>
  <c r="C14" i="34"/>
  <c r="D10" i="34"/>
  <c r="E10" i="34"/>
  <c r="F10" i="34"/>
  <c r="G10" i="34"/>
  <c r="C9" i="34"/>
  <c r="C6" i="34"/>
  <c r="D6" i="34"/>
  <c r="E6" i="34"/>
  <c r="F6" i="34"/>
  <c r="G6" i="34"/>
  <c r="D5" i="34"/>
  <c r="E5" i="34"/>
  <c r="F5" i="34"/>
  <c r="G5" i="34"/>
  <c r="C5" i="34"/>
  <c r="D9" i="34"/>
  <c r="E9" i="34"/>
  <c r="F9" i="34"/>
  <c r="G9" i="34"/>
  <c r="C10" i="34"/>
  <c r="C8" i="6"/>
  <c r="D8" i="6"/>
  <c r="E8" i="6"/>
  <c r="F8" i="6"/>
  <c r="G8" i="6"/>
  <c r="D9" i="44"/>
  <c r="E9" i="44"/>
  <c r="F9" i="44"/>
  <c r="G9" i="44"/>
  <c r="C9" i="44"/>
  <c r="C17" i="5"/>
  <c r="D17" i="5"/>
  <c r="E17" i="5"/>
  <c r="F17" i="5"/>
  <c r="G17" i="5"/>
  <c r="C18" i="5"/>
  <c r="C76" i="31" s="1"/>
  <c r="D18" i="5"/>
  <c r="D76" i="31" s="1"/>
  <c r="E18" i="5"/>
  <c r="E76" i="31" s="1"/>
  <c r="G18" i="5"/>
  <c r="C14" i="5"/>
  <c r="D14" i="5"/>
  <c r="E14" i="5"/>
  <c r="F14" i="5"/>
  <c r="G14" i="5"/>
  <c r="C16" i="5"/>
  <c r="D16" i="5"/>
  <c r="E16" i="5"/>
  <c r="F16" i="5"/>
  <c r="G16" i="5"/>
  <c r="D13" i="5"/>
  <c r="E13" i="5"/>
  <c r="F13" i="5"/>
  <c r="G13" i="5"/>
  <c r="C13" i="5"/>
  <c r="C8" i="5"/>
  <c r="D8" i="5"/>
  <c r="E8" i="5"/>
  <c r="F8" i="5"/>
  <c r="G8" i="5"/>
  <c r="C10" i="5"/>
  <c r="D10" i="5"/>
  <c r="E10" i="5"/>
  <c r="F10" i="5"/>
  <c r="G10" i="5"/>
  <c r="C11" i="5"/>
  <c r="D11" i="5"/>
  <c r="E11" i="5"/>
  <c r="F11" i="5"/>
  <c r="G11" i="5"/>
  <c r="D7" i="5"/>
  <c r="E7" i="5"/>
  <c r="F7" i="5"/>
  <c r="G7" i="5"/>
  <c r="C7" i="5"/>
  <c r="D20" i="4"/>
  <c r="D176" i="31" s="1"/>
  <c r="G20" i="4"/>
  <c r="H20" i="4"/>
  <c r="I20" i="4"/>
  <c r="J20" i="4"/>
  <c r="C20" i="4"/>
  <c r="C176" i="31" s="1"/>
  <c r="C15" i="4"/>
  <c r="C167" i="31" s="1"/>
  <c r="D15" i="4"/>
  <c r="D167" i="31" s="1"/>
  <c r="E15" i="4"/>
  <c r="E167" i="31" s="1"/>
  <c r="G15" i="4"/>
  <c r="H15" i="4"/>
  <c r="I15" i="4"/>
  <c r="J15" i="4"/>
  <c r="C17" i="4"/>
  <c r="C170" i="31" s="1"/>
  <c r="D17" i="4"/>
  <c r="D170" i="31" s="1"/>
  <c r="E17" i="4"/>
  <c r="E170" i="31" s="1"/>
  <c r="G17" i="4"/>
  <c r="H17" i="4"/>
  <c r="I17" i="4"/>
  <c r="J17" i="4"/>
  <c r="C18" i="4"/>
  <c r="C173" i="31" s="1"/>
  <c r="D18" i="4"/>
  <c r="D173" i="31" s="1"/>
  <c r="G18" i="4"/>
  <c r="H18" i="4"/>
  <c r="I18" i="4"/>
  <c r="J18" i="4"/>
  <c r="C19" i="4"/>
  <c r="D19" i="4"/>
  <c r="E19" i="4"/>
  <c r="G19" i="4"/>
  <c r="H19" i="4"/>
  <c r="I19" i="4"/>
  <c r="J19" i="4"/>
  <c r="D14" i="4"/>
  <c r="D164" i="31" s="1"/>
  <c r="E14" i="4"/>
  <c r="E164" i="31" s="1"/>
  <c r="G14" i="4"/>
  <c r="H14" i="4"/>
  <c r="I14" i="4"/>
  <c r="J14" i="4"/>
  <c r="C14" i="4"/>
  <c r="C164" i="31" s="1"/>
  <c r="C9" i="4"/>
  <c r="C154" i="31" s="1"/>
  <c r="D9" i="4"/>
  <c r="D154" i="31" s="1"/>
  <c r="G9" i="4"/>
  <c r="H9" i="4"/>
  <c r="I9" i="4"/>
  <c r="J9" i="4"/>
  <c r="C11" i="4"/>
  <c r="C158" i="31" s="1"/>
  <c r="D11" i="4"/>
  <c r="D158" i="31" s="1"/>
  <c r="E11" i="4"/>
  <c r="E158" i="31" s="1"/>
  <c r="G11" i="4"/>
  <c r="H11" i="4"/>
  <c r="I11" i="4"/>
  <c r="J11" i="4"/>
  <c r="C12" i="4"/>
  <c r="C161" i="31" s="1"/>
  <c r="D12" i="4"/>
  <c r="D161" i="31" s="1"/>
  <c r="G12" i="4"/>
  <c r="H12" i="4"/>
  <c r="I12" i="4"/>
  <c r="J12" i="4"/>
  <c r="D8" i="4"/>
  <c r="D150" i="31" s="1"/>
  <c r="E8" i="4"/>
  <c r="E150" i="31" s="1"/>
  <c r="G8" i="4"/>
  <c r="H8" i="4"/>
  <c r="I8" i="4"/>
  <c r="J8" i="4"/>
  <c r="C8" i="4"/>
  <c r="C150" i="31" s="1"/>
  <c r="C52" i="1"/>
  <c r="C143" i="31" s="1"/>
  <c r="D52" i="1"/>
  <c r="D143" i="31" s="1"/>
  <c r="E52" i="1"/>
  <c r="E143" i="31" s="1"/>
  <c r="F52" i="1"/>
  <c r="G52" i="1"/>
  <c r="H52" i="1"/>
  <c r="I52" i="1"/>
  <c r="J52" i="1"/>
  <c r="C147" i="31"/>
  <c r="D147" i="31"/>
  <c r="E147" i="31"/>
  <c r="C123" i="31"/>
  <c r="C125" i="31" s="1"/>
  <c r="D123" i="31"/>
  <c r="D125" i="31" s="1"/>
  <c r="E123" i="31"/>
  <c r="E125" i="31" s="1"/>
  <c r="C127" i="31"/>
  <c r="C129" i="31" s="1"/>
  <c r="D127" i="31"/>
  <c r="D129" i="31" s="1"/>
  <c r="E127" i="31"/>
  <c r="E129" i="31" s="1"/>
  <c r="C131" i="31"/>
  <c r="C133" i="31" s="1"/>
  <c r="D131" i="31"/>
  <c r="D133" i="31" s="1"/>
  <c r="E131" i="31"/>
  <c r="E133" i="31" s="1"/>
  <c r="C47" i="1"/>
  <c r="D47" i="1"/>
  <c r="E47" i="1"/>
  <c r="F47" i="1"/>
  <c r="G47" i="1"/>
  <c r="H47" i="1"/>
  <c r="I47" i="1"/>
  <c r="J47" i="1"/>
  <c r="C48" i="1"/>
  <c r="D48" i="1"/>
  <c r="E48" i="1"/>
  <c r="F48" i="1"/>
  <c r="G48" i="1"/>
  <c r="H48" i="1"/>
  <c r="I48" i="1"/>
  <c r="J48" i="1"/>
  <c r="C49" i="1"/>
  <c r="C135" i="31" s="1"/>
  <c r="D49" i="1"/>
  <c r="D135" i="31" s="1"/>
  <c r="E49" i="1"/>
  <c r="E135" i="31" s="1"/>
  <c r="F49" i="1"/>
  <c r="G49" i="1"/>
  <c r="H49" i="1"/>
  <c r="I49" i="1"/>
  <c r="J49" i="1"/>
  <c r="C38" i="1"/>
  <c r="D38" i="1"/>
  <c r="E38" i="1"/>
  <c r="F38" i="1"/>
  <c r="G38" i="1"/>
  <c r="H38" i="1"/>
  <c r="I38" i="1"/>
  <c r="J38" i="1"/>
  <c r="C39" i="1"/>
  <c r="C107" i="31" s="1"/>
  <c r="C109" i="31" s="1"/>
  <c r="D39" i="1"/>
  <c r="D107" i="31" s="1"/>
  <c r="D109" i="31" s="1"/>
  <c r="E39" i="1"/>
  <c r="E107" i="31" s="1"/>
  <c r="E109" i="31" s="1"/>
  <c r="F39" i="1"/>
  <c r="G39" i="1"/>
  <c r="H39" i="1"/>
  <c r="I39" i="1"/>
  <c r="J39" i="1"/>
  <c r="C111" i="31"/>
  <c r="C113" i="31" s="1"/>
  <c r="D111" i="31"/>
  <c r="D113" i="31" s="1"/>
  <c r="E111" i="31"/>
  <c r="E113" i="31" s="1"/>
  <c r="E31" i="1"/>
  <c r="E87" i="31" s="1"/>
  <c r="E89" i="31" s="1"/>
  <c r="G31" i="1"/>
  <c r="H31" i="1"/>
  <c r="I31" i="1"/>
  <c r="J31" i="1"/>
  <c r="C32" i="1"/>
  <c r="C91" i="31" s="1"/>
  <c r="C93" i="31" s="1"/>
  <c r="D32" i="1"/>
  <c r="D91" i="31" s="1"/>
  <c r="D93" i="31" s="1"/>
  <c r="E32" i="1"/>
  <c r="E91" i="31" s="1"/>
  <c r="E93" i="31" s="1"/>
  <c r="G32" i="1"/>
  <c r="H32" i="1"/>
  <c r="I32" i="1"/>
  <c r="J32" i="1"/>
  <c r="E33" i="1"/>
  <c r="E95" i="31" s="1"/>
  <c r="E97" i="31" s="1"/>
  <c r="F33" i="1"/>
  <c r="G33" i="1"/>
  <c r="H33" i="1"/>
  <c r="I33" i="1"/>
  <c r="J33" i="1"/>
  <c r="E34" i="1"/>
  <c r="E99" i="31" s="1"/>
  <c r="E101" i="31" s="1"/>
  <c r="F34" i="1"/>
  <c r="G34" i="1"/>
  <c r="H34" i="1"/>
  <c r="I34" i="1"/>
  <c r="J34" i="1"/>
  <c r="E103" i="31"/>
  <c r="E105" i="31" s="1"/>
  <c r="E21" i="1"/>
  <c r="E55" i="31" s="1"/>
  <c r="E57" i="31" s="1"/>
  <c r="F21" i="1"/>
  <c r="G21" i="1"/>
  <c r="H21" i="1"/>
  <c r="I21" i="1"/>
  <c r="J21" i="1"/>
  <c r="E59" i="31"/>
  <c r="E61" i="31" s="1"/>
  <c r="E25" i="1"/>
  <c r="E67" i="31" s="1"/>
  <c r="E69" i="31" s="1"/>
  <c r="G25" i="1"/>
  <c r="H25" i="1"/>
  <c r="I25" i="1"/>
  <c r="J25" i="1"/>
  <c r="E26" i="1"/>
  <c r="E71" i="31" s="1"/>
  <c r="E73" i="31" s="1"/>
  <c r="G26" i="1"/>
  <c r="H26" i="1"/>
  <c r="I26" i="1"/>
  <c r="J26" i="1"/>
  <c r="C27" i="1"/>
  <c r="C75" i="31" s="1"/>
  <c r="D27" i="1"/>
  <c r="D75" i="31" s="1"/>
  <c r="E27" i="1"/>
  <c r="E75" i="31" s="1"/>
  <c r="G27" i="1"/>
  <c r="H27" i="1"/>
  <c r="I27" i="1"/>
  <c r="C79" i="31"/>
  <c r="C81" i="31" s="1"/>
  <c r="D79" i="31"/>
  <c r="D81" i="31" s="1"/>
  <c r="E79" i="31"/>
  <c r="E81" i="31" s="1"/>
  <c r="C20" i="1"/>
  <c r="C51" i="31" s="1"/>
  <c r="D20" i="1"/>
  <c r="D51" i="31" s="1"/>
  <c r="E20" i="1"/>
  <c r="E51" i="31" s="1"/>
  <c r="F20" i="1"/>
  <c r="G20" i="1"/>
  <c r="H20" i="1"/>
  <c r="I20" i="1"/>
  <c r="J20" i="1"/>
  <c r="C23" i="31"/>
  <c r="C25" i="31" s="1"/>
  <c r="D23" i="31"/>
  <c r="D25" i="31" s="1"/>
  <c r="E23" i="31"/>
  <c r="E25" i="31" s="1"/>
  <c r="C27" i="31"/>
  <c r="C29" i="31" s="1"/>
  <c r="D27" i="31"/>
  <c r="D29" i="31" s="1"/>
  <c r="E27" i="31"/>
  <c r="E29" i="31" s="1"/>
  <c r="C31" i="31"/>
  <c r="C33" i="31" s="1"/>
  <c r="D31" i="31"/>
  <c r="D33" i="31" s="1"/>
  <c r="E31" i="31"/>
  <c r="E33" i="31" s="1"/>
  <c r="C35" i="31"/>
  <c r="C37" i="31" s="1"/>
  <c r="D35" i="31"/>
  <c r="D37" i="31" s="1"/>
  <c r="E35" i="31"/>
  <c r="E37" i="31" s="1"/>
  <c r="C39" i="31"/>
  <c r="C41" i="31" s="1"/>
  <c r="D39" i="31"/>
  <c r="D41" i="31" s="1"/>
  <c r="E39" i="31"/>
  <c r="E41" i="31" s="1"/>
  <c r="C43" i="31"/>
  <c r="C45" i="31" s="1"/>
  <c r="D43" i="31"/>
  <c r="D45" i="31" s="1"/>
  <c r="E43" i="31"/>
  <c r="E45" i="31" s="1"/>
  <c r="C19" i="31"/>
  <c r="C21" i="31" s="1"/>
  <c r="D19" i="31"/>
  <c r="D21" i="31" s="1"/>
  <c r="E19" i="31"/>
  <c r="E21" i="31" s="1"/>
  <c r="C15" i="31"/>
  <c r="C17" i="31" s="1"/>
  <c r="D15" i="31"/>
  <c r="D17" i="31" s="1"/>
  <c r="E15" i="31"/>
  <c r="E17" i="31" s="1"/>
  <c r="C7" i="31"/>
  <c r="C9" i="31" s="1"/>
  <c r="D7" i="31"/>
  <c r="D9" i="31" s="1"/>
  <c r="E7" i="31"/>
  <c r="E9" i="31" s="1"/>
  <c r="C11" i="31"/>
  <c r="C13" i="31" s="1"/>
  <c r="D11" i="31"/>
  <c r="D13" i="31" s="1"/>
  <c r="E11" i="31"/>
  <c r="E13" i="31" s="1"/>
  <c r="D3" i="31"/>
  <c r="D5" i="31" s="1"/>
  <c r="E3" i="31"/>
  <c r="E5" i="31" s="1"/>
  <c r="C3" i="31"/>
  <c r="C5" i="31" s="1"/>
  <c r="C77" i="31" l="1"/>
  <c r="E77" i="31"/>
  <c r="D77" i="31"/>
  <c r="F12" i="4"/>
  <c r="E12" i="4"/>
  <c r="E161" i="31" s="1"/>
  <c r="F19" i="4"/>
  <c r="F20" i="4"/>
  <c r="E20" i="4"/>
  <c r="E176" i="31" s="1"/>
  <c r="F18" i="4"/>
  <c r="E18" i="4"/>
  <c r="E173" i="31" s="1"/>
  <c r="F9" i="4"/>
  <c r="E9" i="4"/>
  <c r="E154" i="31" s="1"/>
  <c r="F11" i="4"/>
  <c r="F8" i="4"/>
  <c r="F17" i="4"/>
  <c r="F14" i="4"/>
  <c r="F15" i="4"/>
  <c r="D18" i="44"/>
  <c r="E7" i="34"/>
  <c r="D7" i="34"/>
  <c r="C7" i="34"/>
  <c r="C8" i="34"/>
  <c r="D8" i="34"/>
  <c r="E8" i="34"/>
  <c r="E7" i="44" l="1"/>
  <c r="C7" i="44"/>
  <c r="E18" i="44"/>
  <c r="C18" i="44"/>
  <c r="D7" i="44"/>
  <c r="D59" i="31"/>
  <c r="D61" i="31" s="1"/>
  <c r="C9" i="6"/>
  <c r="C52" i="31" s="1"/>
  <c r="C53" i="31" s="1"/>
  <c r="C21" i="1"/>
  <c r="C55" i="31" s="1"/>
  <c r="C57" i="31" s="1"/>
  <c r="D21" i="1"/>
  <c r="D55" i="31" s="1"/>
  <c r="D57" i="31" s="1"/>
  <c r="D5" i="44" l="1"/>
  <c r="E5" i="44"/>
  <c r="C5" i="44"/>
  <c r="D9" i="6"/>
  <c r="D52" i="31" s="1"/>
  <c r="D53" i="31" s="1"/>
  <c r="C59" i="31"/>
  <c r="C61" i="31" s="1"/>
  <c r="E9" i="6"/>
  <c r="E52" i="31" s="1"/>
  <c r="E53" i="31" s="1"/>
  <c r="F18" i="5" l="1"/>
  <c r="G18" i="44" l="1"/>
  <c r="F18" i="44"/>
  <c r="C10" i="44" l="1"/>
  <c r="D10" i="44"/>
  <c r="C19" i="44"/>
  <c r="D19" i="44"/>
  <c r="D21" i="44" l="1"/>
  <c r="C21" i="44"/>
  <c r="C103" i="31"/>
  <c r="C105" i="31" s="1"/>
  <c r="D103" i="31"/>
  <c r="D105" i="31" s="1"/>
  <c r="D17" i="44" l="1"/>
  <c r="D11" i="44"/>
  <c r="D13" i="44" l="1"/>
  <c r="D31" i="1"/>
  <c r="D87" i="31" s="1"/>
  <c r="D89" i="31" s="1"/>
  <c r="C17" i="44"/>
  <c r="D33" i="1"/>
  <c r="D95" i="31" s="1"/>
  <c r="D97" i="31" s="1"/>
  <c r="C34" i="1"/>
  <c r="C99" i="31" s="1"/>
  <c r="C101" i="31" s="1"/>
  <c r="D34" i="1"/>
  <c r="D99" i="31" s="1"/>
  <c r="D101" i="31" s="1"/>
  <c r="C11" i="44"/>
  <c r="D20" i="44" l="1"/>
  <c r="C13" i="44"/>
  <c r="C7" i="6"/>
  <c r="D7" i="6"/>
  <c r="C33" i="1"/>
  <c r="C95" i="31" s="1"/>
  <c r="C97" i="31" s="1"/>
  <c r="C20" i="44" l="1"/>
  <c r="C31" i="1"/>
  <c r="C87" i="31" s="1"/>
  <c r="C89" i="31" s="1"/>
  <c r="C26" i="1"/>
  <c r="C71" i="31" s="1"/>
  <c r="C73" i="31" s="1"/>
  <c r="C25" i="1" l="1"/>
  <c r="C67" i="31" s="1"/>
  <c r="C69" i="31" s="1"/>
  <c r="E10" i="44" l="1"/>
  <c r="F7" i="44"/>
  <c r="G7" i="44"/>
  <c r="E19" i="44"/>
  <c r="G10" i="44" l="1"/>
  <c r="F10" i="44"/>
  <c r="F8" i="34"/>
  <c r="E21" i="44"/>
  <c r="F19" i="44"/>
  <c r="G19" i="44"/>
  <c r="G21" i="44" l="1"/>
  <c r="F21" i="44"/>
  <c r="G8" i="34"/>
  <c r="F7" i="34"/>
  <c r="G7" i="34"/>
  <c r="D18" i="6"/>
  <c r="C18" i="6"/>
  <c r="E17" i="6"/>
  <c r="D17" i="6"/>
  <c r="C17" i="6"/>
  <c r="D16" i="6"/>
  <c r="C16" i="6"/>
  <c r="D15" i="6"/>
  <c r="C15" i="6"/>
  <c r="D10" i="6"/>
  <c r="C10" i="6"/>
  <c r="G17" i="6"/>
  <c r="F17" i="6"/>
  <c r="F16" i="6" l="1"/>
  <c r="G16" i="6"/>
  <c r="E16" i="6"/>
  <c r="F15" i="6"/>
  <c r="E15" i="6"/>
  <c r="G15" i="6"/>
  <c r="F7" i="6" l="1"/>
  <c r="F18" i="6"/>
  <c r="G18" i="6"/>
  <c r="E18" i="6"/>
  <c r="E7" i="6" l="1"/>
  <c r="G7" i="6"/>
  <c r="E17" i="44" l="1"/>
  <c r="F9" i="6"/>
  <c r="G9" i="6"/>
  <c r="E13" i="44"/>
  <c r="G5" i="44" l="1"/>
  <c r="F5" i="44"/>
  <c r="F11" i="44"/>
  <c r="E11" i="44"/>
  <c r="F13" i="44"/>
  <c r="G13" i="44"/>
  <c r="G11" i="44"/>
  <c r="E20" i="44"/>
  <c r="F17" i="44"/>
  <c r="G17" i="44"/>
  <c r="F10" i="6"/>
  <c r="E10" i="6"/>
  <c r="G10" i="6"/>
  <c r="G20" i="44" l="1"/>
  <c r="F20" i="44"/>
  <c r="D26" i="1" l="1"/>
  <c r="D71" i="31" s="1"/>
  <c r="D73" i="31" s="1"/>
  <c r="D25" i="1"/>
  <c r="D67" i="31" s="1"/>
  <c r="D69" i="31" s="1"/>
  <c r="H39" i="10" l="1"/>
  <c r="I39" i="10"/>
  <c r="J39" i="10"/>
  <c r="H40" i="10"/>
  <c r="I40" i="10"/>
  <c r="J40" i="10"/>
  <c r="H41" i="10"/>
  <c r="I41" i="10"/>
  <c r="J41" i="10"/>
  <c r="H42" i="10"/>
  <c r="I42" i="10"/>
  <c r="J42" i="10"/>
  <c r="H43" i="10"/>
  <c r="I43" i="10"/>
  <c r="J43" i="10"/>
  <c r="H44" i="10"/>
  <c r="I44" i="10"/>
  <c r="J44" i="10"/>
  <c r="H35" i="10"/>
  <c r="I35" i="10"/>
  <c r="J35" i="10"/>
  <c r="H36" i="10"/>
  <c r="I36" i="10"/>
  <c r="J36" i="10"/>
  <c r="H29" i="10"/>
  <c r="I29" i="10"/>
  <c r="J29" i="10"/>
  <c r="H30" i="10"/>
  <c r="I30" i="10"/>
  <c r="J30" i="10"/>
  <c r="H31" i="10"/>
  <c r="I31" i="10"/>
  <c r="J31" i="10"/>
  <c r="H32" i="10"/>
  <c r="I32" i="10"/>
  <c r="J32" i="10"/>
  <c r="H33" i="10"/>
  <c r="I33" i="10"/>
  <c r="J33"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35" i="10"/>
  <c r="D35" i="10"/>
  <c r="E35" i="10"/>
  <c r="F35" i="10"/>
  <c r="G35" i="10"/>
  <c r="C36" i="10"/>
  <c r="D36" i="10"/>
  <c r="E36" i="10"/>
  <c r="F36" i="10"/>
  <c r="G36"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F34" i="42" l="1"/>
  <c r="G34" i="42"/>
  <c r="H34" i="42"/>
  <c r="I34" i="42"/>
  <c r="J34" i="42"/>
  <c r="F36" i="42"/>
  <c r="G36" i="42"/>
  <c r="H36" i="42"/>
  <c r="I36" i="42"/>
  <c r="J36" i="42"/>
  <c r="F38" i="42"/>
  <c r="G38" i="42"/>
  <c r="H38" i="42"/>
  <c r="I38" i="42"/>
  <c r="J38" i="42"/>
  <c r="F39" i="42"/>
  <c r="G39" i="42"/>
  <c r="H39" i="42"/>
  <c r="I39" i="42"/>
  <c r="J39" i="42"/>
  <c r="F40" i="42"/>
  <c r="G40" i="42"/>
  <c r="H40" i="42"/>
  <c r="I40" i="42"/>
  <c r="J40" i="42"/>
  <c r="F41" i="42"/>
  <c r="G41" i="42"/>
  <c r="H41" i="42"/>
  <c r="I41" i="42"/>
  <c r="J41" i="42"/>
  <c r="F42" i="42"/>
  <c r="G42" i="42"/>
  <c r="H42" i="42"/>
  <c r="I42" i="42"/>
  <c r="J42" i="42"/>
  <c r="F45" i="42"/>
  <c r="G45" i="42"/>
  <c r="H45" i="42"/>
  <c r="I45" i="42"/>
  <c r="J45" i="42"/>
  <c r="F46" i="42"/>
  <c r="G46" i="42"/>
  <c r="H46" i="42"/>
  <c r="I46" i="42"/>
  <c r="J46" i="42"/>
  <c r="F48" i="42"/>
  <c r="G48" i="42"/>
  <c r="H48" i="42"/>
  <c r="I48" i="42"/>
  <c r="J48" i="42"/>
  <c r="F50" i="42"/>
  <c r="G50" i="42"/>
  <c r="H50" i="42"/>
  <c r="I50" i="42"/>
  <c r="J50" i="42"/>
  <c r="F30" i="42"/>
  <c r="G30" i="42"/>
  <c r="H30" i="42"/>
  <c r="I30" i="42"/>
  <c r="J30" i="42"/>
  <c r="F31" i="42"/>
  <c r="G31" i="42"/>
  <c r="H31" i="42"/>
  <c r="I31" i="42"/>
  <c r="J31" i="42"/>
  <c r="F32" i="42"/>
  <c r="G32" i="42"/>
  <c r="H32" i="42"/>
  <c r="I32" i="42"/>
  <c r="J32" i="42"/>
  <c r="C50" i="42"/>
  <c r="D50" i="42"/>
  <c r="E50" i="42"/>
  <c r="C45" i="42"/>
  <c r="D45" i="42"/>
  <c r="E45" i="42"/>
  <c r="C46" i="42"/>
  <c r="D46" i="42"/>
  <c r="E46" i="42"/>
  <c r="C48" i="42"/>
  <c r="D48" i="42"/>
  <c r="E48" i="42"/>
  <c r="C39" i="42"/>
  <c r="D39" i="42"/>
  <c r="E39" i="42"/>
  <c r="C40" i="42"/>
  <c r="D40" i="42"/>
  <c r="E40" i="42"/>
  <c r="C41" i="42"/>
  <c r="D41" i="42"/>
  <c r="E41" i="42"/>
  <c r="C42" i="42"/>
  <c r="D42" i="42"/>
  <c r="E42" i="42"/>
  <c r="C38" i="42"/>
  <c r="D38" i="42"/>
  <c r="E38" i="42"/>
  <c r="C36" i="42"/>
  <c r="D36" i="42"/>
  <c r="E36" i="42"/>
  <c r="C34" i="42"/>
  <c r="D34" i="42"/>
  <c r="E34" i="42"/>
  <c r="C31" i="42"/>
  <c r="D31" i="42"/>
  <c r="E31" i="42"/>
  <c r="C32" i="42"/>
  <c r="D32" i="42"/>
  <c r="E32" i="42"/>
  <c r="C30" i="42"/>
  <c r="D30" i="42"/>
  <c r="E30" i="42"/>
  <c r="G55" i="24" l="1"/>
  <c r="F55" i="24"/>
  <c r="E55" i="24"/>
  <c r="D55" i="24"/>
  <c r="C55" i="24"/>
  <c r="G54" i="24"/>
  <c r="F54" i="24"/>
  <c r="E54" i="24"/>
  <c r="D54" i="24"/>
  <c r="C54" i="24"/>
  <c r="J16" i="33" l="1"/>
  <c r="J17" i="33"/>
  <c r="J18" i="33"/>
  <c r="J19" i="33"/>
  <c r="J20" i="33"/>
  <c r="J21" i="33"/>
  <c r="J22" i="33"/>
  <c r="G17" i="33"/>
  <c r="H17" i="33"/>
  <c r="I17" i="33"/>
  <c r="G18" i="33"/>
  <c r="H18" i="33"/>
  <c r="I18" i="33"/>
  <c r="G19" i="33"/>
  <c r="H19" i="33"/>
  <c r="I19" i="33"/>
  <c r="G20" i="33"/>
  <c r="H20" i="33"/>
  <c r="I20" i="33"/>
  <c r="G21" i="33"/>
  <c r="H21" i="33"/>
  <c r="I21" i="33"/>
  <c r="G22" i="33"/>
  <c r="H22" i="33"/>
  <c r="I22" i="33"/>
  <c r="H16" i="33"/>
  <c r="I16" i="33"/>
  <c r="H15" i="13"/>
  <c r="I15" i="13"/>
  <c r="J15" i="13"/>
  <c r="H16" i="13"/>
  <c r="I16" i="13"/>
  <c r="J16" i="13"/>
  <c r="H17" i="13"/>
  <c r="I17" i="13"/>
  <c r="J17" i="13"/>
  <c r="H18" i="13"/>
  <c r="I18" i="13"/>
  <c r="J18" i="13"/>
  <c r="H19" i="13"/>
  <c r="I19" i="13"/>
  <c r="J19" i="13"/>
  <c r="H20" i="13"/>
  <c r="I20" i="13"/>
  <c r="J20" i="13"/>
  <c r="H21" i="13"/>
  <c r="I21" i="13"/>
  <c r="J21" i="13"/>
  <c r="H22" i="13"/>
  <c r="I22" i="13"/>
  <c r="J22" i="13"/>
  <c r="H23" i="13"/>
  <c r="I23" i="13"/>
  <c r="J23" i="13"/>
  <c r="H24" i="13"/>
  <c r="I24" i="13"/>
  <c r="J24" i="13"/>
  <c r="H25" i="13"/>
  <c r="I25" i="13"/>
  <c r="J25" i="13"/>
  <c r="H26" i="13"/>
  <c r="I26" i="13"/>
  <c r="J26" i="13"/>
  <c r="H27" i="13"/>
  <c r="I27" i="13"/>
  <c r="J27" i="13"/>
  <c r="H28" i="13"/>
  <c r="I28" i="13"/>
  <c r="J28" i="13"/>
  <c r="H29" i="13"/>
  <c r="I29" i="13"/>
  <c r="J29" i="13"/>
  <c r="H30" i="13"/>
  <c r="I30" i="13"/>
  <c r="J30" i="13"/>
  <c r="H31" i="13"/>
  <c r="I31" i="13"/>
  <c r="J31" i="13"/>
  <c r="H32" i="13"/>
  <c r="I32" i="13"/>
  <c r="J32" i="13"/>
  <c r="C16" i="33"/>
  <c r="D16" i="33"/>
  <c r="E16" i="33"/>
  <c r="F16" i="33"/>
  <c r="G16" i="33"/>
  <c r="C17" i="33"/>
  <c r="D17" i="33"/>
  <c r="E17" i="33"/>
  <c r="F17" i="33"/>
  <c r="C18" i="33"/>
  <c r="D18" i="33"/>
  <c r="E18" i="33"/>
  <c r="F18" i="33"/>
  <c r="C19" i="33"/>
  <c r="D19" i="33"/>
  <c r="E19" i="33"/>
  <c r="F19" i="33"/>
  <c r="C20" i="33"/>
  <c r="D20" i="33"/>
  <c r="E20" i="33"/>
  <c r="F20" i="33"/>
  <c r="C21" i="33"/>
  <c r="D21" i="33"/>
  <c r="E21" i="33"/>
  <c r="F21" i="33"/>
  <c r="C22" i="33"/>
  <c r="D22" i="33"/>
  <c r="E22" i="33"/>
  <c r="F22" i="33"/>
  <c r="C15" i="13"/>
  <c r="D15" i="13"/>
  <c r="E15" i="13"/>
  <c r="F15" i="13"/>
  <c r="G15" i="13"/>
  <c r="C16" i="13"/>
  <c r="D16" i="13"/>
  <c r="E16" i="13"/>
  <c r="F16" i="13"/>
  <c r="G16" i="13"/>
  <c r="C17" i="13"/>
  <c r="D17" i="13"/>
  <c r="E17" i="13"/>
  <c r="F17" i="13"/>
  <c r="G17" i="13"/>
  <c r="C18" i="13"/>
  <c r="D18" i="13"/>
  <c r="E18" i="13"/>
  <c r="F18" i="13"/>
  <c r="G18" i="13"/>
  <c r="C19" i="13"/>
  <c r="D19" i="13"/>
  <c r="E19" i="13"/>
  <c r="F19" i="13"/>
  <c r="G19" i="13"/>
  <c r="C20" i="13"/>
  <c r="D20" i="13"/>
  <c r="E20" i="13"/>
  <c r="F20" i="13"/>
  <c r="G20" i="13"/>
  <c r="C21" i="13"/>
  <c r="D21" i="13"/>
  <c r="E21" i="13"/>
  <c r="F21" i="13"/>
  <c r="G21" i="13"/>
  <c r="C22" i="13"/>
  <c r="D22" i="13"/>
  <c r="E22" i="13"/>
  <c r="F22" i="13"/>
  <c r="G22" i="13"/>
  <c r="C23" i="13"/>
  <c r="D23" i="13"/>
  <c r="E23" i="13"/>
  <c r="F23" i="13"/>
  <c r="G23" i="13"/>
  <c r="C24" i="13"/>
  <c r="D24" i="13"/>
  <c r="E24" i="13"/>
  <c r="F24" i="13"/>
  <c r="G24" i="13"/>
  <c r="C25" i="13"/>
  <c r="D25" i="13"/>
  <c r="E25" i="13"/>
  <c r="F25" i="13"/>
  <c r="G25" i="13"/>
  <c r="C26" i="13"/>
  <c r="D26" i="13"/>
  <c r="E26" i="13"/>
  <c r="F26" i="13"/>
  <c r="G26" i="13"/>
  <c r="C27" i="13"/>
  <c r="D27" i="13"/>
  <c r="E27" i="13"/>
  <c r="F27" i="13"/>
  <c r="G27" i="13"/>
  <c r="C28" i="13"/>
  <c r="D28" i="13"/>
  <c r="E28" i="13"/>
  <c r="F28" i="13"/>
  <c r="G28" i="13"/>
  <c r="C29" i="13"/>
  <c r="D29" i="13"/>
  <c r="E29" i="13"/>
  <c r="F29" i="13"/>
  <c r="G29" i="13"/>
  <c r="C30" i="13"/>
  <c r="D30" i="13"/>
  <c r="E30" i="13"/>
  <c r="F30" i="13"/>
  <c r="G30" i="13"/>
  <c r="C31" i="13"/>
  <c r="D31" i="13"/>
  <c r="E31" i="13"/>
  <c r="F31" i="13"/>
  <c r="G31" i="13"/>
  <c r="C32" i="13"/>
  <c r="D32" i="13"/>
  <c r="E32" i="13"/>
  <c r="F32" i="13"/>
  <c r="G32" i="13"/>
  <c r="H40" i="13" l="1"/>
  <c r="H37" i="13"/>
  <c r="I40" i="13"/>
  <c r="F39" i="13"/>
  <c r="D37" i="13"/>
  <c r="G41" i="13"/>
  <c r="E39" i="13"/>
  <c r="C37" i="13"/>
  <c r="J37" i="13"/>
  <c r="J39" i="13"/>
  <c r="F41" i="13"/>
  <c r="D39" i="13"/>
  <c r="G36" i="13"/>
  <c r="I37" i="13"/>
  <c r="I39" i="13"/>
  <c r="H39" i="13"/>
  <c r="D41" i="13"/>
  <c r="G38" i="13"/>
  <c r="E36" i="13"/>
  <c r="J38" i="13"/>
  <c r="I38" i="13"/>
  <c r="C41" i="13"/>
  <c r="H38" i="13"/>
  <c r="F40" i="13"/>
  <c r="D38" i="13"/>
  <c r="J41" i="13"/>
  <c r="G40" i="13"/>
  <c r="E38" i="13"/>
  <c r="C36" i="13"/>
  <c r="E40" i="13"/>
  <c r="C38" i="13"/>
  <c r="I41" i="13"/>
  <c r="E41" i="13"/>
  <c r="F36" i="13"/>
  <c r="F38" i="13"/>
  <c r="D40" i="13"/>
  <c r="G37" i="13"/>
  <c r="H41" i="13"/>
  <c r="C39" i="13"/>
  <c r="D36" i="13"/>
  <c r="C40" i="13"/>
  <c r="F37" i="13"/>
  <c r="H36" i="13"/>
  <c r="J40" i="13"/>
  <c r="J36" i="13"/>
  <c r="G39" i="13"/>
  <c r="E37" i="13"/>
  <c r="I36" i="13"/>
  <c r="C6" i="6" l="1"/>
  <c r="D6" i="6"/>
  <c r="E6" i="6"/>
  <c r="F6" i="6"/>
  <c r="G6" i="6"/>
  <c r="J7" i="33" l="1"/>
  <c r="I7" i="33"/>
  <c r="H7" i="33"/>
  <c r="G7" i="33"/>
  <c r="F7" i="33"/>
  <c r="E7" i="33"/>
  <c r="D7" i="33"/>
  <c r="C7" i="33"/>
  <c r="J6" i="33"/>
  <c r="I6" i="33"/>
  <c r="H6" i="33"/>
  <c r="G6" i="33"/>
  <c r="F6" i="33"/>
  <c r="E6" i="33"/>
  <c r="D6" i="33"/>
  <c r="C6" i="33"/>
  <c r="J5" i="33"/>
  <c r="I5" i="33"/>
  <c r="H5" i="33"/>
  <c r="G5" i="33"/>
  <c r="F5" i="33"/>
  <c r="E5" i="33"/>
  <c r="D5" i="33"/>
  <c r="C5" i="33"/>
  <c r="J10" i="36"/>
  <c r="I10" i="36"/>
  <c r="H10" i="36"/>
  <c r="G10" i="36"/>
  <c r="F10" i="36"/>
  <c r="E10" i="36"/>
  <c r="D10" i="36"/>
  <c r="C10" i="36"/>
  <c r="J9" i="36"/>
  <c r="I9" i="36"/>
  <c r="H9" i="36"/>
  <c r="G9" i="36"/>
  <c r="F9" i="36"/>
  <c r="E9" i="36"/>
  <c r="D9" i="36"/>
  <c r="C9" i="36"/>
  <c r="J8" i="36"/>
  <c r="I8" i="36"/>
  <c r="H8" i="36"/>
  <c r="G8" i="36"/>
  <c r="F8" i="36"/>
  <c r="E8" i="36"/>
  <c r="D8" i="36"/>
  <c r="C8" i="36"/>
  <c r="J7" i="36"/>
  <c r="I7" i="36"/>
  <c r="H7" i="36"/>
  <c r="G7" i="36"/>
  <c r="F7" i="36"/>
  <c r="E7" i="36"/>
  <c r="D7" i="36"/>
  <c r="C7" i="36"/>
  <c r="J6" i="36"/>
  <c r="I6" i="36"/>
  <c r="H6" i="36"/>
  <c r="G6" i="36"/>
  <c r="F6" i="36"/>
  <c r="E6" i="36"/>
  <c r="D6" i="36"/>
  <c r="C6" i="36"/>
  <c r="J5" i="36"/>
  <c r="I5" i="36"/>
  <c r="H5" i="36"/>
  <c r="G5" i="36"/>
  <c r="F5" i="36"/>
  <c r="E5" i="36"/>
  <c r="D5" i="36"/>
  <c r="C5" i="36"/>
  <c r="J7" i="11" l="1"/>
  <c r="I7" i="11"/>
  <c r="H7" i="11"/>
  <c r="G7" i="11"/>
  <c r="F7" i="11"/>
  <c r="E7" i="11"/>
  <c r="D7" i="11"/>
  <c r="C7" i="11"/>
  <c r="J6" i="11"/>
  <c r="I6" i="11"/>
  <c r="H6" i="11"/>
  <c r="G6" i="11"/>
  <c r="F6" i="11"/>
  <c r="E6" i="11"/>
  <c r="D6" i="11"/>
  <c r="C6" i="11"/>
  <c r="J5" i="11"/>
  <c r="I5" i="11"/>
  <c r="H5" i="11"/>
  <c r="G5" i="11"/>
  <c r="F5" i="11"/>
  <c r="E5" i="11"/>
  <c r="D5" i="11"/>
  <c r="C5" i="11"/>
  <c r="E11" i="7" l="1"/>
  <c r="D11" i="7"/>
  <c r="C11" i="7"/>
  <c r="E10" i="7"/>
  <c r="D10" i="7"/>
  <c r="C10" i="7"/>
  <c r="E9" i="7"/>
  <c r="D9" i="7"/>
  <c r="C9" i="7"/>
  <c r="E8" i="7"/>
  <c r="D8" i="7"/>
  <c r="C8" i="7"/>
  <c r="E7" i="7"/>
  <c r="D7" i="7"/>
  <c r="C7" i="7"/>
  <c r="E6" i="7"/>
  <c r="D6" i="7"/>
  <c r="C6" i="7"/>
  <c r="G52" i="25" l="1"/>
  <c r="F52" i="25"/>
  <c r="E52" i="25"/>
  <c r="D52" i="25"/>
  <c r="C52" i="25"/>
  <c r="G5" i="13" l="1"/>
  <c r="D5" i="45" l="1"/>
  <c r="E5" i="45"/>
  <c r="F5" i="45"/>
  <c r="G5" i="45"/>
  <c r="H5" i="45"/>
  <c r="I5" i="45"/>
  <c r="J5" i="45"/>
  <c r="D6" i="45"/>
  <c r="E6" i="45"/>
  <c r="F6" i="45"/>
  <c r="G6" i="45"/>
  <c r="H6" i="45"/>
  <c r="I6" i="45"/>
  <c r="J6" i="45"/>
  <c r="D7" i="45"/>
  <c r="E7" i="45"/>
  <c r="F7" i="45"/>
  <c r="G7" i="45"/>
  <c r="H7" i="45"/>
  <c r="I7" i="45"/>
  <c r="J7" i="45"/>
  <c r="D8" i="45"/>
  <c r="E8" i="45"/>
  <c r="F8" i="45"/>
  <c r="G8" i="45"/>
  <c r="H8" i="45"/>
  <c r="I8" i="45"/>
  <c r="J8" i="45"/>
  <c r="C6" i="45"/>
  <c r="C7" i="45"/>
  <c r="C8" i="45"/>
  <c r="C5" i="45"/>
  <c r="D6" i="44"/>
  <c r="E6" i="44"/>
  <c r="F6" i="44"/>
  <c r="G6" i="44"/>
  <c r="D8" i="44"/>
  <c r="E8" i="44"/>
  <c r="F8" i="44"/>
  <c r="G8" i="44"/>
  <c r="D12" i="44"/>
  <c r="E12" i="44"/>
  <c r="F12" i="44"/>
  <c r="G12" i="44"/>
  <c r="C6" i="44"/>
  <c r="C8" i="44"/>
  <c r="C12" i="44"/>
  <c r="F33" i="43"/>
  <c r="G33" i="43"/>
  <c r="H33" i="43"/>
  <c r="I33" i="43"/>
  <c r="J33" i="43"/>
  <c r="K33" i="43"/>
  <c r="L33" i="43"/>
  <c r="M33" i="43"/>
  <c r="N33" i="43"/>
  <c r="F34" i="43"/>
  <c r="G34" i="43"/>
  <c r="H34" i="43"/>
  <c r="I34" i="43"/>
  <c r="J34" i="43"/>
  <c r="K34" i="43"/>
  <c r="L34" i="43"/>
  <c r="M34" i="43"/>
  <c r="N34" i="43"/>
  <c r="F35" i="43"/>
  <c r="G35" i="43"/>
  <c r="H35" i="43"/>
  <c r="I35" i="43"/>
  <c r="J35" i="43"/>
  <c r="K35" i="43"/>
  <c r="L35" i="43"/>
  <c r="M35" i="43"/>
  <c r="N35" i="43"/>
  <c r="F36" i="43"/>
  <c r="G36" i="43"/>
  <c r="H36" i="43"/>
  <c r="I36" i="43"/>
  <c r="J36" i="43"/>
  <c r="K36" i="43"/>
  <c r="L36" i="43"/>
  <c r="M36" i="43"/>
  <c r="N36" i="43"/>
  <c r="F37" i="43"/>
  <c r="G37" i="43"/>
  <c r="H37" i="43"/>
  <c r="I37" i="43"/>
  <c r="J37" i="43"/>
  <c r="K37" i="43"/>
  <c r="L37" i="43"/>
  <c r="M37" i="43"/>
  <c r="N37" i="43"/>
  <c r="F38" i="43"/>
  <c r="G38" i="43"/>
  <c r="H38" i="43"/>
  <c r="I38" i="43"/>
  <c r="J38" i="43"/>
  <c r="K38" i="43"/>
  <c r="L38" i="43"/>
  <c r="M38" i="43"/>
  <c r="N38" i="43"/>
  <c r="F39" i="43"/>
  <c r="G39" i="43"/>
  <c r="H39" i="43"/>
  <c r="I39" i="43"/>
  <c r="J39" i="43"/>
  <c r="K39" i="43"/>
  <c r="L39" i="43"/>
  <c r="M39" i="43"/>
  <c r="N39" i="43"/>
  <c r="F40" i="43"/>
  <c r="G40" i="43"/>
  <c r="H40" i="43"/>
  <c r="I40" i="43"/>
  <c r="J40" i="43"/>
  <c r="K40" i="43"/>
  <c r="L40" i="43"/>
  <c r="M40" i="43"/>
  <c r="N40" i="43"/>
  <c r="F41" i="43"/>
  <c r="G41" i="43"/>
  <c r="H41" i="43"/>
  <c r="I41" i="43"/>
  <c r="J41" i="43"/>
  <c r="K41" i="43"/>
  <c r="L41" i="43"/>
  <c r="M41" i="43"/>
  <c r="N41" i="43"/>
  <c r="F42" i="43"/>
  <c r="G42" i="43"/>
  <c r="H42" i="43"/>
  <c r="I42" i="43"/>
  <c r="J42" i="43"/>
  <c r="K42" i="43"/>
  <c r="L42" i="43"/>
  <c r="M42" i="43"/>
  <c r="N42" i="43"/>
  <c r="F43" i="43"/>
  <c r="G43" i="43"/>
  <c r="H43" i="43"/>
  <c r="I43" i="43"/>
  <c r="J43" i="43"/>
  <c r="K43" i="43"/>
  <c r="L43" i="43"/>
  <c r="N43" i="43"/>
  <c r="F44" i="43"/>
  <c r="G44" i="43"/>
  <c r="H44" i="43"/>
  <c r="I44" i="43"/>
  <c r="J44" i="43"/>
  <c r="K44" i="43"/>
  <c r="L44" i="43"/>
  <c r="N44" i="43"/>
  <c r="F45" i="43"/>
  <c r="G45" i="43"/>
  <c r="H45" i="43"/>
  <c r="I45" i="43"/>
  <c r="J45" i="43"/>
  <c r="K45" i="43"/>
  <c r="L45" i="43"/>
  <c r="N45" i="43"/>
  <c r="F46" i="43"/>
  <c r="G46" i="43"/>
  <c r="H46" i="43"/>
  <c r="I46" i="43"/>
  <c r="J46" i="43"/>
  <c r="K46" i="43"/>
  <c r="L46" i="43"/>
  <c r="N46" i="43"/>
  <c r="F47" i="43"/>
  <c r="G47" i="43"/>
  <c r="H47" i="43"/>
  <c r="I47" i="43"/>
  <c r="J47" i="43"/>
  <c r="K47" i="43"/>
  <c r="L47" i="43"/>
  <c r="M47" i="43"/>
  <c r="N47" i="43"/>
  <c r="D6" i="12"/>
  <c r="E6" i="12"/>
  <c r="F6" i="12"/>
  <c r="G6" i="12"/>
  <c r="H6" i="12"/>
  <c r="I6" i="12"/>
  <c r="J6" i="12"/>
  <c r="K6" i="12"/>
  <c r="D7" i="12"/>
  <c r="E7" i="12"/>
  <c r="F7" i="12"/>
  <c r="G7" i="12"/>
  <c r="H7" i="12"/>
  <c r="I7" i="12"/>
  <c r="J7" i="12"/>
  <c r="K7" i="12"/>
  <c r="D8" i="12"/>
  <c r="E8" i="12"/>
  <c r="F8" i="12"/>
  <c r="G8" i="12"/>
  <c r="H8" i="12"/>
  <c r="I8" i="12"/>
  <c r="J8" i="12"/>
  <c r="K8" i="12"/>
  <c r="D9" i="12"/>
  <c r="E9" i="12"/>
  <c r="F9" i="12"/>
  <c r="G9" i="12"/>
  <c r="H9" i="12"/>
  <c r="I9" i="12"/>
  <c r="J9" i="12"/>
  <c r="K9" i="12"/>
  <c r="D10" i="12"/>
  <c r="E10" i="12"/>
  <c r="F10" i="12"/>
  <c r="G10" i="12"/>
  <c r="H10" i="12"/>
  <c r="I10" i="12"/>
  <c r="J10" i="12"/>
  <c r="K10" i="12"/>
  <c r="D11" i="12"/>
  <c r="E11" i="12"/>
  <c r="F11" i="12"/>
  <c r="G11" i="12"/>
  <c r="H11" i="12"/>
  <c r="I11" i="12"/>
  <c r="J11" i="12"/>
  <c r="K11" i="12"/>
  <c r="D12" i="12"/>
  <c r="E12" i="12"/>
  <c r="F12" i="12"/>
  <c r="G12" i="12"/>
  <c r="H12" i="12"/>
  <c r="I12" i="12"/>
  <c r="J12" i="12"/>
  <c r="K12" i="12"/>
  <c r="D13" i="12"/>
  <c r="E13" i="12"/>
  <c r="F13" i="12"/>
  <c r="G13" i="12"/>
  <c r="H13" i="12"/>
  <c r="I13" i="12"/>
  <c r="J13" i="12"/>
  <c r="K13" i="12"/>
  <c r="D14" i="12"/>
  <c r="E14" i="12"/>
  <c r="F14" i="12"/>
  <c r="G14" i="12"/>
  <c r="H14" i="12"/>
  <c r="I14" i="12"/>
  <c r="J14" i="12"/>
  <c r="K14" i="12"/>
  <c r="D15" i="12"/>
  <c r="E15" i="12"/>
  <c r="F15" i="12"/>
  <c r="G15" i="12"/>
  <c r="H15" i="12"/>
  <c r="I15" i="12"/>
  <c r="J15" i="12"/>
  <c r="K15" i="12"/>
  <c r="D16" i="12"/>
  <c r="E16" i="12"/>
  <c r="F16" i="12"/>
  <c r="G16" i="12"/>
  <c r="H16" i="12"/>
  <c r="I16" i="12"/>
  <c r="J16" i="12"/>
  <c r="K16" i="12"/>
  <c r="D17" i="12"/>
  <c r="E17" i="12"/>
  <c r="F17" i="12"/>
  <c r="G17" i="12"/>
  <c r="H17" i="12"/>
  <c r="I17" i="12"/>
  <c r="J17" i="12"/>
  <c r="K17" i="12"/>
  <c r="D18" i="12"/>
  <c r="E18" i="12"/>
  <c r="F18" i="12"/>
  <c r="G18" i="12"/>
  <c r="H18" i="12"/>
  <c r="I18" i="12"/>
  <c r="J18" i="12"/>
  <c r="K18" i="12"/>
  <c r="D19" i="12"/>
  <c r="E19" i="12"/>
  <c r="F19" i="12"/>
  <c r="G19" i="12"/>
  <c r="H19" i="12"/>
  <c r="I19" i="12"/>
  <c r="J19" i="12"/>
  <c r="K19" i="12"/>
  <c r="D20" i="12"/>
  <c r="E20" i="12"/>
  <c r="F20" i="12"/>
  <c r="G20" i="12"/>
  <c r="H20" i="12"/>
  <c r="I20" i="12"/>
  <c r="J20" i="12"/>
  <c r="K20" i="12"/>
  <c r="D21" i="12"/>
  <c r="E21" i="12"/>
  <c r="F21" i="12"/>
  <c r="G21" i="12"/>
  <c r="H21" i="12"/>
  <c r="I21" i="12"/>
  <c r="J21" i="12"/>
  <c r="K21" i="12"/>
  <c r="J14" i="34"/>
  <c r="F14" i="34"/>
  <c r="G14" i="34"/>
  <c r="F11" i="7" l="1"/>
  <c r="G9" i="7"/>
  <c r="G10" i="7"/>
  <c r="F7" i="7"/>
  <c r="G6" i="7"/>
  <c r="F9" i="7"/>
  <c r="F8" i="7"/>
  <c r="F10" i="7"/>
  <c r="F6" i="7"/>
  <c r="G8" i="7"/>
  <c r="G11" i="7"/>
  <c r="G7" i="7"/>
  <c r="C34" i="43" l="1"/>
  <c r="D34" i="43"/>
  <c r="E34" i="43"/>
  <c r="C35" i="43"/>
  <c r="D35" i="43"/>
  <c r="E35" i="43"/>
  <c r="C36" i="43"/>
  <c r="D36" i="43"/>
  <c r="E36" i="43"/>
  <c r="C37" i="43"/>
  <c r="D37" i="43"/>
  <c r="E37" i="43"/>
  <c r="C38" i="43"/>
  <c r="D38" i="43"/>
  <c r="E38" i="43"/>
  <c r="C39" i="43"/>
  <c r="D39" i="43"/>
  <c r="E39" i="43"/>
  <c r="C40" i="43"/>
  <c r="D40" i="43"/>
  <c r="E40" i="43"/>
  <c r="C41" i="43"/>
  <c r="D41" i="43"/>
  <c r="E41" i="43"/>
  <c r="C42" i="43"/>
  <c r="D42" i="43"/>
  <c r="E42" i="43"/>
  <c r="C47" i="43"/>
  <c r="D47" i="43"/>
  <c r="E47" i="43"/>
  <c r="E33" i="43"/>
  <c r="D33" i="43"/>
  <c r="C33" i="43"/>
  <c r="C8" i="43"/>
  <c r="D8" i="43"/>
  <c r="C9" i="43"/>
  <c r="D9" i="43"/>
  <c r="C10" i="43"/>
  <c r="D10" i="43"/>
  <c r="C11" i="43"/>
  <c r="D11" i="43"/>
  <c r="C12" i="43"/>
  <c r="D12" i="43"/>
  <c r="C13" i="43"/>
  <c r="D13" i="43"/>
  <c r="C14" i="43"/>
  <c r="D14" i="43"/>
  <c r="C15" i="43"/>
  <c r="D15" i="43"/>
  <c r="C16" i="43"/>
  <c r="D16" i="43"/>
  <c r="C17" i="43"/>
  <c r="D17" i="43"/>
  <c r="C18" i="43"/>
  <c r="D18" i="43"/>
  <c r="C19" i="43"/>
  <c r="D19" i="43"/>
  <c r="C20" i="43"/>
  <c r="D20" i="43"/>
  <c r="C21" i="43"/>
  <c r="D21" i="43"/>
  <c r="D7" i="43"/>
  <c r="C7" i="43"/>
  <c r="C54" i="10" l="1"/>
  <c r="C55" i="10"/>
  <c r="N55" i="10" l="1"/>
  <c r="O55" i="10"/>
  <c r="P55" i="10"/>
  <c r="Q55" i="10"/>
  <c r="R55" i="10"/>
  <c r="M55" i="10"/>
  <c r="I55" i="10"/>
  <c r="J55" i="10"/>
  <c r="K55" i="10"/>
  <c r="D55" i="10"/>
  <c r="E55" i="10"/>
  <c r="F55" i="10"/>
  <c r="G55" i="10"/>
  <c r="H55" i="10"/>
  <c r="Q54" i="10" l="1"/>
  <c r="N54" i="10" l="1"/>
  <c r="P54" i="10"/>
  <c r="R54" i="10" l="1"/>
  <c r="O54" i="10"/>
  <c r="M54" i="10"/>
  <c r="E54" i="10" l="1"/>
  <c r="K54" i="10"/>
  <c r="D54" i="10"/>
  <c r="F54" i="10"/>
  <c r="G54" i="10"/>
  <c r="H54" i="10"/>
  <c r="J54" i="10" l="1"/>
  <c r="I54" i="10"/>
  <c r="L32" i="28" l="1"/>
  <c r="K32" i="28"/>
  <c r="J32" i="28"/>
  <c r="I32" i="28"/>
  <c r="H32" i="28"/>
  <c r="G32" i="28"/>
  <c r="F32" i="28"/>
  <c r="E32" i="28"/>
  <c r="L31" i="28"/>
  <c r="K31" i="28"/>
  <c r="J31" i="28"/>
  <c r="I31" i="28"/>
  <c r="H31" i="28"/>
  <c r="G31" i="28"/>
  <c r="F31" i="28"/>
  <c r="E31" i="28"/>
  <c r="L30" i="28"/>
  <c r="K30" i="28"/>
  <c r="J30" i="28"/>
  <c r="I30" i="28"/>
  <c r="H30" i="28"/>
  <c r="G30" i="28"/>
  <c r="F30" i="28"/>
  <c r="E30" i="28"/>
  <c r="L29" i="28"/>
  <c r="K29" i="28"/>
  <c r="J29" i="28"/>
  <c r="I29" i="28"/>
  <c r="H29" i="28"/>
  <c r="G29" i="28"/>
  <c r="F29" i="28"/>
  <c r="E29" i="28"/>
  <c r="L28" i="28"/>
  <c r="K28" i="28"/>
  <c r="J28" i="28"/>
  <c r="I28" i="28"/>
  <c r="H28" i="28"/>
  <c r="G28" i="28"/>
  <c r="F28" i="28"/>
  <c r="E28" i="28"/>
  <c r="L27" i="28"/>
  <c r="K27" i="28"/>
  <c r="J27" i="28"/>
  <c r="I27" i="28"/>
  <c r="H27" i="28"/>
  <c r="G27" i="28"/>
  <c r="F27" i="28"/>
  <c r="E27" i="28"/>
  <c r="L26" i="28"/>
  <c r="K26" i="28"/>
  <c r="J26" i="28"/>
  <c r="I26" i="28"/>
  <c r="H26" i="28"/>
  <c r="G26" i="28"/>
  <c r="F26" i="28"/>
  <c r="E26" i="28"/>
  <c r="L25" i="28"/>
  <c r="K25" i="28"/>
  <c r="J25" i="28"/>
  <c r="I25" i="28"/>
  <c r="H25" i="28"/>
  <c r="G25" i="28"/>
  <c r="F25" i="28"/>
  <c r="E25" i="28"/>
  <c r="L24" i="28"/>
  <c r="K24" i="28"/>
  <c r="J24" i="28"/>
  <c r="I24" i="28"/>
  <c r="H24" i="28"/>
  <c r="G24" i="28"/>
  <c r="F24" i="28"/>
  <c r="E24" i="28"/>
  <c r="L22" i="28"/>
  <c r="K22" i="28"/>
  <c r="J22" i="28"/>
  <c r="I22" i="28"/>
  <c r="H22" i="28"/>
  <c r="G22" i="28"/>
  <c r="F22" i="28"/>
  <c r="E22" i="28"/>
  <c r="L21" i="28"/>
  <c r="K21" i="28"/>
  <c r="J21" i="28"/>
  <c r="I21" i="28"/>
  <c r="H21" i="28"/>
  <c r="G21" i="28"/>
  <c r="F21" i="28"/>
  <c r="E21" i="28"/>
  <c r="L20" i="28"/>
  <c r="K20" i="28"/>
  <c r="J20" i="28"/>
  <c r="I20" i="28"/>
  <c r="H20" i="28"/>
  <c r="G20" i="28"/>
  <c r="F20" i="28"/>
  <c r="E20" i="28"/>
  <c r="L19" i="28"/>
  <c r="K19" i="28"/>
  <c r="J19" i="28"/>
  <c r="I19" i="28"/>
  <c r="H19" i="28"/>
  <c r="G19" i="28"/>
  <c r="F19" i="28"/>
  <c r="E19" i="28"/>
  <c r="L18" i="28"/>
  <c r="K18" i="28"/>
  <c r="J18" i="28"/>
  <c r="I18" i="28"/>
  <c r="H18" i="28"/>
  <c r="G18" i="28"/>
  <c r="F18" i="28"/>
  <c r="E18" i="28"/>
  <c r="L17" i="28"/>
  <c r="K17" i="28"/>
  <c r="J17" i="28"/>
  <c r="I17" i="28"/>
  <c r="H17" i="28"/>
  <c r="G17" i="28"/>
  <c r="F17" i="28"/>
  <c r="E17" i="28"/>
  <c r="L16" i="28"/>
  <c r="K16" i="28"/>
  <c r="J16" i="28"/>
  <c r="I16" i="28"/>
  <c r="H16" i="28"/>
  <c r="G16" i="28"/>
  <c r="F16" i="28"/>
  <c r="E16" i="28"/>
  <c r="L15" i="28"/>
  <c r="K15" i="28"/>
  <c r="J15" i="28"/>
  <c r="I15" i="28"/>
  <c r="H15" i="28"/>
  <c r="G15" i="28"/>
  <c r="F15" i="28"/>
  <c r="E15" i="28"/>
  <c r="I11" i="28"/>
  <c r="H11" i="28"/>
  <c r="G11" i="28"/>
  <c r="F11" i="28"/>
  <c r="E11" i="28"/>
  <c r="I10" i="28"/>
  <c r="H10" i="28"/>
  <c r="G10" i="28"/>
  <c r="F10" i="28"/>
  <c r="E10" i="28"/>
  <c r="I9" i="28"/>
  <c r="H9" i="28"/>
  <c r="G9" i="28"/>
  <c r="F9" i="28"/>
  <c r="E9" i="28"/>
  <c r="I8" i="28"/>
  <c r="H8" i="28"/>
  <c r="G8" i="28"/>
  <c r="F8" i="28"/>
  <c r="E8" i="28"/>
  <c r="G19" i="47" l="1"/>
  <c r="F19" i="47"/>
  <c r="E19" i="47"/>
  <c r="D19" i="47"/>
  <c r="C19" i="47"/>
  <c r="G18" i="47"/>
  <c r="F18" i="47"/>
  <c r="E18" i="47"/>
  <c r="D18" i="47"/>
  <c r="C18" i="47"/>
  <c r="G17" i="47"/>
  <c r="F17" i="47"/>
  <c r="E17" i="47"/>
  <c r="D17" i="47"/>
  <c r="C17" i="47"/>
  <c r="G16" i="47"/>
  <c r="F16" i="47"/>
  <c r="E16" i="47"/>
  <c r="D16" i="47"/>
  <c r="C16" i="47"/>
  <c r="G15" i="47"/>
  <c r="F15" i="47"/>
  <c r="E15" i="47"/>
  <c r="D15" i="47"/>
  <c r="C15" i="47"/>
  <c r="G14" i="47"/>
  <c r="F14" i="47"/>
  <c r="E14" i="47"/>
  <c r="D14" i="47"/>
  <c r="C14" i="47"/>
  <c r="G13" i="47"/>
  <c r="F13" i="47"/>
  <c r="E13" i="47"/>
  <c r="D13" i="47"/>
  <c r="C13" i="47"/>
  <c r="G12" i="47"/>
  <c r="F12" i="47"/>
  <c r="E12" i="47"/>
  <c r="D12" i="47"/>
  <c r="C12" i="47"/>
  <c r="G11" i="47"/>
  <c r="F11" i="47"/>
  <c r="E11" i="47"/>
  <c r="D11" i="47"/>
  <c r="C11" i="47"/>
  <c r="G10" i="47"/>
  <c r="F10" i="47"/>
  <c r="E10" i="47"/>
  <c r="D10" i="47"/>
  <c r="C10" i="47"/>
  <c r="G9" i="47"/>
  <c r="F9" i="47"/>
  <c r="E9" i="47"/>
  <c r="D9" i="47"/>
  <c r="C9" i="47"/>
  <c r="G8" i="47"/>
  <c r="F8" i="47"/>
  <c r="E8" i="47"/>
  <c r="D8" i="47"/>
  <c r="C8" i="47"/>
  <c r="G7" i="47"/>
  <c r="F7" i="47"/>
  <c r="E7" i="47"/>
  <c r="D7" i="47"/>
  <c r="C7" i="47"/>
  <c r="G53" i="24"/>
  <c r="F53" i="24"/>
  <c r="E53" i="24"/>
  <c r="D53" i="24"/>
  <c r="C53" i="24"/>
  <c r="G52" i="24"/>
  <c r="F52" i="24"/>
  <c r="E52" i="24"/>
  <c r="D52" i="24"/>
  <c r="C52" i="24"/>
  <c r="G51" i="24"/>
  <c r="F51" i="24"/>
  <c r="E51" i="24"/>
  <c r="D51" i="24"/>
  <c r="C51" i="24"/>
  <c r="G50" i="24"/>
  <c r="F50" i="24"/>
  <c r="E50" i="24"/>
  <c r="D50" i="24"/>
  <c r="C50" i="24"/>
  <c r="G49" i="24"/>
  <c r="F49" i="24"/>
  <c r="E49" i="24"/>
  <c r="D49" i="24"/>
  <c r="C49" i="24"/>
  <c r="J48" i="24"/>
  <c r="I48" i="24"/>
  <c r="H48" i="24"/>
  <c r="G48" i="24"/>
  <c r="F48" i="24"/>
  <c r="E48" i="24"/>
  <c r="D48" i="24"/>
  <c r="C48" i="24"/>
  <c r="J47" i="24"/>
  <c r="I47" i="24"/>
  <c r="H47" i="24"/>
  <c r="G47" i="24"/>
  <c r="F47" i="24"/>
  <c r="E47" i="24"/>
  <c r="D47" i="24"/>
  <c r="C47" i="24"/>
  <c r="J46" i="24"/>
  <c r="I46" i="24"/>
  <c r="H46" i="24"/>
  <c r="G46" i="24"/>
  <c r="F46" i="24"/>
  <c r="E46" i="24"/>
  <c r="D46" i="24"/>
  <c r="C46" i="24"/>
  <c r="J41" i="24"/>
  <c r="I41" i="24"/>
  <c r="H41" i="24"/>
  <c r="G41" i="24"/>
  <c r="F41" i="24"/>
  <c r="E41" i="24"/>
  <c r="E159" i="31" s="1"/>
  <c r="D41" i="24"/>
  <c r="D159" i="31" s="1"/>
  <c r="C41" i="24"/>
  <c r="C159" i="31" s="1"/>
  <c r="J40" i="24"/>
  <c r="I40" i="24"/>
  <c r="H40" i="24"/>
  <c r="G40" i="24"/>
  <c r="F40" i="24"/>
  <c r="E40" i="24"/>
  <c r="D40" i="24"/>
  <c r="C40" i="24"/>
  <c r="J39" i="24"/>
  <c r="I39" i="24"/>
  <c r="H39" i="24"/>
  <c r="G39" i="24"/>
  <c r="F39" i="24"/>
  <c r="E39" i="24"/>
  <c r="D39" i="24"/>
  <c r="C39" i="24"/>
  <c r="J38" i="24"/>
  <c r="I38" i="24"/>
  <c r="H38" i="24"/>
  <c r="G38" i="24"/>
  <c r="F38" i="24"/>
  <c r="E38" i="24"/>
  <c r="D38" i="24"/>
  <c r="C38" i="24"/>
  <c r="J37" i="24"/>
  <c r="I37" i="24"/>
  <c r="H37" i="24"/>
  <c r="G37" i="24"/>
  <c r="F37" i="24"/>
  <c r="E37" i="24"/>
  <c r="D37" i="24"/>
  <c r="C37" i="24"/>
  <c r="J36" i="24"/>
  <c r="I36" i="24"/>
  <c r="H36" i="24"/>
  <c r="G36" i="24"/>
  <c r="F36" i="24"/>
  <c r="E36" i="24"/>
  <c r="D36" i="24"/>
  <c r="C36" i="24"/>
  <c r="J35" i="24"/>
  <c r="I35" i="24"/>
  <c r="H35" i="24"/>
  <c r="G35" i="24"/>
  <c r="F35" i="24"/>
  <c r="E35" i="24"/>
  <c r="D35" i="24"/>
  <c r="C35" i="24"/>
  <c r="J34" i="24"/>
  <c r="I34" i="24"/>
  <c r="H34" i="24"/>
  <c r="G34" i="24"/>
  <c r="F34" i="24"/>
  <c r="E34" i="24"/>
  <c r="D34" i="24"/>
  <c r="C34" i="24"/>
  <c r="G30" i="24"/>
  <c r="F30" i="24"/>
  <c r="E30" i="24"/>
  <c r="D30" i="24"/>
  <c r="C30" i="24"/>
  <c r="G28" i="24"/>
  <c r="F28" i="24"/>
  <c r="E28" i="24"/>
  <c r="D28" i="24"/>
  <c r="C28" i="24"/>
  <c r="G26" i="24"/>
  <c r="F26" i="24"/>
  <c r="E26" i="24"/>
  <c r="D26" i="24"/>
  <c r="C26" i="24"/>
  <c r="G25" i="24"/>
  <c r="F25" i="24"/>
  <c r="E25" i="24"/>
  <c r="D25" i="24"/>
  <c r="C25" i="24"/>
  <c r="G24" i="24"/>
  <c r="F24" i="24"/>
  <c r="E24" i="24"/>
  <c r="D24" i="24"/>
  <c r="C24" i="24"/>
  <c r="G23" i="24"/>
  <c r="F23" i="24"/>
  <c r="E23" i="24"/>
  <c r="D23" i="24"/>
  <c r="C23" i="24"/>
  <c r="G22" i="24"/>
  <c r="F22" i="24"/>
  <c r="E22" i="24"/>
  <c r="D22" i="24"/>
  <c r="C22" i="24"/>
  <c r="G19" i="24"/>
  <c r="F19" i="24"/>
  <c r="E19" i="24"/>
  <c r="D19" i="24"/>
  <c r="C19" i="24"/>
  <c r="G18" i="24"/>
  <c r="F18" i="24"/>
  <c r="E18" i="24"/>
  <c r="D18" i="24"/>
  <c r="C18" i="24"/>
  <c r="G17" i="24"/>
  <c r="F17" i="24"/>
  <c r="E17" i="24"/>
  <c r="D17" i="24"/>
  <c r="C17" i="24"/>
  <c r="G16" i="24"/>
  <c r="F16" i="24"/>
  <c r="E16" i="24"/>
  <c r="D16" i="24"/>
  <c r="C16" i="24"/>
  <c r="G15" i="24"/>
  <c r="F15" i="24"/>
  <c r="E15" i="24"/>
  <c r="D15" i="24"/>
  <c r="C15" i="24"/>
  <c r="G14" i="24"/>
  <c r="F14" i="24"/>
  <c r="E14" i="24"/>
  <c r="D14" i="24"/>
  <c r="C14" i="24"/>
  <c r="G13" i="24"/>
  <c r="F13" i="24"/>
  <c r="E13" i="24"/>
  <c r="D13" i="24"/>
  <c r="C13" i="24"/>
  <c r="G12" i="24"/>
  <c r="F12" i="24"/>
  <c r="E12" i="24"/>
  <c r="D12" i="24"/>
  <c r="C12" i="24"/>
  <c r="G11" i="24"/>
  <c r="F11" i="24"/>
  <c r="E11" i="24"/>
  <c r="D11" i="24"/>
  <c r="C11" i="24"/>
  <c r="G10" i="24"/>
  <c r="F10" i="24"/>
  <c r="E10" i="24"/>
  <c r="D10" i="24"/>
  <c r="C10" i="24"/>
  <c r="G9" i="24"/>
  <c r="F9" i="24"/>
  <c r="E9" i="24"/>
  <c r="D9" i="24"/>
  <c r="C9" i="24"/>
  <c r="M40" i="23"/>
  <c r="N40" i="23"/>
  <c r="O40" i="23"/>
  <c r="P40" i="23"/>
  <c r="Q40" i="23"/>
  <c r="R40" i="23"/>
  <c r="S40" i="23"/>
  <c r="T40" i="23"/>
  <c r="J59" i="21"/>
  <c r="I59" i="21"/>
  <c r="H59" i="21"/>
  <c r="G59" i="21"/>
  <c r="F59" i="21"/>
  <c r="E59" i="21"/>
  <c r="D59" i="21"/>
  <c r="C59" i="21"/>
  <c r="J57" i="21"/>
  <c r="I57" i="21"/>
  <c r="H57" i="21"/>
  <c r="G57" i="21"/>
  <c r="F57" i="21"/>
  <c r="E57" i="21"/>
  <c r="D57" i="21"/>
  <c r="C57" i="21"/>
  <c r="J56" i="21"/>
  <c r="I56" i="21"/>
  <c r="H56" i="21"/>
  <c r="G56" i="21"/>
  <c r="F56" i="21"/>
  <c r="E56" i="21"/>
  <c r="D56" i="21"/>
  <c r="C56" i="21"/>
  <c r="J55" i="21"/>
  <c r="I55" i="21"/>
  <c r="H55" i="21"/>
  <c r="G55" i="21"/>
  <c r="F55" i="21"/>
  <c r="E55" i="21"/>
  <c r="D55" i="21"/>
  <c r="C55" i="21"/>
  <c r="J53" i="21"/>
  <c r="I53" i="21"/>
  <c r="H53" i="21"/>
  <c r="G53" i="21"/>
  <c r="F53" i="21"/>
  <c r="E53" i="21"/>
  <c r="D53" i="21"/>
  <c r="C53" i="21"/>
  <c r="J52" i="21"/>
  <c r="I52" i="21"/>
  <c r="H52" i="21"/>
  <c r="G52" i="21"/>
  <c r="F52" i="21"/>
  <c r="E52" i="21"/>
  <c r="D52" i="21"/>
  <c r="C52" i="21"/>
  <c r="J50" i="21"/>
  <c r="I50" i="21"/>
  <c r="H50" i="21"/>
  <c r="G50" i="21"/>
  <c r="F50" i="21"/>
  <c r="E50" i="21"/>
  <c r="D50" i="21"/>
  <c r="C50" i="21"/>
  <c r="J48" i="21"/>
  <c r="I48" i="21"/>
  <c r="H48" i="21"/>
  <c r="G48" i="21"/>
  <c r="F48" i="21"/>
  <c r="E48" i="21"/>
  <c r="D48" i="21"/>
  <c r="C48" i="21"/>
  <c r="J47" i="21"/>
  <c r="I47" i="21"/>
  <c r="H47" i="21"/>
  <c r="G47" i="21"/>
  <c r="F47" i="21"/>
  <c r="E47" i="21"/>
  <c r="D47" i="21"/>
  <c r="C47" i="21"/>
  <c r="J46" i="21"/>
  <c r="I46" i="21"/>
  <c r="H46" i="21"/>
  <c r="G46" i="21"/>
  <c r="F46" i="21"/>
  <c r="E46" i="21"/>
  <c r="D46" i="21"/>
  <c r="C46" i="21"/>
  <c r="J44" i="21"/>
  <c r="I44" i="21"/>
  <c r="H44" i="21"/>
  <c r="G44" i="21"/>
  <c r="F44" i="21"/>
  <c r="E44" i="21"/>
  <c r="D44" i="21"/>
  <c r="C44" i="21"/>
  <c r="J43" i="21"/>
  <c r="I43" i="21"/>
  <c r="H43" i="21"/>
  <c r="G43" i="21"/>
  <c r="F43" i="21"/>
  <c r="E43" i="21"/>
  <c r="D43" i="21"/>
  <c r="C43" i="21"/>
  <c r="J42" i="21"/>
  <c r="I42" i="21"/>
  <c r="H42" i="21"/>
  <c r="G42" i="21"/>
  <c r="F42" i="21"/>
  <c r="E42" i="21"/>
  <c r="D42" i="21"/>
  <c r="C42" i="21"/>
  <c r="J41" i="21"/>
  <c r="I41" i="21"/>
  <c r="H41" i="21"/>
  <c r="G41" i="21"/>
  <c r="F41" i="21"/>
  <c r="E41" i="21"/>
  <c r="D41" i="21"/>
  <c r="C41" i="21"/>
  <c r="G34" i="21"/>
  <c r="F34" i="21"/>
  <c r="E34" i="21"/>
  <c r="D34" i="21"/>
  <c r="C34" i="21"/>
  <c r="C31" i="21"/>
  <c r="D31" i="21"/>
  <c r="E31" i="21"/>
  <c r="F31" i="21"/>
  <c r="G31" i="21"/>
  <c r="G30" i="21"/>
  <c r="F30" i="21"/>
  <c r="E30" i="21"/>
  <c r="D30" i="21"/>
  <c r="C30" i="21"/>
  <c r="G29" i="21"/>
  <c r="F29" i="21"/>
  <c r="E29" i="21"/>
  <c r="D29" i="21"/>
  <c r="C29" i="21"/>
  <c r="G28" i="21"/>
  <c r="F28" i="21"/>
  <c r="E28" i="21"/>
  <c r="D28" i="21"/>
  <c r="C28" i="21"/>
  <c r="G27" i="21"/>
  <c r="F27" i="21"/>
  <c r="E27" i="21"/>
  <c r="D27" i="21"/>
  <c r="C27" i="21"/>
  <c r="G23" i="21"/>
  <c r="F23" i="21"/>
  <c r="E23" i="21"/>
  <c r="D23" i="21"/>
  <c r="C23" i="21"/>
  <c r="G22" i="21"/>
  <c r="F22" i="21"/>
  <c r="E22" i="21"/>
  <c r="D22" i="21"/>
  <c r="C22" i="21"/>
  <c r="G19" i="21"/>
  <c r="F19" i="21"/>
  <c r="E19" i="21"/>
  <c r="D19" i="21"/>
  <c r="C19" i="21"/>
  <c r="G16" i="21"/>
  <c r="F16" i="21"/>
  <c r="E16" i="21"/>
  <c r="D16" i="21"/>
  <c r="C16" i="21"/>
  <c r="G15" i="21"/>
  <c r="F15" i="21"/>
  <c r="E15" i="21"/>
  <c r="D15" i="21"/>
  <c r="C15" i="21"/>
  <c r="G14" i="21"/>
  <c r="F14" i="21"/>
  <c r="E14" i="21"/>
  <c r="D14" i="21"/>
  <c r="C14" i="21"/>
  <c r="G13" i="21"/>
  <c r="F13" i="21"/>
  <c r="E13" i="21"/>
  <c r="D13" i="21"/>
  <c r="C13" i="21"/>
  <c r="G12" i="21"/>
  <c r="F12" i="21"/>
  <c r="E12" i="21"/>
  <c r="D12" i="21"/>
  <c r="C12" i="21"/>
  <c r="G11" i="21"/>
  <c r="F11" i="21"/>
  <c r="E11" i="21"/>
  <c r="D11" i="21"/>
  <c r="C11" i="21"/>
  <c r="G10" i="21"/>
  <c r="F10" i="21"/>
  <c r="E10" i="21"/>
  <c r="D10" i="21"/>
  <c r="C10" i="21"/>
  <c r="M9" i="47" l="1"/>
  <c r="J9" i="47"/>
  <c r="J12" i="47"/>
  <c r="M12" i="47"/>
  <c r="M15" i="47"/>
  <c r="J15" i="47"/>
  <c r="J18" i="47"/>
  <c r="M18" i="47"/>
  <c r="H9" i="47"/>
  <c r="K9" i="47"/>
  <c r="H12" i="47"/>
  <c r="K12" i="47"/>
  <c r="K15" i="47"/>
  <c r="H15" i="47"/>
  <c r="L12" i="47"/>
  <c r="I12" i="47"/>
  <c r="H8" i="47"/>
  <c r="K8" i="47"/>
  <c r="K11" i="47"/>
  <c r="H11" i="47"/>
  <c r="K14" i="47"/>
  <c r="H14" i="47"/>
  <c r="K17" i="47"/>
  <c r="H17" i="47"/>
  <c r="I8" i="47"/>
  <c r="L8" i="47"/>
  <c r="I11" i="47"/>
  <c r="L11" i="47"/>
  <c r="I14" i="47"/>
  <c r="L14" i="47"/>
  <c r="I17" i="47"/>
  <c r="L17" i="47"/>
  <c r="L9" i="47"/>
  <c r="I9" i="47"/>
  <c r="I15" i="47"/>
  <c r="L15" i="47"/>
  <c r="L18" i="47"/>
  <c r="I18" i="47"/>
  <c r="J8" i="47"/>
  <c r="M8" i="47"/>
  <c r="J11" i="47"/>
  <c r="M11" i="47"/>
  <c r="M14" i="47"/>
  <c r="J14" i="47"/>
  <c r="J17" i="47"/>
  <c r="M17" i="47"/>
  <c r="H18" i="47"/>
  <c r="K18" i="47"/>
  <c r="H7" i="47"/>
  <c r="K7" i="47"/>
  <c r="K10" i="47"/>
  <c r="H10" i="47"/>
  <c r="H13" i="47"/>
  <c r="K13" i="47"/>
  <c r="K16" i="47"/>
  <c r="H16" i="47"/>
  <c r="K19" i="47"/>
  <c r="H19" i="47"/>
  <c r="L7" i="47"/>
  <c r="I7" i="47"/>
  <c r="I10" i="47"/>
  <c r="L10" i="47"/>
  <c r="L13" i="47"/>
  <c r="I13" i="47"/>
  <c r="I16" i="47"/>
  <c r="L16" i="47"/>
  <c r="L19" i="47"/>
  <c r="I19" i="47"/>
  <c r="M7" i="47"/>
  <c r="J7" i="47"/>
  <c r="M10" i="47"/>
  <c r="J10" i="47"/>
  <c r="J13" i="47"/>
  <c r="M13" i="47"/>
  <c r="M16" i="47"/>
  <c r="J16" i="47"/>
  <c r="M19" i="47"/>
  <c r="J19" i="47"/>
  <c r="E59" i="23" l="1"/>
  <c r="F59" i="23"/>
  <c r="G59" i="23"/>
  <c r="H59" i="23"/>
  <c r="I59" i="23"/>
  <c r="E61" i="23"/>
  <c r="F61" i="23"/>
  <c r="G61" i="23"/>
  <c r="H61" i="23"/>
  <c r="I61" i="23"/>
  <c r="E63" i="23"/>
  <c r="F63" i="23"/>
  <c r="G63" i="23"/>
  <c r="H63" i="23"/>
  <c r="I63" i="23"/>
  <c r="E64" i="23"/>
  <c r="F64" i="23"/>
  <c r="G64" i="23"/>
  <c r="H64" i="23"/>
  <c r="I64" i="23"/>
  <c r="E65" i="23"/>
  <c r="F65" i="23"/>
  <c r="G65" i="23"/>
  <c r="H65" i="23"/>
  <c r="I65" i="23"/>
  <c r="E66" i="23"/>
  <c r="F66" i="23"/>
  <c r="G66" i="23"/>
  <c r="H66" i="23"/>
  <c r="I66" i="23"/>
  <c r="I56" i="23" l="1"/>
  <c r="H56" i="23"/>
  <c r="G56" i="23"/>
  <c r="F56" i="23"/>
  <c r="E56" i="23"/>
  <c r="I55" i="23"/>
  <c r="H55" i="23"/>
  <c r="G55" i="23"/>
  <c r="F55" i="23"/>
  <c r="E55" i="23"/>
  <c r="I54" i="23"/>
  <c r="H54" i="23"/>
  <c r="G54" i="23"/>
  <c r="F54" i="23"/>
  <c r="E54" i="23"/>
  <c r="I53" i="23"/>
  <c r="H53" i="23"/>
  <c r="G53" i="23"/>
  <c r="F53" i="23"/>
  <c r="E53" i="23"/>
  <c r="I52" i="23"/>
  <c r="H52" i="23"/>
  <c r="G52" i="23"/>
  <c r="F52" i="23"/>
  <c r="E52" i="23"/>
  <c r="I49" i="23"/>
  <c r="H49" i="23"/>
  <c r="G49" i="23"/>
  <c r="F49" i="23"/>
  <c r="E49" i="23"/>
  <c r="I48" i="23"/>
  <c r="H48" i="23"/>
  <c r="G48" i="23"/>
  <c r="F48" i="23"/>
  <c r="E48" i="23"/>
  <c r="I47" i="23"/>
  <c r="H47" i="23"/>
  <c r="G47" i="23"/>
  <c r="F47" i="23"/>
  <c r="E47" i="23"/>
  <c r="I46" i="23"/>
  <c r="H46" i="23"/>
  <c r="G46" i="23"/>
  <c r="F46" i="23"/>
  <c r="E46" i="23"/>
  <c r="I45" i="23"/>
  <c r="H45" i="23"/>
  <c r="G45" i="23"/>
  <c r="F45" i="23"/>
  <c r="E45" i="23"/>
  <c r="I44" i="23"/>
  <c r="H44" i="23"/>
  <c r="G44" i="23"/>
  <c r="F44" i="23"/>
  <c r="H65" i="51"/>
  <c r="G65" i="51"/>
  <c r="F65" i="51"/>
  <c r="E65" i="51"/>
  <c r="D65" i="51"/>
  <c r="H64" i="51"/>
  <c r="G64" i="51"/>
  <c r="F64" i="51"/>
  <c r="E64" i="51"/>
  <c r="D64" i="51"/>
  <c r="H63" i="51"/>
  <c r="G63" i="51"/>
  <c r="F63" i="51"/>
  <c r="E63" i="51"/>
  <c r="D63" i="51"/>
  <c r="H62" i="51"/>
  <c r="G62" i="51"/>
  <c r="F62" i="51"/>
  <c r="E62" i="51"/>
  <c r="D62" i="51"/>
  <c r="H60" i="51"/>
  <c r="G60" i="51"/>
  <c r="F60" i="51"/>
  <c r="E60" i="51"/>
  <c r="D60" i="51"/>
  <c r="H58" i="51"/>
  <c r="G58" i="51"/>
  <c r="F58" i="51"/>
  <c r="E58" i="51"/>
  <c r="D58" i="51"/>
  <c r="H56" i="51"/>
  <c r="G56" i="51"/>
  <c r="F56" i="51"/>
  <c r="E56" i="51"/>
  <c r="D56" i="51"/>
  <c r="H54" i="51"/>
  <c r="G54" i="51"/>
  <c r="F54" i="51"/>
  <c r="E54" i="51"/>
  <c r="D54" i="51"/>
  <c r="H53" i="51"/>
  <c r="G53" i="51"/>
  <c r="F53" i="51"/>
  <c r="E53" i="51"/>
  <c r="D53" i="51"/>
  <c r="H52" i="51"/>
  <c r="G52" i="51"/>
  <c r="F52" i="51"/>
  <c r="E52" i="51"/>
  <c r="D52" i="51"/>
  <c r="H51" i="51"/>
  <c r="G51" i="51"/>
  <c r="F51" i="51"/>
  <c r="E51" i="51"/>
  <c r="H50" i="51"/>
  <c r="G50" i="51"/>
  <c r="F50" i="51"/>
  <c r="E50" i="51"/>
  <c r="G51" i="25" l="1"/>
  <c r="F51" i="25"/>
  <c r="E51" i="25"/>
  <c r="D51" i="25"/>
  <c r="C51" i="25"/>
  <c r="G50" i="25"/>
  <c r="F50" i="25"/>
  <c r="E50" i="25"/>
  <c r="D50" i="25"/>
  <c r="C50" i="25"/>
  <c r="G49" i="25"/>
  <c r="F49" i="25"/>
  <c r="E49" i="25"/>
  <c r="D49" i="25"/>
  <c r="C49" i="25"/>
  <c r="G48" i="25"/>
  <c r="F48" i="25"/>
  <c r="E48" i="25"/>
  <c r="D48" i="25"/>
  <c r="C48" i="25"/>
  <c r="G47" i="25"/>
  <c r="F47" i="25"/>
  <c r="E47" i="25"/>
  <c r="D47" i="25"/>
  <c r="C47" i="25"/>
  <c r="J46" i="25"/>
  <c r="I46" i="25"/>
  <c r="H46" i="25"/>
  <c r="G46" i="25"/>
  <c r="F46" i="25"/>
  <c r="E46" i="25"/>
  <c r="D46" i="25"/>
  <c r="C46" i="25"/>
  <c r="J45" i="25"/>
  <c r="I45" i="25"/>
  <c r="H45" i="25"/>
  <c r="G45" i="25"/>
  <c r="F45" i="25"/>
  <c r="E45" i="25"/>
  <c r="D45" i="25"/>
  <c r="C45" i="25"/>
  <c r="J40" i="25"/>
  <c r="I40" i="25"/>
  <c r="H40" i="25"/>
  <c r="G40" i="25"/>
  <c r="F40" i="25"/>
  <c r="E40" i="25"/>
  <c r="E155" i="31" s="1"/>
  <c r="E156" i="31" s="1"/>
  <c r="D40" i="25"/>
  <c r="D155" i="31" s="1"/>
  <c r="D156" i="31" s="1"/>
  <c r="C40" i="25"/>
  <c r="C155" i="31" s="1"/>
  <c r="C156" i="31" s="1"/>
  <c r="J39" i="25"/>
  <c r="I39" i="25"/>
  <c r="H39" i="25"/>
  <c r="G39" i="25"/>
  <c r="F39" i="25"/>
  <c r="E39" i="25"/>
  <c r="D39" i="25"/>
  <c r="C39" i="25"/>
  <c r="J38" i="25"/>
  <c r="I38" i="25"/>
  <c r="H38" i="25"/>
  <c r="G38" i="25"/>
  <c r="F38" i="25"/>
  <c r="E38" i="25"/>
  <c r="D38" i="25"/>
  <c r="C38" i="25"/>
  <c r="J37" i="25"/>
  <c r="I37" i="25"/>
  <c r="H37" i="25"/>
  <c r="G37" i="25"/>
  <c r="F37" i="25"/>
  <c r="E37" i="25"/>
  <c r="D37" i="25"/>
  <c r="C37" i="25"/>
  <c r="J36" i="25"/>
  <c r="I36" i="25"/>
  <c r="H36" i="25"/>
  <c r="G36" i="25"/>
  <c r="F36" i="25"/>
  <c r="E36" i="25"/>
  <c r="D36" i="25"/>
  <c r="C36" i="25"/>
  <c r="J35" i="25"/>
  <c r="I35" i="25"/>
  <c r="H35" i="25"/>
  <c r="G35" i="25"/>
  <c r="F35" i="25"/>
  <c r="E35" i="25"/>
  <c r="D35" i="25"/>
  <c r="C35" i="25"/>
  <c r="J34" i="25"/>
  <c r="I34" i="25"/>
  <c r="H34" i="25"/>
  <c r="G34" i="25"/>
  <c r="F34" i="25"/>
  <c r="E34" i="25"/>
  <c r="D34" i="25"/>
  <c r="C34" i="25"/>
  <c r="J33" i="25"/>
  <c r="I33" i="25"/>
  <c r="H33" i="25"/>
  <c r="G33" i="25"/>
  <c r="F33" i="25"/>
  <c r="E33" i="25"/>
  <c r="D33" i="25"/>
  <c r="C33" i="25"/>
  <c r="G29" i="25"/>
  <c r="F29" i="25"/>
  <c r="E29" i="25"/>
  <c r="D29" i="25"/>
  <c r="C29" i="25"/>
  <c r="G27" i="25"/>
  <c r="F27" i="25"/>
  <c r="E27" i="25"/>
  <c r="D27" i="25"/>
  <c r="C27" i="25"/>
  <c r="G25" i="25"/>
  <c r="F25" i="25"/>
  <c r="E25" i="25"/>
  <c r="D25" i="25"/>
  <c r="C25" i="25"/>
  <c r="G24" i="25"/>
  <c r="F24" i="25"/>
  <c r="E24" i="25"/>
  <c r="D24" i="25"/>
  <c r="C24" i="25"/>
  <c r="G23" i="25"/>
  <c r="F23" i="25"/>
  <c r="E23" i="25"/>
  <c r="D23" i="25"/>
  <c r="C23" i="25"/>
  <c r="G22" i="25"/>
  <c r="F22" i="25"/>
  <c r="E22" i="25"/>
  <c r="D22" i="25"/>
  <c r="C22" i="25"/>
  <c r="G21" i="25"/>
  <c r="F21" i="25"/>
  <c r="E21" i="25"/>
  <c r="D21" i="25"/>
  <c r="C21" i="25"/>
  <c r="G18" i="25"/>
  <c r="F18" i="25"/>
  <c r="E18" i="25"/>
  <c r="D18" i="25"/>
  <c r="C18" i="25"/>
  <c r="G17" i="25"/>
  <c r="F17" i="25"/>
  <c r="E17" i="25"/>
  <c r="D17" i="25"/>
  <c r="C17" i="25"/>
  <c r="G16" i="25"/>
  <c r="F16" i="25"/>
  <c r="E16" i="25"/>
  <c r="D16" i="25"/>
  <c r="C16" i="25"/>
  <c r="G15" i="25"/>
  <c r="F15" i="25"/>
  <c r="E15" i="25"/>
  <c r="D15" i="25"/>
  <c r="C15" i="25"/>
  <c r="G14" i="25"/>
  <c r="F14" i="25"/>
  <c r="E14" i="25"/>
  <c r="D14" i="25"/>
  <c r="C14" i="25"/>
  <c r="G13" i="25"/>
  <c r="F13" i="25"/>
  <c r="E13" i="25"/>
  <c r="D13" i="25"/>
  <c r="C13" i="25"/>
  <c r="G12" i="25"/>
  <c r="F12" i="25"/>
  <c r="E12" i="25"/>
  <c r="D12" i="25"/>
  <c r="C12" i="25"/>
  <c r="G11" i="25"/>
  <c r="F11" i="25"/>
  <c r="E11" i="25"/>
  <c r="D11" i="25"/>
  <c r="C11" i="25"/>
  <c r="G10" i="25"/>
  <c r="F10" i="25"/>
  <c r="E10" i="25"/>
  <c r="D10" i="25"/>
  <c r="C10" i="25"/>
  <c r="G9" i="25"/>
  <c r="F9" i="25"/>
  <c r="E9" i="25"/>
  <c r="D9" i="25"/>
  <c r="C9" i="25"/>
  <c r="G8" i="25"/>
  <c r="F8" i="25"/>
  <c r="E8" i="25"/>
  <c r="D8" i="25"/>
  <c r="C8" i="25"/>
  <c r="AB25" i="23"/>
  <c r="AA25" i="23"/>
  <c r="Z25" i="23"/>
  <c r="Y25" i="23"/>
  <c r="X25" i="23"/>
  <c r="AB24" i="23"/>
  <c r="AA24" i="23"/>
  <c r="Z24" i="23"/>
  <c r="Y24" i="23"/>
  <c r="X24" i="23"/>
  <c r="AB21" i="23"/>
  <c r="AA21" i="23"/>
  <c r="Z21" i="23"/>
  <c r="Y21" i="23"/>
  <c r="X21" i="23"/>
  <c r="AB20" i="23"/>
  <c r="AA20" i="23"/>
  <c r="Z20" i="23"/>
  <c r="Y20" i="23"/>
  <c r="X20" i="23"/>
  <c r="AB19" i="23"/>
  <c r="AA19" i="23"/>
  <c r="Z19" i="23"/>
  <c r="Y19" i="23"/>
  <c r="X19" i="23"/>
  <c r="AB18" i="23"/>
  <c r="AA18" i="23"/>
  <c r="Z18" i="23"/>
  <c r="Y18" i="23"/>
  <c r="X18" i="23"/>
  <c r="AB17" i="23"/>
  <c r="AA17" i="23"/>
  <c r="Z17" i="23"/>
  <c r="Y17" i="23"/>
  <c r="X17" i="23"/>
  <c r="AB14" i="23"/>
  <c r="AA14" i="23"/>
  <c r="Z14" i="23"/>
  <c r="Y14" i="23"/>
  <c r="X14" i="23"/>
  <c r="AB13" i="23"/>
  <c r="AA13" i="23"/>
  <c r="Z13" i="23"/>
  <c r="Y13" i="23"/>
  <c r="X13" i="23"/>
  <c r="AB12" i="23"/>
  <c r="AA12" i="23"/>
  <c r="Z12" i="23"/>
  <c r="Y12" i="23"/>
  <c r="X12" i="23"/>
  <c r="AA11" i="23"/>
  <c r="Z11" i="23"/>
  <c r="Y11" i="23"/>
  <c r="X11" i="23"/>
  <c r="AB10" i="23"/>
  <c r="AA10" i="23"/>
  <c r="Z10" i="23"/>
  <c r="Y10" i="23"/>
  <c r="X10" i="23"/>
  <c r="T41" i="23"/>
  <c r="S41" i="23"/>
  <c r="R41" i="23"/>
  <c r="Q41" i="23"/>
  <c r="P41" i="23"/>
  <c r="O41" i="23"/>
  <c r="E151" i="31" s="1"/>
  <c r="E152" i="31" s="1"/>
  <c r="N41" i="23"/>
  <c r="D151" i="31" s="1"/>
  <c r="D152" i="31" s="1"/>
  <c r="M41" i="23"/>
  <c r="C151" i="31" s="1"/>
  <c r="C152" i="31" s="1"/>
  <c r="T39" i="23"/>
  <c r="S39" i="23"/>
  <c r="R39" i="23"/>
  <c r="Q39" i="23"/>
  <c r="P39" i="23"/>
  <c r="O39" i="23"/>
  <c r="N39" i="23"/>
  <c r="M39" i="23"/>
  <c r="T38" i="23"/>
  <c r="S38" i="23"/>
  <c r="R38" i="23"/>
  <c r="Q38" i="23"/>
  <c r="P38" i="23"/>
  <c r="O38" i="23"/>
  <c r="N38" i="23"/>
  <c r="M38" i="23"/>
  <c r="T37" i="23"/>
  <c r="S37" i="23"/>
  <c r="R37" i="23"/>
  <c r="Q37" i="23"/>
  <c r="P37" i="23"/>
  <c r="O37" i="23"/>
  <c r="N37" i="23"/>
  <c r="M37" i="23"/>
  <c r="T35" i="23"/>
  <c r="S35" i="23"/>
  <c r="R35" i="23"/>
  <c r="Q35" i="23"/>
  <c r="P35" i="23"/>
  <c r="O35" i="23"/>
  <c r="N35" i="23"/>
  <c r="M35" i="23"/>
  <c r="T34" i="23"/>
  <c r="S34" i="23"/>
  <c r="R34" i="23"/>
  <c r="Q34" i="23"/>
  <c r="P34" i="23"/>
  <c r="O34" i="23"/>
  <c r="N34" i="23"/>
  <c r="M34" i="23"/>
  <c r="T33" i="23"/>
  <c r="S33" i="23"/>
  <c r="R33" i="23"/>
  <c r="Q33" i="23"/>
  <c r="P33" i="23"/>
  <c r="O33" i="23"/>
  <c r="N33" i="23"/>
  <c r="M33" i="23"/>
  <c r="T32" i="23"/>
  <c r="S32" i="23"/>
  <c r="R32" i="23"/>
  <c r="Q32" i="23"/>
  <c r="P32" i="23"/>
  <c r="O32" i="23"/>
  <c r="N32" i="23"/>
  <c r="M32" i="23"/>
  <c r="T31" i="23"/>
  <c r="S31" i="23"/>
  <c r="R31" i="23"/>
  <c r="Q31" i="23"/>
  <c r="P31" i="23"/>
  <c r="O31" i="23"/>
  <c r="N31" i="23"/>
  <c r="M31" i="23"/>
  <c r="T28" i="23"/>
  <c r="S28" i="23"/>
  <c r="R28" i="23"/>
  <c r="Q28" i="23"/>
  <c r="P28" i="23"/>
  <c r="O28" i="23"/>
  <c r="N28" i="23"/>
  <c r="M28" i="23"/>
  <c r="T27" i="23"/>
  <c r="S27" i="23"/>
  <c r="R27" i="23"/>
  <c r="Q27" i="23"/>
  <c r="P27" i="23"/>
  <c r="O27" i="23"/>
  <c r="N27" i="23"/>
  <c r="M27" i="23"/>
  <c r="T26" i="23"/>
  <c r="S26" i="23"/>
  <c r="R26" i="23"/>
  <c r="Q26" i="23"/>
  <c r="P26" i="23"/>
  <c r="O26" i="23"/>
  <c r="N26" i="23"/>
  <c r="M26" i="23"/>
  <c r="T25" i="23"/>
  <c r="S25" i="23"/>
  <c r="R25" i="23"/>
  <c r="Q25" i="23"/>
  <c r="P25" i="23"/>
  <c r="O25" i="23"/>
  <c r="N25" i="23"/>
  <c r="M25" i="23"/>
  <c r="T24" i="23"/>
  <c r="S24" i="23"/>
  <c r="R24" i="23"/>
  <c r="Q24" i="23"/>
  <c r="P24" i="23"/>
  <c r="O24" i="23"/>
  <c r="N24" i="23"/>
  <c r="M24" i="23"/>
  <c r="T23" i="23"/>
  <c r="S23" i="23"/>
  <c r="R23" i="23"/>
  <c r="Q23" i="23"/>
  <c r="P23" i="23"/>
  <c r="O23" i="23"/>
  <c r="N23" i="23"/>
  <c r="M23" i="23"/>
  <c r="T22" i="23"/>
  <c r="S22" i="23"/>
  <c r="R22" i="23"/>
  <c r="Q22" i="23"/>
  <c r="P22" i="23"/>
  <c r="O22" i="23"/>
  <c r="N22" i="23"/>
  <c r="M22" i="23"/>
  <c r="T21" i="23"/>
  <c r="S21" i="23"/>
  <c r="R21" i="23"/>
  <c r="Q21" i="23"/>
  <c r="P21" i="23"/>
  <c r="O21" i="23"/>
  <c r="N21" i="23"/>
  <c r="M21" i="23"/>
  <c r="T18" i="23"/>
  <c r="S18" i="23"/>
  <c r="R18" i="23"/>
  <c r="Q18" i="23"/>
  <c r="P18" i="23"/>
  <c r="O18" i="23"/>
  <c r="N18" i="23"/>
  <c r="M18" i="23"/>
  <c r="T16" i="23"/>
  <c r="S16" i="23"/>
  <c r="R16" i="23"/>
  <c r="Q16" i="23"/>
  <c r="P16" i="23"/>
  <c r="O16" i="23"/>
  <c r="N16" i="23"/>
  <c r="M16" i="23"/>
  <c r="T15" i="23"/>
  <c r="S15" i="23"/>
  <c r="R15" i="23"/>
  <c r="Q15" i="23"/>
  <c r="P15" i="23"/>
  <c r="O15" i="23"/>
  <c r="N15" i="23"/>
  <c r="M15" i="23"/>
  <c r="T14" i="23"/>
  <c r="S14" i="23"/>
  <c r="R14" i="23"/>
  <c r="Q14" i="23"/>
  <c r="P14" i="23"/>
  <c r="O14" i="23"/>
  <c r="N14" i="23"/>
  <c r="M14" i="23"/>
  <c r="T12" i="23"/>
  <c r="S12" i="23"/>
  <c r="R12" i="23"/>
  <c r="Q12" i="23"/>
  <c r="P12" i="23"/>
  <c r="O12" i="23"/>
  <c r="N12" i="23"/>
  <c r="M12" i="23"/>
  <c r="T11" i="23"/>
  <c r="S11" i="23"/>
  <c r="R11" i="23"/>
  <c r="Q11" i="23"/>
  <c r="P11" i="23"/>
  <c r="O11" i="23"/>
  <c r="N11" i="23"/>
  <c r="M11" i="23"/>
  <c r="T10" i="23"/>
  <c r="S10" i="23"/>
  <c r="R10" i="23"/>
  <c r="Q10" i="23"/>
  <c r="P10" i="23"/>
  <c r="O10" i="23"/>
  <c r="N10" i="23"/>
  <c r="M10" i="23"/>
  <c r="C59" i="32"/>
  <c r="D59" i="32"/>
  <c r="E59" i="32"/>
  <c r="F59" i="32"/>
  <c r="G59" i="32"/>
  <c r="H59" i="32"/>
  <c r="I59" i="32"/>
  <c r="J59" i="32"/>
  <c r="C60" i="32"/>
  <c r="D60" i="32"/>
  <c r="E60" i="32"/>
  <c r="F60" i="32"/>
  <c r="G60" i="32"/>
  <c r="H60" i="32"/>
  <c r="I60" i="32"/>
  <c r="J60" i="32"/>
  <c r="C61" i="32"/>
  <c r="D61" i="32"/>
  <c r="E61" i="32"/>
  <c r="F61" i="32"/>
  <c r="G61" i="32"/>
  <c r="H61" i="32"/>
  <c r="I61" i="32"/>
  <c r="J61" i="32"/>
  <c r="C62" i="32"/>
  <c r="D62" i="32"/>
  <c r="E62" i="32"/>
  <c r="F62" i="32"/>
  <c r="G62" i="32"/>
  <c r="H62" i="32"/>
  <c r="I62" i="32"/>
  <c r="J62" i="32"/>
  <c r="C33" i="32"/>
  <c r="D33" i="32"/>
  <c r="E33" i="32"/>
  <c r="F33" i="32"/>
  <c r="G33" i="32"/>
  <c r="H33" i="32"/>
  <c r="I33" i="32"/>
  <c r="J33" i="32"/>
  <c r="C34" i="32"/>
  <c r="D34" i="32"/>
  <c r="E34" i="32"/>
  <c r="F34" i="32"/>
  <c r="G34" i="32"/>
  <c r="H34" i="32"/>
  <c r="I34" i="32"/>
  <c r="J34" i="32"/>
  <c r="C35" i="32"/>
  <c r="D35" i="32"/>
  <c r="E35" i="32"/>
  <c r="F35" i="32"/>
  <c r="G35" i="32"/>
  <c r="H35" i="32"/>
  <c r="I35" i="32"/>
  <c r="J35" i="32"/>
  <c r="C36" i="32"/>
  <c r="D36" i="32"/>
  <c r="E36" i="32"/>
  <c r="F36" i="32"/>
  <c r="G36" i="32"/>
  <c r="H36" i="32"/>
  <c r="I36" i="32"/>
  <c r="J36" i="32"/>
  <c r="C37" i="32"/>
  <c r="D37" i="32"/>
  <c r="E37" i="32"/>
  <c r="F37" i="32"/>
  <c r="G37" i="32"/>
  <c r="H37" i="32"/>
  <c r="I37" i="32"/>
  <c r="J37" i="32"/>
  <c r="C38" i="32"/>
  <c r="D38" i="32"/>
  <c r="E38" i="32"/>
  <c r="F38" i="32"/>
  <c r="G38" i="32"/>
  <c r="H38" i="32"/>
  <c r="I38" i="32"/>
  <c r="J38" i="32"/>
  <c r="C39" i="32"/>
  <c r="D39" i="32"/>
  <c r="E39" i="32"/>
  <c r="F39" i="32"/>
  <c r="G39" i="32"/>
  <c r="H39" i="32"/>
  <c r="I39" i="32"/>
  <c r="J39" i="32"/>
  <c r="C40" i="32"/>
  <c r="D40" i="32"/>
  <c r="E40" i="32"/>
  <c r="F40" i="32"/>
  <c r="G40" i="32"/>
  <c r="H40" i="32"/>
  <c r="I40" i="32"/>
  <c r="J40" i="32"/>
  <c r="C41" i="32"/>
  <c r="D41" i="32"/>
  <c r="E41" i="32"/>
  <c r="F41" i="32"/>
  <c r="G41" i="32"/>
  <c r="H41" i="32"/>
  <c r="I41" i="32"/>
  <c r="J41" i="32"/>
  <c r="C42" i="32"/>
  <c r="D42" i="32"/>
  <c r="E42" i="32"/>
  <c r="F42" i="32"/>
  <c r="G42" i="32"/>
  <c r="H42" i="32"/>
  <c r="I42" i="32"/>
  <c r="J42" i="32"/>
  <c r="C43" i="32"/>
  <c r="D43" i="32"/>
  <c r="E43" i="32"/>
  <c r="F43" i="32"/>
  <c r="G43" i="32"/>
  <c r="H43" i="32"/>
  <c r="I43" i="32"/>
  <c r="J43" i="32"/>
  <c r="C44" i="32"/>
  <c r="D44" i="32"/>
  <c r="E44" i="32"/>
  <c r="F44" i="32"/>
  <c r="G44" i="32"/>
  <c r="H44" i="32"/>
  <c r="I44" i="32"/>
  <c r="J44" i="32"/>
  <c r="C45" i="32"/>
  <c r="D45" i="32"/>
  <c r="E45" i="32"/>
  <c r="F45" i="32"/>
  <c r="G45" i="32"/>
  <c r="H45" i="32"/>
  <c r="I45" i="32"/>
  <c r="J45" i="32"/>
  <c r="C46" i="32"/>
  <c r="D46" i="32"/>
  <c r="E46" i="32"/>
  <c r="F46" i="32"/>
  <c r="G46" i="32"/>
  <c r="H46" i="32"/>
  <c r="I46" i="32"/>
  <c r="J46" i="32"/>
  <c r="C23" i="32"/>
  <c r="D23" i="32"/>
  <c r="E23" i="32"/>
  <c r="F23" i="32"/>
  <c r="G23" i="32"/>
  <c r="C25" i="32"/>
  <c r="D25" i="32"/>
  <c r="E25" i="32"/>
  <c r="F25" i="32"/>
  <c r="G25" i="32"/>
  <c r="C26" i="32"/>
  <c r="D26" i="32"/>
  <c r="E26" i="32"/>
  <c r="F26" i="32"/>
  <c r="G26" i="32"/>
  <c r="C27" i="32"/>
  <c r="D27" i="32"/>
  <c r="E27" i="32"/>
  <c r="F27" i="32"/>
  <c r="G27" i="32"/>
  <c r="C19" i="32"/>
  <c r="D19" i="32"/>
  <c r="E19" i="32"/>
  <c r="F19" i="32"/>
  <c r="G19" i="32"/>
  <c r="C21" i="32"/>
  <c r="D21" i="32"/>
  <c r="E21" i="32"/>
  <c r="F21" i="32"/>
  <c r="G21" i="32"/>
  <c r="C22" i="32"/>
  <c r="D22" i="32"/>
  <c r="E22" i="32"/>
  <c r="F22" i="32"/>
  <c r="G22" i="32"/>
  <c r="C8" i="32"/>
  <c r="D8" i="32"/>
  <c r="E8" i="32"/>
  <c r="F8" i="32"/>
  <c r="G8" i="32"/>
  <c r="C9" i="32"/>
  <c r="D9" i="32"/>
  <c r="E9" i="32"/>
  <c r="F9" i="32"/>
  <c r="G9" i="32"/>
  <c r="C10" i="32"/>
  <c r="D10" i="32"/>
  <c r="E10" i="32"/>
  <c r="F10" i="32"/>
  <c r="G10" i="32"/>
  <c r="C11" i="32"/>
  <c r="D11" i="32"/>
  <c r="E11" i="32"/>
  <c r="F11" i="32"/>
  <c r="G11" i="32"/>
  <c r="C12" i="32"/>
  <c r="D12" i="32"/>
  <c r="E12" i="32"/>
  <c r="F12" i="32"/>
  <c r="G12" i="32"/>
  <c r="C13" i="32"/>
  <c r="D13" i="32"/>
  <c r="E13" i="32"/>
  <c r="F13" i="32"/>
  <c r="G13" i="32"/>
  <c r="C14" i="32"/>
  <c r="D14" i="32"/>
  <c r="E14" i="32"/>
  <c r="F14" i="32"/>
  <c r="G14" i="32"/>
  <c r="C15" i="32"/>
  <c r="D15" i="32"/>
  <c r="E15" i="32"/>
  <c r="F15" i="32"/>
  <c r="G15" i="32"/>
  <c r="C16" i="32"/>
  <c r="D16" i="32"/>
  <c r="E16" i="32"/>
  <c r="F16" i="32"/>
  <c r="G16" i="32"/>
  <c r="C17" i="32"/>
  <c r="D17" i="32"/>
  <c r="E17" i="32"/>
  <c r="F17" i="32"/>
  <c r="G17" i="32"/>
  <c r="C18" i="32"/>
  <c r="D18" i="32"/>
  <c r="E18" i="32"/>
  <c r="F18" i="32"/>
  <c r="G18" i="32"/>
  <c r="AB11" i="23" l="1"/>
  <c r="E44" i="23"/>
  <c r="I42" i="23"/>
  <c r="H42" i="23"/>
  <c r="G42" i="23"/>
  <c r="F42" i="23"/>
  <c r="E42" i="23"/>
  <c r="I41" i="23"/>
  <c r="H41" i="23"/>
  <c r="G41" i="23"/>
  <c r="F41" i="23"/>
  <c r="E41" i="23"/>
  <c r="I40" i="23"/>
  <c r="H40" i="23"/>
  <c r="G40" i="23"/>
  <c r="F40" i="23"/>
  <c r="E40" i="23"/>
  <c r="I38" i="23"/>
  <c r="H38" i="23"/>
  <c r="G38" i="23"/>
  <c r="F38" i="23"/>
  <c r="E38" i="23"/>
  <c r="I37" i="23"/>
  <c r="H37" i="23"/>
  <c r="G37" i="23"/>
  <c r="F37" i="23"/>
  <c r="E37" i="23"/>
  <c r="I36" i="23"/>
  <c r="H36" i="23"/>
  <c r="G36" i="23"/>
  <c r="F36" i="23"/>
  <c r="E36" i="23"/>
  <c r="I32" i="23"/>
  <c r="H32" i="23"/>
  <c r="G32" i="23"/>
  <c r="F32" i="23"/>
  <c r="E32" i="23"/>
  <c r="I30" i="23"/>
  <c r="H30" i="23"/>
  <c r="G30" i="23"/>
  <c r="F30" i="23"/>
  <c r="E30" i="23"/>
  <c r="I29" i="23"/>
  <c r="H29" i="23"/>
  <c r="G29" i="23"/>
  <c r="F29" i="23"/>
  <c r="E29" i="23"/>
  <c r="I28" i="23"/>
  <c r="H28" i="23"/>
  <c r="G28" i="23"/>
  <c r="F28" i="23"/>
  <c r="E28" i="23"/>
  <c r="I27" i="23"/>
  <c r="H27" i="23"/>
  <c r="G27" i="23"/>
  <c r="F27" i="23"/>
  <c r="E27" i="23"/>
  <c r="I25" i="23"/>
  <c r="H25" i="23"/>
  <c r="G25" i="23"/>
  <c r="F25" i="23"/>
  <c r="E25" i="23"/>
  <c r="I24" i="23"/>
  <c r="H24" i="23"/>
  <c r="G24" i="23"/>
  <c r="F24" i="23"/>
  <c r="E24" i="23"/>
  <c r="I23" i="23"/>
  <c r="H23" i="23"/>
  <c r="G23" i="23"/>
  <c r="F23" i="23"/>
  <c r="E23" i="23"/>
  <c r="I22" i="23"/>
  <c r="H22" i="23"/>
  <c r="G22" i="23"/>
  <c r="F22" i="23"/>
  <c r="E22" i="23"/>
  <c r="I21" i="23"/>
  <c r="H21" i="23"/>
  <c r="G21" i="23"/>
  <c r="F21" i="23"/>
  <c r="E21" i="23"/>
  <c r="I19" i="23"/>
  <c r="H19" i="23"/>
  <c r="G19" i="23"/>
  <c r="F19" i="23"/>
  <c r="E19" i="23"/>
  <c r="I18" i="23"/>
  <c r="H18" i="23"/>
  <c r="G18" i="23"/>
  <c r="F18" i="23"/>
  <c r="E18" i="23"/>
  <c r="I17" i="23"/>
  <c r="H17" i="23"/>
  <c r="G17" i="23"/>
  <c r="F17" i="23"/>
  <c r="E17" i="23"/>
  <c r="I15" i="23"/>
  <c r="H15" i="23"/>
  <c r="G15" i="23"/>
  <c r="F15" i="23"/>
  <c r="E15" i="23"/>
  <c r="I13" i="23"/>
  <c r="H13" i="23"/>
  <c r="G13" i="23"/>
  <c r="F13" i="23"/>
  <c r="E13" i="23"/>
  <c r="I12" i="23"/>
  <c r="H12" i="23"/>
  <c r="G12" i="23"/>
  <c r="F12" i="23"/>
  <c r="E12" i="23"/>
  <c r="I11" i="23"/>
  <c r="H11" i="23"/>
  <c r="G11" i="23"/>
  <c r="F11" i="23"/>
  <c r="E11" i="23"/>
  <c r="AD24" i="51"/>
  <c r="AC24" i="51"/>
  <c r="AB24" i="51"/>
  <c r="AA24" i="51"/>
  <c r="Z24" i="51"/>
  <c r="AD23" i="51"/>
  <c r="AC23" i="51"/>
  <c r="AB23" i="51"/>
  <c r="AA23" i="51"/>
  <c r="Z23" i="51"/>
  <c r="AD20" i="51"/>
  <c r="AC20" i="51"/>
  <c r="AB20" i="51"/>
  <c r="AA20" i="51"/>
  <c r="Z20" i="51"/>
  <c r="AD19" i="51"/>
  <c r="AC19" i="51"/>
  <c r="AB19" i="51"/>
  <c r="AA19" i="51"/>
  <c r="Z19" i="51"/>
  <c r="AD18" i="51"/>
  <c r="AC18" i="51"/>
  <c r="AB18" i="51"/>
  <c r="AA18" i="51"/>
  <c r="Z18" i="51"/>
  <c r="AD17" i="51"/>
  <c r="AC17" i="51"/>
  <c r="AB17" i="51"/>
  <c r="AA17" i="51"/>
  <c r="Z17" i="51"/>
  <c r="AD16" i="51"/>
  <c r="AC16" i="51"/>
  <c r="AB16" i="51"/>
  <c r="AA16" i="51"/>
  <c r="Z16" i="51"/>
  <c r="AD13" i="51"/>
  <c r="AC13" i="51"/>
  <c r="AB13" i="51"/>
  <c r="AA13" i="51"/>
  <c r="Z13" i="51"/>
  <c r="AD12" i="51"/>
  <c r="AC12" i="51"/>
  <c r="AB12" i="51"/>
  <c r="AA12" i="51"/>
  <c r="Z12" i="51"/>
  <c r="AD11" i="51"/>
  <c r="AC11" i="51"/>
  <c r="AB11" i="51"/>
  <c r="AA11" i="51"/>
  <c r="Z11" i="51"/>
  <c r="AD10" i="51"/>
  <c r="AC10" i="51"/>
  <c r="AB10" i="51"/>
  <c r="AA10" i="51"/>
  <c r="Z10" i="51"/>
  <c r="AD9" i="51"/>
  <c r="AC9" i="51"/>
  <c r="AB9" i="51"/>
  <c r="AA9" i="51"/>
  <c r="Z9" i="51"/>
  <c r="W41" i="51"/>
  <c r="V41" i="51"/>
  <c r="U41" i="51"/>
  <c r="T41" i="51"/>
  <c r="S41" i="51"/>
  <c r="R41" i="51"/>
  <c r="Q41" i="51"/>
  <c r="P41" i="51"/>
  <c r="W40" i="51"/>
  <c r="V40" i="51"/>
  <c r="U40" i="51"/>
  <c r="T40" i="51"/>
  <c r="S40" i="51"/>
  <c r="R40" i="51"/>
  <c r="Q40" i="51"/>
  <c r="P40" i="51"/>
  <c r="W39" i="51"/>
  <c r="V39" i="51"/>
  <c r="U39" i="51"/>
  <c r="T39" i="51"/>
  <c r="S39" i="51"/>
  <c r="R39" i="51"/>
  <c r="Q39" i="51"/>
  <c r="P39" i="51"/>
  <c r="W37" i="51"/>
  <c r="V37" i="51"/>
  <c r="U37" i="51"/>
  <c r="T37" i="51"/>
  <c r="S37" i="51"/>
  <c r="R37" i="51"/>
  <c r="Q37" i="51"/>
  <c r="P37" i="51"/>
  <c r="W35" i="51"/>
  <c r="V35" i="51"/>
  <c r="U35" i="51"/>
  <c r="T35" i="51"/>
  <c r="S35" i="51"/>
  <c r="R35" i="51"/>
  <c r="Q35" i="51"/>
  <c r="P35" i="51"/>
  <c r="W33" i="51"/>
  <c r="V33" i="51"/>
  <c r="U33" i="51"/>
  <c r="T33" i="51"/>
  <c r="S33" i="51"/>
  <c r="R33" i="51"/>
  <c r="Q33" i="51"/>
  <c r="P33" i="51"/>
  <c r="W32" i="51"/>
  <c r="V32" i="51"/>
  <c r="U32" i="51"/>
  <c r="T32" i="51"/>
  <c r="S32" i="51"/>
  <c r="R32" i="51"/>
  <c r="Q32" i="51"/>
  <c r="P32" i="51"/>
  <c r="W31" i="51"/>
  <c r="V31" i="51"/>
  <c r="U31" i="51"/>
  <c r="T31" i="51"/>
  <c r="S31" i="51"/>
  <c r="R31" i="51"/>
  <c r="Q31" i="51"/>
  <c r="P31" i="51"/>
  <c r="W30" i="51"/>
  <c r="V30" i="51"/>
  <c r="U30" i="51"/>
  <c r="T30" i="51"/>
  <c r="S30" i="51"/>
  <c r="R30" i="51"/>
  <c r="Q30" i="51"/>
  <c r="P30" i="51"/>
  <c r="W29" i="51"/>
  <c r="V29" i="51"/>
  <c r="U29" i="51"/>
  <c r="T29" i="51"/>
  <c r="S29" i="51"/>
  <c r="R29" i="51"/>
  <c r="Q29" i="51"/>
  <c r="P29" i="51"/>
  <c r="W26" i="51"/>
  <c r="V26" i="51"/>
  <c r="U26" i="51"/>
  <c r="T26" i="51"/>
  <c r="S26" i="51"/>
  <c r="R26" i="51"/>
  <c r="Q26" i="51"/>
  <c r="P26" i="51"/>
  <c r="W25" i="51"/>
  <c r="V25" i="51"/>
  <c r="U25" i="51"/>
  <c r="T25" i="51"/>
  <c r="S25" i="51"/>
  <c r="R25" i="51"/>
  <c r="Q25" i="51"/>
  <c r="P25" i="51"/>
  <c r="W24" i="51"/>
  <c r="V24" i="51"/>
  <c r="U24" i="51"/>
  <c r="T24" i="51"/>
  <c r="S24" i="51"/>
  <c r="R24" i="51"/>
  <c r="Q24" i="51"/>
  <c r="P24" i="51"/>
  <c r="W23" i="51"/>
  <c r="V23" i="51"/>
  <c r="U23" i="51"/>
  <c r="T23" i="51"/>
  <c r="S23" i="51"/>
  <c r="R23" i="51"/>
  <c r="Q23" i="51"/>
  <c r="P23" i="51"/>
  <c r="W22" i="51"/>
  <c r="V22" i="51"/>
  <c r="U22" i="51"/>
  <c r="T22" i="51"/>
  <c r="S22" i="51"/>
  <c r="R22" i="51"/>
  <c r="Q22" i="51"/>
  <c r="P22" i="51"/>
  <c r="W21" i="51"/>
  <c r="V21" i="51"/>
  <c r="U21" i="51"/>
  <c r="T21" i="51"/>
  <c r="S21" i="51"/>
  <c r="R21" i="51"/>
  <c r="Q21" i="51"/>
  <c r="P21" i="51"/>
  <c r="W20" i="51"/>
  <c r="V20" i="51"/>
  <c r="U20" i="51"/>
  <c r="T20" i="51"/>
  <c r="S20" i="51"/>
  <c r="R20" i="51"/>
  <c r="Q20" i="51"/>
  <c r="P20" i="51"/>
  <c r="W17" i="51"/>
  <c r="V17" i="51"/>
  <c r="U17" i="51"/>
  <c r="T17" i="51"/>
  <c r="S17" i="51"/>
  <c r="R17" i="51"/>
  <c r="Q17" i="51"/>
  <c r="P17" i="51"/>
  <c r="W15" i="51"/>
  <c r="V15" i="51"/>
  <c r="U15" i="51"/>
  <c r="T15" i="51"/>
  <c r="S15" i="51"/>
  <c r="R15" i="51"/>
  <c r="Q15" i="51"/>
  <c r="P15" i="51"/>
  <c r="W14" i="51"/>
  <c r="V14" i="51"/>
  <c r="U14" i="51"/>
  <c r="T14" i="51"/>
  <c r="S14" i="51"/>
  <c r="R14" i="51"/>
  <c r="Q14" i="51"/>
  <c r="P14" i="51"/>
  <c r="W13" i="51"/>
  <c r="V13" i="51"/>
  <c r="U13" i="51"/>
  <c r="T13" i="51"/>
  <c r="S13" i="51"/>
  <c r="R13" i="51"/>
  <c r="Q13" i="51"/>
  <c r="P13" i="51"/>
  <c r="W11" i="51"/>
  <c r="V11" i="51"/>
  <c r="U11" i="51"/>
  <c r="T11" i="51"/>
  <c r="S11" i="51"/>
  <c r="R11" i="51"/>
  <c r="Q11" i="51"/>
  <c r="P11" i="51"/>
  <c r="W10" i="51"/>
  <c r="V10" i="51"/>
  <c r="U10" i="51"/>
  <c r="T10" i="51"/>
  <c r="S10" i="51"/>
  <c r="R10" i="51"/>
  <c r="Q10" i="51"/>
  <c r="P10" i="51"/>
  <c r="W9" i="51"/>
  <c r="V9" i="51"/>
  <c r="U9" i="51"/>
  <c r="T9" i="51"/>
  <c r="S9" i="51"/>
  <c r="R9" i="51"/>
  <c r="Q9" i="51"/>
  <c r="P9" i="51"/>
  <c r="H48" i="51"/>
  <c r="G48" i="51"/>
  <c r="F48" i="51"/>
  <c r="E48" i="51"/>
  <c r="D48" i="51"/>
  <c r="H47" i="51"/>
  <c r="G47" i="51"/>
  <c r="F47" i="51"/>
  <c r="E47" i="51"/>
  <c r="D47" i="51"/>
  <c r="H46" i="51"/>
  <c r="G46" i="51"/>
  <c r="F46" i="51"/>
  <c r="E46" i="51"/>
  <c r="D46" i="51"/>
  <c r="H45" i="51"/>
  <c r="G45" i="51"/>
  <c r="F45" i="51"/>
  <c r="E45" i="51"/>
  <c r="D45" i="51"/>
  <c r="H44" i="51"/>
  <c r="G44" i="51"/>
  <c r="F44" i="51"/>
  <c r="E44" i="51"/>
  <c r="D44" i="51"/>
  <c r="H43" i="51"/>
  <c r="G43" i="51"/>
  <c r="F43" i="51"/>
  <c r="E43" i="51"/>
  <c r="D43" i="51"/>
  <c r="H41" i="51"/>
  <c r="G41" i="51"/>
  <c r="F41" i="51"/>
  <c r="E41" i="51"/>
  <c r="D41" i="51"/>
  <c r="H40" i="51"/>
  <c r="G40" i="51"/>
  <c r="F40" i="51"/>
  <c r="E40" i="51"/>
  <c r="D40" i="51"/>
  <c r="H39" i="51"/>
  <c r="G39" i="51"/>
  <c r="F39" i="51"/>
  <c r="E39" i="51"/>
  <c r="D39" i="51"/>
  <c r="H37" i="51"/>
  <c r="G37" i="51"/>
  <c r="F37" i="51"/>
  <c r="E37" i="51"/>
  <c r="D37" i="51"/>
  <c r="H36" i="51"/>
  <c r="G36" i="51"/>
  <c r="F36" i="51"/>
  <c r="E36" i="51"/>
  <c r="D36" i="51"/>
  <c r="H35" i="51"/>
  <c r="G35" i="51"/>
  <c r="F35" i="51"/>
  <c r="E35" i="51"/>
  <c r="D35" i="51"/>
  <c r="H31" i="51"/>
  <c r="G31" i="51"/>
  <c r="F31" i="51"/>
  <c r="E31" i="51"/>
  <c r="D31" i="51"/>
  <c r="H29" i="51"/>
  <c r="G29" i="51"/>
  <c r="F29" i="51"/>
  <c r="E29" i="51"/>
  <c r="D29" i="51"/>
  <c r="H28" i="51"/>
  <c r="G28" i="51"/>
  <c r="F28" i="51"/>
  <c r="E28" i="51"/>
  <c r="D28" i="51"/>
  <c r="H27" i="51"/>
  <c r="G27" i="51"/>
  <c r="F27" i="51"/>
  <c r="E27" i="51"/>
  <c r="D27" i="51"/>
  <c r="H26" i="51"/>
  <c r="G26" i="51"/>
  <c r="F26" i="51"/>
  <c r="E26" i="51"/>
  <c r="D26" i="51"/>
  <c r="H24" i="51"/>
  <c r="G24" i="51"/>
  <c r="F24" i="51"/>
  <c r="E24" i="51"/>
  <c r="D24" i="51"/>
  <c r="H23" i="51"/>
  <c r="G23" i="51"/>
  <c r="F23" i="51"/>
  <c r="E23" i="51"/>
  <c r="D23" i="51"/>
  <c r="H22" i="51"/>
  <c r="G22" i="51"/>
  <c r="F22" i="51"/>
  <c r="E22" i="51"/>
  <c r="D22" i="51"/>
  <c r="H21" i="51"/>
  <c r="G21" i="51"/>
  <c r="F21" i="51"/>
  <c r="E21" i="51"/>
  <c r="D21" i="51"/>
  <c r="H20" i="51"/>
  <c r="G20" i="51"/>
  <c r="F20" i="51"/>
  <c r="E20" i="51"/>
  <c r="D20" i="51"/>
  <c r="H18" i="51"/>
  <c r="G18" i="51"/>
  <c r="F18" i="51"/>
  <c r="E18" i="51"/>
  <c r="D18" i="51"/>
  <c r="H17" i="51"/>
  <c r="G17" i="51"/>
  <c r="F17" i="51"/>
  <c r="E17" i="51"/>
  <c r="D17" i="51"/>
  <c r="H16" i="51"/>
  <c r="G16" i="51"/>
  <c r="F16" i="51"/>
  <c r="E16" i="51"/>
  <c r="D16" i="51"/>
  <c r="H14" i="51"/>
  <c r="G14" i="51"/>
  <c r="F14" i="51"/>
  <c r="E14" i="51"/>
  <c r="D14" i="51"/>
  <c r="H12" i="51"/>
  <c r="G12" i="51"/>
  <c r="F12" i="51"/>
  <c r="E12" i="51"/>
  <c r="D12" i="51"/>
  <c r="H11" i="51"/>
  <c r="G11" i="51"/>
  <c r="F11" i="51"/>
  <c r="E11" i="51"/>
  <c r="D11" i="51"/>
  <c r="H10" i="51"/>
  <c r="G10" i="51"/>
  <c r="F10" i="51"/>
  <c r="E10" i="51"/>
  <c r="D10" i="51"/>
  <c r="D50" i="51" l="1"/>
  <c r="D51" i="51"/>
  <c r="J20" i="11" l="1"/>
  <c r="I20" i="11"/>
  <c r="H20" i="11"/>
  <c r="G20" i="11"/>
  <c r="F20" i="11"/>
  <c r="E20" i="11"/>
  <c r="D20" i="11"/>
  <c r="C20" i="11"/>
  <c r="J19" i="11"/>
  <c r="I19" i="11"/>
  <c r="H19" i="11"/>
  <c r="G19" i="11"/>
  <c r="F19" i="11"/>
  <c r="E19" i="11"/>
  <c r="D19" i="11"/>
  <c r="C19" i="11"/>
  <c r="J18" i="11"/>
  <c r="I18" i="11"/>
  <c r="H18" i="11"/>
  <c r="G18" i="11"/>
  <c r="F18" i="11"/>
  <c r="E18" i="11"/>
  <c r="D18" i="11"/>
  <c r="C18" i="11"/>
  <c r="J17" i="11"/>
  <c r="I17" i="11"/>
  <c r="H17" i="11"/>
  <c r="G17" i="11"/>
  <c r="F17" i="11"/>
  <c r="E17" i="11"/>
  <c r="D17" i="11"/>
  <c r="C17" i="11"/>
  <c r="J16" i="11"/>
  <c r="I16" i="11"/>
  <c r="H16" i="11"/>
  <c r="G16" i="11"/>
  <c r="F16" i="11"/>
  <c r="E16" i="11"/>
  <c r="D16" i="11"/>
  <c r="C16" i="11"/>
  <c r="J15" i="11"/>
  <c r="I15" i="11"/>
  <c r="H15" i="11"/>
  <c r="G15" i="11"/>
  <c r="F15" i="11"/>
  <c r="E15" i="11"/>
  <c r="D15" i="11"/>
  <c r="C15" i="11"/>
  <c r="J14" i="11"/>
  <c r="I14" i="11"/>
  <c r="H14" i="11"/>
  <c r="G14" i="11"/>
  <c r="F14" i="11"/>
  <c r="E14" i="11"/>
  <c r="D14" i="11"/>
  <c r="C14" i="11"/>
  <c r="J13" i="11"/>
  <c r="I13" i="11"/>
  <c r="H13" i="11"/>
  <c r="G13" i="11"/>
  <c r="F13" i="11"/>
  <c r="E13" i="11"/>
  <c r="D13" i="11"/>
  <c r="C13" i="11"/>
  <c r="J12" i="11"/>
  <c r="I12" i="11"/>
  <c r="H12" i="11"/>
  <c r="G12" i="11"/>
  <c r="F12" i="11"/>
  <c r="E12" i="11"/>
  <c r="D12" i="11"/>
  <c r="C12" i="11"/>
  <c r="J11" i="11"/>
  <c r="I11" i="11"/>
  <c r="H11" i="11"/>
  <c r="G11" i="11"/>
  <c r="F11" i="11"/>
  <c r="E11" i="11"/>
  <c r="D11" i="11"/>
  <c r="C11" i="11"/>
  <c r="J33" i="11"/>
  <c r="I33" i="11"/>
  <c r="H33" i="11"/>
  <c r="G33" i="11"/>
  <c r="F33" i="11"/>
  <c r="E33" i="11"/>
  <c r="D33" i="11"/>
  <c r="C33" i="11"/>
  <c r="J32" i="11"/>
  <c r="I32" i="11"/>
  <c r="H32" i="11"/>
  <c r="G32" i="11"/>
  <c r="F32" i="11"/>
  <c r="E32" i="11"/>
  <c r="D32" i="11"/>
  <c r="C32" i="11"/>
  <c r="J31" i="11"/>
  <c r="I31" i="11"/>
  <c r="H31" i="11"/>
  <c r="G31" i="11"/>
  <c r="F31" i="11"/>
  <c r="E31" i="11"/>
  <c r="D31" i="11"/>
  <c r="C31" i="11"/>
  <c r="J30" i="11"/>
  <c r="I30" i="11"/>
  <c r="H30" i="11"/>
  <c r="G30" i="11"/>
  <c r="F30" i="11"/>
  <c r="E30" i="11"/>
  <c r="D30" i="11"/>
  <c r="C30" i="11"/>
  <c r="J29" i="11"/>
  <c r="I29" i="11"/>
  <c r="H29" i="11"/>
  <c r="G29" i="11"/>
  <c r="F29" i="11"/>
  <c r="E29" i="11"/>
  <c r="D29" i="11"/>
  <c r="C29" i="11"/>
  <c r="J28" i="11"/>
  <c r="I28" i="11"/>
  <c r="H28" i="11"/>
  <c r="G28" i="11"/>
  <c r="F28" i="11"/>
  <c r="E28" i="11"/>
  <c r="D28" i="11"/>
  <c r="C28" i="11"/>
  <c r="J27" i="11"/>
  <c r="I27" i="11"/>
  <c r="H27" i="11"/>
  <c r="G27" i="11"/>
  <c r="F27" i="11"/>
  <c r="E27" i="11"/>
  <c r="D27" i="11"/>
  <c r="C27" i="11"/>
  <c r="J26" i="11"/>
  <c r="I26" i="11"/>
  <c r="H26" i="11"/>
  <c r="G26" i="11"/>
  <c r="F26" i="11"/>
  <c r="E26" i="11"/>
  <c r="D26" i="11"/>
  <c r="C26" i="11"/>
  <c r="J25" i="11"/>
  <c r="I25" i="11"/>
  <c r="H25" i="11"/>
  <c r="G25" i="11"/>
  <c r="F25" i="11"/>
  <c r="E25" i="11"/>
  <c r="D25" i="11"/>
  <c r="C25" i="11"/>
  <c r="K63" i="28" l="1"/>
  <c r="J63" i="28"/>
  <c r="G63" i="28"/>
  <c r="F63" i="28"/>
  <c r="E63" i="28"/>
  <c r="E50" i="28"/>
  <c r="F50" i="28"/>
  <c r="G50" i="28"/>
  <c r="J50" i="28"/>
  <c r="K50" i="28"/>
  <c r="E51" i="28"/>
  <c r="F51" i="28"/>
  <c r="G51" i="28"/>
  <c r="J51" i="28"/>
  <c r="K51" i="28"/>
  <c r="E52" i="28"/>
  <c r="F52" i="28"/>
  <c r="G52" i="28"/>
  <c r="J52" i="28"/>
  <c r="K52" i="28"/>
  <c r="E53" i="28"/>
  <c r="F53" i="28"/>
  <c r="G53" i="28"/>
  <c r="J53" i="28"/>
  <c r="K53" i="28"/>
  <c r="E55" i="28"/>
  <c r="F55" i="28"/>
  <c r="G55" i="28"/>
  <c r="J55" i="28"/>
  <c r="K55" i="28"/>
  <c r="E56" i="28"/>
  <c r="F56" i="28"/>
  <c r="G56" i="28"/>
  <c r="J56" i="28"/>
  <c r="K56" i="28"/>
  <c r="E57" i="28"/>
  <c r="F57" i="28"/>
  <c r="G57" i="28"/>
  <c r="J57" i="28"/>
  <c r="K57" i="28"/>
  <c r="E58" i="28"/>
  <c r="F58" i="28"/>
  <c r="G58" i="28"/>
  <c r="J58" i="28"/>
  <c r="K58" i="28"/>
  <c r="E59" i="28"/>
  <c r="F59" i="28"/>
  <c r="G59" i="28"/>
  <c r="J59" i="28"/>
  <c r="K59" i="28"/>
  <c r="E61" i="28"/>
  <c r="F61" i="28"/>
  <c r="G61" i="28"/>
  <c r="J61" i="28"/>
  <c r="K61" i="28"/>
  <c r="E62" i="28"/>
  <c r="F62" i="28"/>
  <c r="G62" i="28"/>
  <c r="J62" i="28"/>
  <c r="K62" i="28"/>
  <c r="K49" i="28"/>
  <c r="J49" i="28"/>
  <c r="G49" i="28"/>
  <c r="F49" i="28"/>
  <c r="E49" i="28"/>
  <c r="H58" i="28" l="1"/>
  <c r="I59" i="28"/>
  <c r="L50" i="28"/>
  <c r="H51" i="28"/>
  <c r="L59" i="28"/>
  <c r="L49" i="28"/>
  <c r="H55" i="28"/>
  <c r="I52" i="28"/>
  <c r="H50" i="28"/>
  <c r="I57" i="28"/>
  <c r="L51" i="28"/>
  <c r="I49" i="28"/>
  <c r="L61" i="28"/>
  <c r="L58" i="28"/>
  <c r="H53" i="28"/>
  <c r="I51" i="28"/>
  <c r="H61" i="28"/>
  <c r="L56" i="28"/>
  <c r="I53" i="28"/>
  <c r="I58" i="28"/>
  <c r="H56" i="28"/>
  <c r="L55" i="28"/>
  <c r="H52" i="28"/>
  <c r="L62" i="28"/>
  <c r="L57" i="28"/>
  <c r="H62" i="28"/>
  <c r="H57" i="28"/>
  <c r="L53" i="28"/>
  <c r="I56" i="28"/>
  <c r="I50" i="28"/>
  <c r="H59" i="28"/>
  <c r="I62" i="28"/>
  <c r="I63" i="28"/>
  <c r="H49" i="28"/>
  <c r="I61" i="28"/>
  <c r="I55" i="28"/>
  <c r="L52" i="28"/>
  <c r="L63" i="28"/>
  <c r="H63" i="28"/>
  <c r="G61" i="16" l="1"/>
  <c r="F61" i="16"/>
  <c r="E61" i="16"/>
  <c r="D61" i="16"/>
  <c r="C61" i="16"/>
  <c r="G59" i="16"/>
  <c r="G58" i="16"/>
  <c r="G57" i="16"/>
  <c r="F59" i="16"/>
  <c r="F58" i="16"/>
  <c r="F57" i="16"/>
  <c r="E59" i="16"/>
  <c r="E58" i="16"/>
  <c r="D59" i="16"/>
  <c r="D58" i="16"/>
  <c r="C59" i="16"/>
  <c r="C58" i="16"/>
  <c r="E57" i="16"/>
  <c r="D57" i="16"/>
  <c r="C57" i="16"/>
  <c r="G55" i="16"/>
  <c r="F55" i="16"/>
  <c r="F54" i="16"/>
  <c r="G54" i="16"/>
  <c r="F53" i="16"/>
  <c r="G53" i="16"/>
  <c r="F52" i="16"/>
  <c r="G52" i="16"/>
  <c r="F51" i="16"/>
  <c r="G51" i="16"/>
  <c r="G50" i="16"/>
  <c r="F50" i="16"/>
  <c r="E55" i="16"/>
  <c r="D55" i="16"/>
  <c r="C55" i="16"/>
  <c r="C54" i="16"/>
  <c r="D54" i="16"/>
  <c r="E54" i="16"/>
  <c r="C53" i="16"/>
  <c r="D53" i="16"/>
  <c r="E53" i="16"/>
  <c r="C52" i="16"/>
  <c r="D52" i="16"/>
  <c r="E52" i="16"/>
  <c r="C51" i="16"/>
  <c r="D51" i="16"/>
  <c r="E51" i="16"/>
  <c r="E50" i="16"/>
  <c r="D50" i="16"/>
  <c r="C50" i="16"/>
  <c r="E7" i="15" l="1"/>
  <c r="E17" i="15"/>
  <c r="C56" i="50"/>
  <c r="D56" i="50"/>
  <c r="E56" i="50"/>
  <c r="F56" i="50"/>
  <c r="G56" i="50"/>
  <c r="C52" i="50"/>
  <c r="D52" i="50"/>
  <c r="E52" i="50"/>
  <c r="F52" i="50"/>
  <c r="G52" i="50"/>
  <c r="C53" i="50"/>
  <c r="D53" i="50"/>
  <c r="E53" i="50"/>
  <c r="F53" i="50"/>
  <c r="G53" i="50"/>
  <c r="C54" i="50"/>
  <c r="D54" i="50"/>
  <c r="E54" i="50"/>
  <c r="F54" i="50"/>
  <c r="G54" i="50"/>
  <c r="C45" i="50"/>
  <c r="D45" i="50"/>
  <c r="E45" i="50"/>
  <c r="F45" i="50"/>
  <c r="G45" i="50"/>
  <c r="C46" i="50"/>
  <c r="D46" i="50"/>
  <c r="E46" i="50"/>
  <c r="F46" i="50"/>
  <c r="G46" i="50"/>
  <c r="C47" i="50"/>
  <c r="D47" i="50"/>
  <c r="E47" i="50"/>
  <c r="F47" i="50"/>
  <c r="G47" i="50"/>
  <c r="C48" i="50"/>
  <c r="D48" i="50"/>
  <c r="E48" i="50"/>
  <c r="F48" i="50"/>
  <c r="G48" i="50"/>
  <c r="C49" i="50"/>
  <c r="D49" i="50"/>
  <c r="E49" i="50"/>
  <c r="F49" i="50"/>
  <c r="G49" i="50"/>
  <c r="C50" i="50"/>
  <c r="D50" i="50"/>
  <c r="E50" i="50"/>
  <c r="F50" i="50"/>
  <c r="G50" i="50"/>
  <c r="C38" i="50"/>
  <c r="D38" i="50"/>
  <c r="E38" i="50"/>
  <c r="F38" i="50"/>
  <c r="G38" i="50"/>
  <c r="C39" i="50"/>
  <c r="D39" i="50"/>
  <c r="E39" i="50"/>
  <c r="F39" i="50"/>
  <c r="G39" i="50"/>
  <c r="C40" i="50"/>
  <c r="D40" i="50"/>
  <c r="E40" i="50"/>
  <c r="F40" i="50"/>
  <c r="G40" i="50"/>
  <c r="C30" i="50"/>
  <c r="D30" i="50"/>
  <c r="E30" i="50"/>
  <c r="F30" i="50"/>
  <c r="G30" i="50"/>
  <c r="C31" i="50"/>
  <c r="D31" i="50"/>
  <c r="E31" i="50"/>
  <c r="F31" i="50"/>
  <c r="G31" i="50"/>
  <c r="C32" i="50"/>
  <c r="D32" i="50"/>
  <c r="E32" i="50"/>
  <c r="F32" i="50"/>
  <c r="G32" i="50"/>
  <c r="C33" i="50"/>
  <c r="D33" i="50"/>
  <c r="E33" i="50"/>
  <c r="F33" i="50"/>
  <c r="G33" i="50"/>
  <c r="C34" i="50"/>
  <c r="D34" i="50"/>
  <c r="E34" i="50"/>
  <c r="F34" i="50"/>
  <c r="G34" i="50"/>
  <c r="C23" i="50"/>
  <c r="D23" i="50"/>
  <c r="E23" i="50"/>
  <c r="F23" i="50"/>
  <c r="G23" i="50"/>
  <c r="C24" i="50"/>
  <c r="D24" i="50"/>
  <c r="E24" i="50"/>
  <c r="F24" i="50"/>
  <c r="G24" i="50"/>
  <c r="C25" i="50"/>
  <c r="D25" i="50"/>
  <c r="E25" i="50"/>
  <c r="F25" i="50"/>
  <c r="G25" i="50"/>
  <c r="C26" i="50"/>
  <c r="D26" i="50"/>
  <c r="E26" i="50"/>
  <c r="F26" i="50"/>
  <c r="G26" i="50"/>
  <c r="C6" i="50"/>
  <c r="D6" i="50"/>
  <c r="E6" i="50"/>
  <c r="F6" i="50"/>
  <c r="G6" i="50"/>
  <c r="C7" i="50"/>
  <c r="D7" i="50"/>
  <c r="E7" i="50"/>
  <c r="F7" i="50"/>
  <c r="G7" i="50"/>
  <c r="C8" i="50"/>
  <c r="D8" i="50"/>
  <c r="E8" i="50"/>
  <c r="F8" i="50"/>
  <c r="G8" i="50"/>
  <c r="C9" i="50"/>
  <c r="D9" i="50"/>
  <c r="E9" i="50"/>
  <c r="F9" i="50"/>
  <c r="G9" i="50"/>
  <c r="C10" i="50"/>
  <c r="D10" i="50"/>
  <c r="E10" i="50"/>
  <c r="F10" i="50"/>
  <c r="G10" i="50"/>
  <c r="C11" i="50"/>
  <c r="D11" i="50"/>
  <c r="E11" i="50"/>
  <c r="F11" i="50"/>
  <c r="G11" i="50"/>
  <c r="C12" i="50"/>
  <c r="D12" i="50"/>
  <c r="E12" i="50"/>
  <c r="F12" i="50"/>
  <c r="G12" i="50"/>
  <c r="C13" i="50"/>
  <c r="D13" i="50"/>
  <c r="E13" i="50"/>
  <c r="F13" i="50"/>
  <c r="G13" i="50"/>
  <c r="C14" i="50"/>
  <c r="D14" i="50"/>
  <c r="E14" i="50"/>
  <c r="F14" i="50"/>
  <c r="G14" i="50"/>
  <c r="C15" i="50"/>
  <c r="D15" i="50"/>
  <c r="E15" i="50"/>
  <c r="F15" i="50"/>
  <c r="G15" i="50"/>
  <c r="C16" i="50"/>
  <c r="D16" i="50"/>
  <c r="E16" i="50"/>
  <c r="F16" i="50"/>
  <c r="G16" i="50"/>
  <c r="C17" i="50"/>
  <c r="D17" i="50"/>
  <c r="E17" i="50"/>
  <c r="F17" i="50"/>
  <c r="G17" i="50"/>
  <c r="C18" i="50"/>
  <c r="D18" i="50"/>
  <c r="E18" i="50"/>
  <c r="F18" i="50"/>
  <c r="G18" i="50"/>
  <c r="C19" i="50"/>
  <c r="D19" i="50"/>
  <c r="E19" i="50"/>
  <c r="F19" i="50"/>
  <c r="G19" i="50"/>
  <c r="C43" i="16"/>
  <c r="D43" i="16"/>
  <c r="E43" i="16"/>
  <c r="F43" i="16"/>
  <c r="G43" i="16"/>
  <c r="C44" i="16"/>
  <c r="D44" i="16"/>
  <c r="E44" i="16"/>
  <c r="F44" i="16"/>
  <c r="G44" i="16"/>
  <c r="C45" i="16"/>
  <c r="D45" i="16"/>
  <c r="E45" i="16"/>
  <c r="F45" i="16"/>
  <c r="G45" i="16"/>
  <c r="C30" i="16"/>
  <c r="D30" i="16"/>
  <c r="E30" i="16"/>
  <c r="F30" i="16"/>
  <c r="G30" i="16"/>
  <c r="C31" i="16"/>
  <c r="D31" i="16"/>
  <c r="E31" i="16"/>
  <c r="F31" i="16"/>
  <c r="G31" i="16"/>
  <c r="C32" i="16"/>
  <c r="D32" i="16"/>
  <c r="E32" i="16"/>
  <c r="F32" i="16"/>
  <c r="G32" i="16"/>
  <c r="C33" i="16"/>
  <c r="D33" i="16"/>
  <c r="E33" i="16"/>
  <c r="F33" i="16"/>
  <c r="G33" i="16"/>
  <c r="C34" i="16"/>
  <c r="D34" i="16"/>
  <c r="E34" i="16"/>
  <c r="F34" i="16"/>
  <c r="G34" i="16"/>
  <c r="C23" i="16"/>
  <c r="D23" i="16"/>
  <c r="E23" i="16"/>
  <c r="F23" i="16"/>
  <c r="G23" i="16"/>
  <c r="C24" i="16"/>
  <c r="D24" i="16"/>
  <c r="E24" i="16"/>
  <c r="F24" i="16"/>
  <c r="G24" i="16"/>
  <c r="C25" i="16"/>
  <c r="D25" i="16"/>
  <c r="E25" i="16"/>
  <c r="F25" i="16"/>
  <c r="G25" i="16"/>
  <c r="C26" i="16"/>
  <c r="D26" i="16"/>
  <c r="E26" i="16"/>
  <c r="F26" i="16"/>
  <c r="G26" i="16"/>
  <c r="C7" i="16"/>
  <c r="D7" i="16"/>
  <c r="E7" i="16"/>
  <c r="F7" i="16"/>
  <c r="G7" i="16"/>
  <c r="C8" i="16"/>
  <c r="D8" i="16"/>
  <c r="E8" i="16"/>
  <c r="F8" i="16"/>
  <c r="G8" i="16"/>
  <c r="C9" i="16"/>
  <c r="D9" i="16"/>
  <c r="E9" i="16"/>
  <c r="F9" i="16"/>
  <c r="G9" i="16"/>
  <c r="C10" i="16"/>
  <c r="D10" i="16"/>
  <c r="E10" i="16"/>
  <c r="F10" i="16"/>
  <c r="G10" i="16"/>
  <c r="C11" i="16"/>
  <c r="D11" i="16"/>
  <c r="E11" i="16"/>
  <c r="F11" i="16"/>
  <c r="G11" i="16"/>
  <c r="C12" i="16"/>
  <c r="D12" i="16"/>
  <c r="E12" i="16"/>
  <c r="F12" i="16"/>
  <c r="G12" i="16"/>
  <c r="C13" i="16"/>
  <c r="D13" i="16"/>
  <c r="E13" i="16"/>
  <c r="F13" i="16"/>
  <c r="G13" i="16"/>
  <c r="C14" i="16"/>
  <c r="D14" i="16"/>
  <c r="E14" i="16"/>
  <c r="F14" i="16"/>
  <c r="G14" i="16"/>
  <c r="C15" i="16"/>
  <c r="D15" i="16"/>
  <c r="E15" i="16"/>
  <c r="F15" i="16"/>
  <c r="G15" i="16"/>
  <c r="C16" i="16"/>
  <c r="D16" i="16"/>
  <c r="E16" i="16"/>
  <c r="F16" i="16"/>
  <c r="G16" i="16"/>
  <c r="C17" i="16"/>
  <c r="D17" i="16"/>
  <c r="E17" i="16"/>
  <c r="F17" i="16"/>
  <c r="G17" i="16"/>
  <c r="C18" i="16"/>
  <c r="D18" i="16"/>
  <c r="E18" i="16"/>
  <c r="F18" i="16"/>
  <c r="G18" i="16"/>
  <c r="C19" i="16"/>
  <c r="D19" i="16"/>
  <c r="E19" i="16"/>
  <c r="F19" i="16"/>
  <c r="G19" i="16"/>
  <c r="C15" i="15" l="1"/>
  <c r="C16" i="15"/>
  <c r="C17" i="15"/>
  <c r="C18" i="15"/>
  <c r="C20" i="15"/>
  <c r="C19" i="15"/>
  <c r="C27" i="15"/>
  <c r="C26" i="15"/>
  <c r="C25" i="15"/>
  <c r="C24" i="15"/>
  <c r="C22" i="15"/>
  <c r="C21" i="15"/>
  <c r="C7" i="15"/>
  <c r="C8" i="15"/>
  <c r="C9" i="15"/>
  <c r="C10" i="15"/>
  <c r="C11" i="15"/>
  <c r="C12" i="15"/>
  <c r="C13" i="15"/>
  <c r="C14" i="15"/>
  <c r="E28" i="15" l="1"/>
  <c r="E11" i="15"/>
  <c r="C23" i="15"/>
  <c r="C28" i="15"/>
  <c r="E21" i="15"/>
  <c r="C29" i="15"/>
  <c r="D11" i="15" l="1"/>
  <c r="E27" i="15"/>
  <c r="D7" i="15" l="1"/>
  <c r="D17" i="15"/>
  <c r="E29" i="15"/>
  <c r="E22" i="15"/>
  <c r="D15" i="15"/>
  <c r="E15" i="15"/>
  <c r="D14" i="15"/>
  <c r="E14" i="15"/>
  <c r="D19" i="15"/>
  <c r="E19" i="15"/>
  <c r="D13" i="15"/>
  <c r="E13" i="15"/>
  <c r="E25" i="15"/>
  <c r="D20" i="15"/>
  <c r="E20" i="15"/>
  <c r="D12" i="15"/>
  <c r="E12" i="15"/>
  <c r="D16" i="15"/>
  <c r="E16" i="15"/>
  <c r="D18" i="15"/>
  <c r="E18" i="15"/>
  <c r="E24" i="15"/>
  <c r="E26" i="15"/>
  <c r="D10" i="15"/>
  <c r="E10" i="15"/>
  <c r="E23" i="15"/>
  <c r="D9" i="15"/>
  <c r="E9" i="15"/>
  <c r="D8" i="15"/>
  <c r="E8" i="15"/>
  <c r="D21" i="15"/>
  <c r="D26" i="15" l="1"/>
  <c r="D24" i="15"/>
  <c r="D28" i="15"/>
  <c r="D25" i="15"/>
  <c r="D22" i="15"/>
  <c r="D27" i="15"/>
  <c r="D23" i="15"/>
  <c r="D29" i="15"/>
</calcChain>
</file>

<file path=xl/sharedStrings.xml><?xml version="1.0" encoding="utf-8"?>
<sst xmlns="http://schemas.openxmlformats.org/spreadsheetml/2006/main" count="1880" uniqueCount="857">
  <si>
    <t>Credicorp Ltd. Cifras Financieras 4T22</t>
  </si>
  <si>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</si>
  <si>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</si>
  <si>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</si>
  <si>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</si>
  <si>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</si>
  <si>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</si>
  <si>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</si>
  <si>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</si>
  <si>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</si>
  <si>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</si>
  <si>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</si>
  <si>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</si>
  <si>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</si>
  <si>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</si>
  <si>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</si>
  <si>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</si>
  <si>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</si>
  <si>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</si>
  <si>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</si>
  <si>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</si>
  <si>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</si>
  <si>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</si>
  <si>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</si>
  <si>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</si>
  <si>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</si>
  <si>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</si>
  <si>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</si>
  <si>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</si>
  <si>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</si>
  <si>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</si>
  <si>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</si>
  <si>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</si>
  <si>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</si>
  <si>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</si>
  <si>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</si>
  <si>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</si>
  <si>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</si>
  <si>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</si>
  <si>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</si>
  <si>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</si>
  <si>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</si>
  <si>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</si>
  <si>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t>Subsidiaria</t>
  </si>
  <si>
    <t>2T24</t>
  </si>
  <si>
    <t>3T24</t>
  </si>
  <si>
    <t>Día a Día</t>
  </si>
  <si>
    <r>
      <t>Clientes Digitales</t>
    </r>
    <r>
      <rPr>
        <vertAlign val="superscript"/>
        <sz val="10"/>
        <color rgb="FF000000"/>
        <rFont val="Calibri"/>
        <family val="2"/>
        <scheme val="minor"/>
      </rPr>
      <t>(2)</t>
    </r>
  </si>
  <si>
    <t>BCP</t>
  </si>
  <si>
    <r>
      <t xml:space="preserve">Transacciones monetarias digitales </t>
    </r>
    <r>
      <rPr>
        <vertAlign val="superscript"/>
        <sz val="10"/>
        <color rgb="FF000000"/>
        <rFont val="Calibri"/>
        <family val="2"/>
        <scheme val="minor"/>
      </rPr>
      <t>(3)</t>
    </r>
  </si>
  <si>
    <t xml:space="preserve">BCP </t>
  </si>
  <si>
    <t>Costo transaccional unitario</t>
  </si>
  <si>
    <r>
      <t xml:space="preserve">Desembolsos a través leads </t>
    </r>
    <r>
      <rPr>
        <vertAlign val="superscript"/>
        <sz val="10"/>
        <color rgb="FF000000"/>
        <rFont val="Calibri"/>
        <family val="2"/>
        <scheme val="minor"/>
      </rPr>
      <t>(4)</t>
    </r>
  </si>
  <si>
    <t>Mibanco</t>
  </si>
  <si>
    <r>
      <t xml:space="preserve">Desembolsos a través de canales alternativos </t>
    </r>
    <r>
      <rPr>
        <vertAlign val="superscript"/>
        <sz val="10"/>
        <color rgb="FF000000"/>
        <rFont val="Calibri"/>
        <family val="2"/>
        <scheme val="minor"/>
      </rPr>
      <t>(5)</t>
    </r>
  </si>
  <si>
    <r>
      <t xml:space="preserve">Productividad Mibanco </t>
    </r>
    <r>
      <rPr>
        <vertAlign val="superscript"/>
        <sz val="10"/>
        <color rgb="FF000000"/>
        <rFont val="Calibri"/>
        <family val="2"/>
        <scheme val="minor"/>
      </rPr>
      <t>(65)</t>
    </r>
  </si>
  <si>
    <t>Cashless</t>
  </si>
  <si>
    <r>
      <t xml:space="preserve">Transacciones cashless </t>
    </r>
    <r>
      <rPr>
        <vertAlign val="superscript"/>
        <sz val="10"/>
        <color rgb="FF000000"/>
        <rFont val="Calibri"/>
        <family val="2"/>
        <scheme val="minor"/>
      </rPr>
      <t>(7)</t>
    </r>
  </si>
  <si>
    <t>Rating Banca Móvil iOS</t>
  </si>
  <si>
    <r>
      <t>Rating</t>
    </r>
    <r>
      <rPr>
        <b/>
        <i/>
        <sz val="10"/>
        <color rgb="FF000000"/>
        <rFont val="Calibri"/>
        <family val="2"/>
        <scheme val="minor"/>
      </rPr>
      <t xml:space="preserve"> </t>
    </r>
    <r>
      <rPr>
        <sz val="10"/>
        <color rgb="FF000000"/>
        <rFont val="Calibri"/>
        <family val="2"/>
        <scheme val="minor"/>
      </rPr>
      <t>Banca Móvil Android</t>
    </r>
  </si>
  <si>
    <t>Adquisición Digital</t>
  </si>
  <si>
    <r>
      <t>Ventas digitales</t>
    </r>
    <r>
      <rPr>
        <vertAlign val="superscript"/>
        <sz val="10"/>
        <color rgb="FF000000"/>
        <rFont val="Calibri"/>
        <family val="2"/>
        <scheme val="minor"/>
      </rPr>
      <t xml:space="preserve"> (8)</t>
    </r>
  </si>
  <si>
    <t>(2) Clientes que realizaron el 70%, o más, de sus transacciones a través de canales digitales en los últimos 6 meses (incluye Yape).</t>
  </si>
  <si>
    <t xml:space="preserve">(3) Transacciones Monetarias realizadas a través de Banca Móvil, Banca por Internet, Yape y Telecrédito/ Total de Transacciones Minoristas Monetarias de la Banca Minorista. </t>
  </si>
  <si>
    <t>(4) Desembolsos generados a través de leads/ Total de desembolsos.</t>
  </si>
  <si>
    <t>(5) Desembolsos realizados a través de canales alternativos/ Total de desembolsos. Cifras difieren de lo antes reportado por cambio metodológico.</t>
  </si>
  <si>
    <t>(6) Número de desembolsos totales/ Asesores de Negocio Totales</t>
  </si>
  <si>
    <t>(7) Monto transado a través de Banca Móvil, Banco por Internet, Yape y POS/ Total del monto transado de la Banca Minorista. Los montos diferen de lo previamente presentado.</t>
  </si>
  <si>
    <t>(8) Unidades vendidas de la Banca Minorista vendidas a través de canales digitales/ Total de unidades vendidas de la Banca Minorista.</t>
  </si>
  <si>
    <t>Principales KPIs de gestión de Yape</t>
  </si>
  <si>
    <t>KPIs Gestión</t>
  </si>
  <si>
    <t>Trimestre</t>
  </si>
  <si>
    <t>Variación %</t>
  </si>
  <si>
    <t xml:space="preserve">Acumulado a </t>
  </si>
  <si>
    <t>TaT</t>
  </si>
  <si>
    <t>AaA</t>
  </si>
  <si>
    <t>Usuarios</t>
  </si>
  <si>
    <t>Usuarios (millones)</t>
  </si>
  <si>
    <r>
      <t xml:space="preserve">Usuarios Activos Mensual (MAU) (millones) </t>
    </r>
    <r>
      <rPr>
        <vertAlign val="superscript"/>
        <sz val="10"/>
        <color rgb="FF000000"/>
        <rFont val="Calibri "/>
      </rPr>
      <t>(1)</t>
    </r>
  </si>
  <si>
    <t>MAU que Generan Ingresos por comisiones (millones)</t>
  </si>
  <si>
    <t>Engagement</t>
  </si>
  <si>
    <t># Transacciones (millones)</t>
  </si>
  <si>
    <t>Experiencia</t>
  </si>
  <si>
    <r>
      <t xml:space="preserve">NPS </t>
    </r>
    <r>
      <rPr>
        <vertAlign val="superscript"/>
        <sz val="10"/>
        <color rgb="FF000000"/>
        <rFont val="Calibri "/>
      </rPr>
      <t>(2)</t>
    </r>
  </si>
  <si>
    <r>
      <t xml:space="preserve">Métricas por Usuario Activo Mensual (MAU) </t>
    </r>
    <r>
      <rPr>
        <b/>
        <i/>
        <vertAlign val="superscript"/>
        <sz val="10"/>
        <color rgb="FF000000"/>
        <rFont val="Calibri "/>
      </rPr>
      <t>(3)</t>
    </r>
  </si>
  <si>
    <t># Transacciones Mensuales / MAU</t>
  </si>
  <si>
    <t># Funcionalidades promedio / MAU</t>
  </si>
  <si>
    <t>Drivers Monetización</t>
  </si>
  <si>
    <t>Pagos</t>
  </si>
  <si>
    <t># de Transacciones de Pago de Servicios (millones)</t>
  </si>
  <si>
    <t>Financiero</t>
  </si>
  <si>
    <t># Desembolsos de Créditos (miles)</t>
  </si>
  <si>
    <t>Market Place</t>
  </si>
  <si>
    <r>
      <t xml:space="preserve">GMV </t>
    </r>
    <r>
      <rPr>
        <vertAlign val="superscript"/>
        <sz val="10"/>
        <color rgb="FF000000"/>
        <rFont val="Calibri "/>
      </rPr>
      <t xml:space="preserve">(5) </t>
    </r>
    <r>
      <rPr>
        <sz val="10"/>
        <color rgb="FF000000"/>
        <rFont val="Calibri "/>
      </rPr>
      <t>(S/, millones)</t>
    </r>
  </si>
  <si>
    <t>(1) Usuarios Yape que han realizado al menos una transacción en el último mes</t>
  </si>
  <si>
    <t xml:space="preserve">(2) Net Promoter Score </t>
  </si>
  <si>
    <t>(3) Cifras de gestión</t>
  </si>
  <si>
    <t>(4) Total Payment Volume, incluye las siguiente funcionaliades: Recargas móviles, Pagos con QRs, checkout, Yape empresas y Remesas</t>
  </si>
  <si>
    <t xml:space="preserve">(5) Gross Merchant Volume, incluye las siguiente funcionaliades: Yape Promos, Yape tienda, Ticketing, Gaming y Gas	</t>
  </si>
  <si>
    <t>Ingreso neto por intereses</t>
  </si>
  <si>
    <r>
      <t xml:space="preserve">Ingreso por neto por comisiones </t>
    </r>
    <r>
      <rPr>
        <vertAlign val="superscript"/>
        <sz val="10"/>
        <color theme="1"/>
        <rFont val="Calibri"/>
        <family val="2"/>
        <scheme val="minor"/>
      </rPr>
      <t>(2)</t>
    </r>
  </si>
  <si>
    <t>Ingresos Totales</t>
  </si>
  <si>
    <t>Gastos Totales</t>
  </si>
  <si>
    <t>(1) Cifras de gestión.</t>
  </si>
  <si>
    <t xml:space="preserve">Credicorp Ltd. </t>
  </si>
  <si>
    <t>Acumulado a</t>
  </si>
  <si>
    <t>S/000</t>
  </si>
  <si>
    <t>3Q24</t>
  </si>
  <si>
    <t>Set 24</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</si>
  <si>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</si>
  <si>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</si>
  <si>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</si>
  <si>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</si>
  <si>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</si>
  <si>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</si>
  <si>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Utilidad (pérdida) antes del impuesto a la renta</t>
  </si>
  <si>
    <t>Impuesto a la renta</t>
  </si>
  <si>
    <t>Utilidad (pérdida) neta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</si>
  <si>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</si>
  <si>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</si>
  <si>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</si>
  <si>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</si>
  <si>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</si>
  <si>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</si>
  <si>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</si>
  <si>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</si>
  <si>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</si>
  <si>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</si>
  <si>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</si>
  <si>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</si>
  <si>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</si>
  <si>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</si>
  <si>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</si>
  <si>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</si>
  <si>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</si>
  <si>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</si>
  <si>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</si>
  <si>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</si>
  <si>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</si>
  <si>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</si>
  <si>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</si>
  <si>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</si>
  <si>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</si>
  <si>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</si>
  <si>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</si>
  <si>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</si>
  <si>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</si>
  <si>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</si>
  <si>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</si>
  <si>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</si>
  <si>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</si>
  <si>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*Estas cifras están corregidas según el Press Release emitido el día 13 de agosto del 2024.</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</si>
  <si>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</si>
  <si>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</si>
  <si>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</si>
  <si>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</si>
  <si>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</si>
  <si>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</si>
  <si>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</si>
  <si>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</si>
  <si>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</si>
  <si>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</si>
  <si>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</si>
  <si>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</si>
  <si>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</si>
  <si>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</si>
  <si>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</si>
  <si>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</si>
  <si>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</si>
  <si>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(1)  En Mibanco, la cifra es menor a la utilidad neta porque Credicorp es dueño (directa e indirectamente) del 99.921% de Mibanco. </t>
  </si>
  <si>
    <t>(2) La contribución de Grupo Pacífico presentada aquí es mayor a la utilidad de Pacifico Seguros pues se está incluyendo al 100% de Crediseguros (incluyendo el 48% bajo Grupo Crédito)</t>
  </si>
  <si>
    <t xml:space="preserve">(3) Incluye Grupo Crédito excluyendo Prima, Servicorp y Emisiones BCP Latam, otros de Atlantic Security Holding Corporation y otros de Credicorp Ltd. </t>
  </si>
  <si>
    <t>Año</t>
  </si>
  <si>
    <t xml:space="preserve"> Mibanco</t>
  </si>
  <si>
    <t xml:space="preserve"> Grupo Pacífico  </t>
  </si>
  <si>
    <t xml:space="preserve"> Prima</t>
  </si>
  <si>
    <t xml:space="preserve"> Credicorp Capital </t>
  </si>
  <si>
    <t xml:space="preserve"> Atlantic Security Bank </t>
  </si>
  <si>
    <t>Credicorp</t>
  </si>
  <si>
    <t>Saldo a</t>
  </si>
  <si>
    <t>Variación Volumen</t>
  </si>
  <si>
    <t>Part. % en colocaciones totales</t>
  </si>
  <si>
    <t>Jun 24</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</si>
  <si>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</si>
  <si>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</si>
  <si>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</si>
  <si>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</si>
  <si>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</si>
  <si>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</si>
  <si>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</si>
  <si>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</si>
  <si>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</si>
  <si>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</si>
  <si>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</si>
  <si>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</si>
  <si>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</si>
  <si>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</si>
  <si>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</si>
  <si>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</si>
  <si>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</si>
  <si>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</si>
  <si>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</si>
  <si>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Moneda Nacional (MN)</t>
  </si>
  <si>
    <t>Moneda Extranjera (ME)</t>
  </si>
  <si>
    <t>Part. % por moneda</t>
  </si>
  <si>
    <t>Total</t>
  </si>
  <si>
    <t>MN</t>
  </si>
  <si>
    <t>ME</t>
  </si>
  <si>
    <t>ASB</t>
  </si>
  <si>
    <t>Colocaciones totales</t>
  </si>
  <si>
    <t>Medidas en Saldos Promedios Diarios.</t>
  </si>
  <si>
    <t>Calidad de Cartera y Ratios de Morosidad</t>
  </si>
  <si>
    <t>Saldos a</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</si>
  <si>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</si>
  <si>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</si>
  <si>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</si>
  <si>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</si>
  <si>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</si>
  <si>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</si>
  <si>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</si>
  <si>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</si>
  <si>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</si>
  <si>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</si>
  <si>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</si>
  <si>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</si>
  <si>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</si>
  <si>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</si>
  <si>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</si>
  <si>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Moneda</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</si>
  <si>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</si>
  <si>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</si>
  <si>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</si>
  <si>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</si>
  <si>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</si>
  <si>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Total Depósitos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</si>
  <si>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</si>
  <si>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</si>
  <si>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</si>
  <si>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</si>
  <si>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</si>
  <si>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</si>
  <si>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</si>
  <si>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</si>
  <si>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</si>
  <si>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</si>
  <si>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</si>
  <si>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</si>
  <si>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</si>
  <si>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</si>
  <si>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</si>
  <si>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</si>
  <si>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Change %</t>
  </si>
  <si>
    <t xml:space="preserve">Ingreso neto por intereses </t>
  </si>
  <si>
    <t>Acumulado al</t>
  </si>
  <si>
    <t xml:space="preserve">Variación %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</si>
  <si>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</si>
  <si>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</si>
  <si>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</si>
  <si>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</si>
  <si>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</si>
  <si>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</si>
  <si>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</si>
  <si>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</si>
  <si>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</si>
  <si>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</si>
  <si>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</si>
  <si>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</si>
  <si>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Ingreso neto por intereses después de provisiones</t>
  </si>
  <si>
    <t>Activos promedio que generan intereses</t>
  </si>
  <si>
    <r>
      <t xml:space="preserve">Margen neto por intereses </t>
    </r>
    <r>
      <rPr>
        <b/>
        <vertAlign val="superscript"/>
        <sz val="8"/>
        <rFont val="Calibri"/>
        <family val="2"/>
      </rPr>
      <t>(1)</t>
    </r>
  </si>
  <si>
    <r>
      <t xml:space="preserve">Margen neto por intereses ajustado por riesgo </t>
    </r>
    <r>
      <rPr>
        <b/>
        <vertAlign val="superscript"/>
        <sz val="8"/>
        <rFont val="Calibri"/>
        <family val="2"/>
      </rPr>
      <t>(1)</t>
    </r>
  </si>
  <si>
    <t>(1) Para más detalle del cálculo del MNI y Costo de Fondeo, referirse al Anexo 12.7</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</si>
  <si>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</si>
  <si>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</si>
  <si>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</si>
  <si>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</si>
  <si>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</si>
  <si>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</si>
  <si>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</si>
  <si>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</si>
  <si>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</si>
  <si>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</si>
  <si>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</si>
  <si>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</si>
  <si>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</si>
  <si>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</si>
  <si>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</si>
  <si>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</si>
  <si>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</si>
  <si>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</si>
  <si>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</si>
  <si>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</si>
  <si>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</si>
  <si>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</si>
  <si>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</si>
  <si>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</si>
  <si>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</si>
  <si>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</si>
  <si>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</si>
  <si>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</si>
  <si>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</si>
  <si>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</si>
  <si>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</si>
  <si>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</si>
  <si>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</si>
  <si>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</si>
  <si>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</si>
  <si>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r>
      <t>MNI</t>
    </r>
    <r>
      <rPr>
        <b/>
        <vertAlign val="superscript"/>
        <sz val="8"/>
        <rFont val="Calibri"/>
        <family val="2"/>
      </rPr>
      <t>(1)</t>
    </r>
  </si>
  <si>
    <t>MNI en MN</t>
  </si>
  <si>
    <t>MNI en ME</t>
  </si>
  <si>
    <t>(1) El cálculo de la tasa incluye “Gastos financieros de la actividad de seguros, neto”.</t>
  </si>
  <si>
    <t>Provisiones de la Cartera de Colocaciones</t>
  </si>
  <si>
    <t>% Var.</t>
  </si>
  <si>
    <t>Provisión Bruta de Pérdida Crediticia para Cartera de Colocaciones</t>
  </si>
  <si>
    <t>Recupero de Castigos</t>
  </si>
  <si>
    <t>Provisión de Pérdida Crediticia para Cartera de Colocaciones, Neta de Recuperos</t>
  </si>
  <si>
    <r>
      <t>Costo del riesgo</t>
    </r>
    <r>
      <rPr>
        <vertAlign val="superscript"/>
        <sz val="10"/>
        <color theme="1"/>
        <rFont val="Calibri"/>
        <family val="2"/>
        <scheme val="minor"/>
      </rPr>
      <t xml:space="preserve"> (1)</t>
    </r>
  </si>
  <si>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</si>
  <si>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</si>
  <si>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</si>
  <si>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</si>
  <si>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</si>
  <si>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</si>
  <si>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</si>
  <si>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</si>
  <si>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</si>
  <si>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</si>
  <si>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</si>
  <si>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</si>
  <si>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</si>
  <si>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</si>
  <si>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</si>
  <si>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</si>
  <si>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Otros Ingresos Ordinarios</t>
  </si>
  <si>
    <t>Ingreso neto por comisiones</t>
  </si>
  <si>
    <t>Ganancia neta en operaciones de cambio</t>
  </si>
  <si>
    <t>Total Otros Ingresos Ordinarios</t>
  </si>
  <si>
    <t>Otros Ingresos Ordinarios por Subsidiaria</t>
  </si>
  <si>
    <t>BCP Bolivia</t>
  </si>
  <si>
    <t xml:space="preserve">Pacífico </t>
  </si>
  <si>
    <t>Prima</t>
  </si>
  <si>
    <t>Credicorp Capital</t>
  </si>
  <si>
    <r>
      <t xml:space="preserve">Otros Ingresos y Eliminaciones </t>
    </r>
    <r>
      <rPr>
        <vertAlign val="superscript"/>
        <sz val="11"/>
        <color theme="1"/>
        <rFont val="Calibri"/>
        <family val="2"/>
        <scheme val="minor"/>
      </rPr>
      <t>(1)</t>
    </r>
  </si>
  <si>
    <t>Total Otros Ingresos Core</t>
  </si>
  <si>
    <t>(1) Corresponden pricipalmente a eliminaciones de Bancaseguros entre Pacífico, BCP y Mibanco</t>
  </si>
  <si>
    <t>Comisiones BCP Individual</t>
  </si>
  <si>
    <r>
      <t xml:space="preserve">Medios de pagos y servicios </t>
    </r>
    <r>
      <rPr>
        <vertAlign val="superscript"/>
        <sz val="11"/>
        <rFont val="Calibri"/>
        <family val="2"/>
        <scheme val="minor"/>
      </rPr>
      <t>(1)</t>
    </r>
  </si>
  <si>
    <r>
      <t xml:space="preserve">Yape </t>
    </r>
    <r>
      <rPr>
        <vertAlign val="superscript"/>
        <sz val="11"/>
        <rFont val="Calibri"/>
        <family val="2"/>
        <scheme val="minor"/>
      </rPr>
      <t>(2)</t>
    </r>
  </si>
  <si>
    <r>
      <t>Cuentas pasivas y transaccionales</t>
    </r>
    <r>
      <rPr>
        <vertAlign val="superscript"/>
        <sz val="11"/>
        <rFont val="Calibri"/>
        <family val="2"/>
        <scheme val="minor"/>
      </rPr>
      <t xml:space="preserve"> (3)</t>
    </r>
  </si>
  <si>
    <r>
      <t xml:space="preserve">Desembolso de Créditos </t>
    </r>
    <r>
      <rPr>
        <vertAlign val="superscript"/>
        <sz val="11"/>
        <rFont val="Calibri"/>
        <family val="2"/>
        <scheme val="minor"/>
      </rPr>
      <t>(4)</t>
    </r>
  </si>
  <si>
    <t>Carta Fianza</t>
  </si>
  <si>
    <t>Seguros</t>
  </si>
  <si>
    <t>Gestión de Patrimonios y Fincorp.</t>
  </si>
  <si>
    <r>
      <t xml:space="preserve">Otros </t>
    </r>
    <r>
      <rPr>
        <vertAlign val="superscript"/>
        <sz val="11"/>
        <rFont val="Calibri"/>
        <family val="2"/>
        <scheme val="minor"/>
      </rPr>
      <t>(5)</t>
    </r>
  </si>
  <si>
    <t>(*) Cifras de gestión</t>
  </si>
  <si>
    <t>(1) Corresponde a comisiones por: tarjeta de crédito y débito; recaudación, pagos y cobranzas. No es comparable con la misma línea de reportes anteriores dado el cambio de apertura.</t>
  </si>
  <si>
    <t>(2) No incluye las comisiones correspondientes al negocio de Market place y Yape promos</t>
  </si>
  <si>
    <t>(2) Corresponde a comisiones por Mantenimiento de cuenta, transferencias interbancarias, giros nacionales y transferencias internacionales.</t>
  </si>
  <si>
    <t>(3) Corresponde a comisiones por desembolso de Créditos de la banca minorista y mayorista.</t>
  </si>
  <si>
    <r>
      <t>(4) Uso de red de terceros, Otros servicios a terceros y Comisiones en sucursales del exterior</t>
    </r>
    <r>
      <rPr>
        <sz val="7"/>
        <color rgb="FF000000"/>
        <rFont val="Arial"/>
        <family val="2"/>
      </rPr>
      <t>.</t>
    </r>
  </si>
  <si>
    <t>Otros Ingresos No Ordinarios</t>
  </si>
  <si>
    <t>Ganancia (Pérdida) neta en valores</t>
  </si>
  <si>
    <t>Ganancia (Pérdida) neta en derivados especulativos</t>
  </si>
  <si>
    <t xml:space="preserve">Ganancia (Pérdida) neta por diferencia en cambio </t>
  </si>
  <si>
    <t>Otros ingresos no operativos</t>
  </si>
  <si>
    <t>Total Otros Ingresos No Ordinarios</t>
  </si>
  <si>
    <t>(1)  Incluye las ganancias en otras inversiones, principalmente conformado por el resultado de Banmédica.</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</si>
  <si>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</si>
  <si>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</si>
  <si>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</si>
  <si>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</si>
  <si>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</si>
  <si>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</si>
  <si>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</si>
  <si>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</si>
  <si>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</si>
  <si>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</si>
  <si>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</si>
  <si>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</si>
  <si>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</si>
  <si>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</si>
  <si>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</si>
  <si>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</si>
  <si>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</si>
  <si>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</si>
  <si>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</si>
  <si>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</si>
  <si>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</si>
  <si>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</si>
  <si>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</si>
  <si>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</si>
  <si>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</si>
  <si>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</si>
  <si>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</si>
  <si>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</si>
  <si>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</si>
  <si>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</si>
  <si>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</si>
  <si>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Gasto Operativo</t>
  </si>
  <si>
    <t>% variación</t>
  </si>
  <si>
    <t xml:space="preserve">Negocio Core BCP </t>
  </si>
  <si>
    <t>Negocio Core Mibanco</t>
  </si>
  <si>
    <t>Negocio Core Pacifico</t>
  </si>
  <si>
    <r>
      <t xml:space="preserve">Iniciativas Disruptivas </t>
    </r>
    <r>
      <rPr>
        <vertAlign val="superscript"/>
        <sz val="10"/>
        <color theme="1"/>
        <rFont val="Calibri"/>
        <family val="2"/>
        <scheme val="minor"/>
      </rPr>
      <t>(2)</t>
    </r>
  </si>
  <si>
    <r>
      <t xml:space="preserve">Otros </t>
    </r>
    <r>
      <rPr>
        <vertAlign val="superscript"/>
        <sz val="10"/>
        <color theme="1"/>
        <rFont val="Calibri"/>
        <family val="2"/>
        <scheme val="minor"/>
      </rPr>
      <t>(3)</t>
    </r>
  </si>
  <si>
    <t>(1) Cifras de Gestión.</t>
  </si>
  <si>
    <t xml:space="preserve">(2) Incluye iniciativas disruptivas de las subsidiarias y Krealo. </t>
  </si>
  <si>
    <t>(3) Incluye Credicorp Capital, ASB, Prima, BCP Bolivia, Mibanco Colombia entre otras entidades menores del grupo.</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</si>
  <si>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</si>
  <si>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</si>
  <si>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</si>
  <si>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</si>
  <si>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</si>
  <si>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</si>
  <si>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 xml:space="preserve">(3) Gastos operativos / Ingresos operativos (bajo normas de IFRS 17)									</t>
  </si>
  <si>
    <t xml:space="preserve">Variación </t>
  </si>
  <si>
    <t>Mibanco Perú</t>
  </si>
  <si>
    <t>Pacífico</t>
  </si>
  <si>
    <t>Prima AFP</t>
  </si>
  <si>
    <t>(1) Gastos operativos / Ingresos operativos (bajo NIIF 17). Debido a la aplicación de la NIIF 17, los Ingresos operativos han sido nuevamente expresados con respecto a reportes anteriores.  Gastos operativos = Remuneraciones y beneficios sociales + Gastos administrativos + Depreciación y amortización + Asociación en participación.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</si>
  <si>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</si>
  <si>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</si>
  <si>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</si>
  <si>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</si>
  <si>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</si>
  <si>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</si>
  <si>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</si>
  <si>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</si>
  <si>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</si>
  <si>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</si>
  <si>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</si>
  <si>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</si>
  <si>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</si>
  <si>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</si>
  <si>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</si>
  <si>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</si>
  <si>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</si>
  <si>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</si>
  <si>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</si>
  <si>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</si>
  <si>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</si>
  <si>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</si>
  <si>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</si>
  <si>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</si>
  <si>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</si>
  <si>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</si>
  <si>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</si>
  <si>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</si>
  <si>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</si>
  <si>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</si>
  <si>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</si>
  <si>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</si>
  <si>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</si>
  <si>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</si>
  <si>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</si>
  <si>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</si>
  <si>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</si>
  <si>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</si>
  <si>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</si>
  <si>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</si>
  <si>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</si>
  <si>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</si>
  <si>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</si>
  <si>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</si>
  <si>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</si>
  <si>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</si>
  <si>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</si>
  <si>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</si>
  <si>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</si>
  <si>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</si>
  <si>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</si>
  <si>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</si>
  <si>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</si>
  <si>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</si>
  <si>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</si>
  <si>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</si>
  <si>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</si>
  <si>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</si>
  <si>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</si>
  <si>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</si>
  <si>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</si>
  <si>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</si>
  <si>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</si>
  <si>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</si>
  <si>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</si>
  <si>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</si>
  <si>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</si>
  <si>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</si>
  <si>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</si>
  <si>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</si>
  <si>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</si>
  <si>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</si>
  <si>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</si>
  <si>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</si>
  <si>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</si>
  <si>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(US$ Millones)</t>
  </si>
  <si>
    <t>PBI Real (var. % a/a)</t>
  </si>
  <si>
    <t>PBI per cápita (US$)</t>
  </si>
  <si>
    <t>Demanda Interna (var. % a/a)</t>
  </si>
  <si>
    <t>Inversión Bruta Fija (% del PBI)</t>
  </si>
  <si>
    <r>
      <t xml:space="preserve">Crédito del sistema financiero sin Reactiva (var. % a/a) </t>
    </r>
    <r>
      <rPr>
        <vertAlign val="superscript"/>
        <sz val="10"/>
        <rFont val="Calibri"/>
        <family val="2"/>
        <scheme val="minor"/>
      </rPr>
      <t>(1)</t>
    </r>
  </si>
  <si>
    <r>
      <t xml:space="preserve">Inflación, fin de periodo </t>
    </r>
    <r>
      <rPr>
        <vertAlign val="superscript"/>
        <sz val="10"/>
        <rFont val="Calibri"/>
        <family val="2"/>
        <scheme val="minor"/>
      </rPr>
      <t>(2)</t>
    </r>
  </si>
  <si>
    <t>Tasa de Referencia, fin de periodo</t>
  </si>
  <si>
    <t>Tipo de Cambio, fin de periodo</t>
  </si>
  <si>
    <r>
      <t xml:space="preserve">Tipo de Cambio (var. % a/a) </t>
    </r>
    <r>
      <rPr>
        <vertAlign val="superscript"/>
        <sz val="8.5"/>
        <rFont val="Calibri"/>
        <family val="2"/>
      </rPr>
      <t>(3)</t>
    </r>
  </si>
  <si>
    <t>Balance Fiscal (% del PBI)</t>
  </si>
  <si>
    <t>Deuda Pública (% del PBI)</t>
  </si>
  <si>
    <t>Balanza Comercial (US$ Millones)</t>
  </si>
  <si>
    <t>(% del PBI)</t>
  </si>
  <si>
    <t>Exportaciones</t>
  </si>
  <si>
    <t>Importaciones</t>
  </si>
  <si>
    <t>Balanza en Cuenta Corriente (% del PBI)</t>
  </si>
  <si>
    <t>Reservas Internacionales Netas (US$ Millones)</t>
  </si>
  <si>
    <t>(Meses de Importaciones)</t>
  </si>
  <si>
    <t>Fuente: INEI, BCRP y SBS.</t>
  </si>
  <si>
    <t>(1) Sistema Financiero, Tipo de Cambio Corriente</t>
  </si>
  <si>
    <t>(2) Rango Meta de Inflación: 1% - 3%</t>
  </si>
  <si>
    <t>(3) Área gris indica estimaciones por BCP - Estudios Económicos a octubre 2024</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</si>
  <si>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</si>
  <si>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</si>
  <si>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</si>
  <si>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</si>
  <si>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</si>
  <si>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</si>
  <si>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</si>
  <si>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</si>
  <si>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</si>
  <si>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</si>
  <si>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</si>
  <si>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</si>
  <si>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</si>
  <si>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</si>
  <si>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</si>
  <si>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</si>
  <si>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</si>
  <si>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</si>
  <si>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</si>
  <si>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</si>
  <si>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</si>
  <si>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</si>
  <si>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</si>
  <si>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</si>
  <si>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</si>
  <si>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</si>
  <si>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</si>
  <si>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</si>
  <si>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</si>
  <si>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</si>
  <si>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</si>
  <si>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</si>
  <si>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</si>
  <si>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</si>
  <si>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</si>
  <si>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</si>
  <si>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</si>
  <si>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</si>
  <si>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</si>
  <si>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</si>
  <si>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</si>
  <si>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</si>
  <si>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</si>
  <si>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</si>
  <si>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</si>
  <si>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</si>
  <si>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</si>
  <si>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</si>
  <si>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</si>
  <si>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</si>
  <si>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</si>
  <si>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</si>
  <si>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</si>
  <si>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</si>
  <si>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</si>
  <si>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</si>
  <si>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</si>
  <si>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(1) El costo de adquisición de Pacífico incluye comisiones y gastos técnicos, netos.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</si>
  <si>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</si>
  <si>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</si>
  <si>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</si>
  <si>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</si>
  <si>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</si>
  <si>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</si>
  <si>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</si>
  <si>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</si>
  <si>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</si>
  <si>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</si>
  <si>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</si>
  <si>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</si>
  <si>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</si>
  <si>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</si>
  <si>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</si>
  <si>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</si>
  <si>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</si>
  <si>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</si>
  <si>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</si>
  <si>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</si>
  <si>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</si>
  <si>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</si>
  <si>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</si>
  <si>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</si>
  <si>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Inversiones a vencimiento</t>
  </si>
  <si>
    <t>Otros activos</t>
  </si>
  <si>
    <t>Total Activo</t>
  </si>
  <si>
    <t>PASIVOS Y PATRIMONIO</t>
  </si>
  <si>
    <t>Deudas a bancos, corresponsales y otras entidades</t>
  </si>
  <si>
    <t>Deuda a bancos correspondientes  y otras entidades</t>
  </si>
  <si>
    <t>Diviendos por pagar</t>
  </si>
  <si>
    <t>Bonos y notas emitidas</t>
  </si>
  <si>
    <t xml:space="preserve">Otros pasivos </t>
  </si>
  <si>
    <t>Patrimonio neto</t>
  </si>
  <si>
    <t>Capital Surplus</t>
  </si>
  <si>
    <t>Ganancias y pérdidas no realizadas</t>
  </si>
  <si>
    <t>Resultados acumulados</t>
  </si>
  <si>
    <t>Ingresos por intereses y gastos</t>
  </si>
  <si>
    <t>Ingresos por intereses y similares</t>
  </si>
  <si>
    <t>Ingreso total por intereses</t>
  </si>
  <si>
    <t>Gastos por intereses y similares</t>
  </si>
  <si>
    <t>Gastos generales y administrativos</t>
  </si>
  <si>
    <t>Total Gastos</t>
  </si>
  <si>
    <t>Utilidad Operativa</t>
  </si>
  <si>
    <t>Ganancia (Pérdida) neta por diferencias en tipo de cambio</t>
  </si>
  <si>
    <t>Otros, neto</t>
  </si>
  <si>
    <t>Utilidad antes de impuestos</t>
  </si>
  <si>
    <t>Ratio de Cobertura Doble</t>
  </si>
  <si>
    <t>Back to index</t>
  </si>
  <si>
    <t>Banco de Crédito del Perú
Estado Consolidado de Situación Financiera
(S/ miles, NIIF)</t>
  </si>
  <si>
    <t>Banco de Crédito del Perú
Estado Consolidado de Resultados
(S/ miles, NIIF)</t>
  </si>
  <si>
    <t>Banco de Crédito del Perú y Subsidiarias
Ratios Seleccionados</t>
  </si>
  <si>
    <t>Profitability</t>
  </si>
  <si>
    <t>Quality of loan portfolio</t>
  </si>
  <si>
    <t xml:space="preserve">Ingreso neto por comisiones </t>
  </si>
  <si>
    <t>Ganancia netas en operaciones de cambio</t>
  </si>
  <si>
    <t>Ganancia (pérdida) neta en valores</t>
  </si>
  <si>
    <t>Operating efficiency</t>
  </si>
  <si>
    <t>Menos - provisión netas para colocaciones</t>
  </si>
  <si>
    <t xml:space="preserve">Ganancia neta por diferencia en cambio </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</si>
  <si>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</si>
  <si>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</si>
  <si>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</si>
  <si>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</si>
  <si>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</si>
  <si>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</si>
  <si>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</si>
  <si>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</si>
  <si>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</si>
  <si>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</si>
  <si>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</si>
  <si>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</si>
  <si>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</si>
  <si>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</si>
  <si>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</si>
  <si>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</si>
  <si>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</si>
  <si>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</si>
  <si>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</si>
  <si>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</si>
  <si>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r>
      <t xml:space="preserve">ROA </t>
    </r>
    <r>
      <rPr>
        <vertAlign val="superscript"/>
        <sz val="10"/>
        <rFont val="Calibri"/>
        <family val="2"/>
        <scheme val="minor"/>
      </rPr>
      <t>(1)(2)</t>
    </r>
  </si>
  <si>
    <r>
      <t xml:space="preserve">ROE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</si>
  <si>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</si>
  <si>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</si>
  <si>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</si>
  <si>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</si>
  <si>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</si>
  <si>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</si>
  <si>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</si>
  <si>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</si>
  <si>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</si>
  <si>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</si>
  <si>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t>Ganancia (pérdida) neta por inversión en asociadas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</si>
  <si>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</si>
  <si>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</si>
  <si>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Pérdida (ganancia) neta por diferencia en cambio </t>
  </si>
  <si>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</si>
  <si>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</si>
  <si>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</si>
  <si>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</si>
  <si>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</si>
  <si>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</si>
  <si>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 xml:space="preserve">Ganancia no realizada </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</si>
  <si>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</si>
  <si>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</si>
  <si>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</si>
  <si>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</si>
  <si>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</si>
  <si>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</si>
  <si>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</si>
  <si>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</si>
  <si>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</si>
  <si>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</si>
  <si>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</si>
  <si>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</si>
  <si>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</si>
  <si>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</si>
  <si>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</si>
  <si>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</si>
  <si>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</si>
  <si>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</si>
  <si>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</si>
  <si>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</si>
  <si>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</si>
  <si>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</si>
  <si>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</si>
  <si>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</si>
  <si>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</si>
  <si>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</si>
  <si>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</si>
  <si>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</si>
  <si>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</si>
  <si>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</si>
  <si>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</si>
  <si>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</si>
  <si>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</si>
  <si>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</si>
  <si>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</si>
  <si>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</si>
  <si>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</si>
  <si>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</si>
  <si>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</si>
  <si>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</si>
  <si>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</si>
  <si>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</si>
  <si>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</si>
  <si>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</si>
  <si>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</si>
  <si>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</si>
  <si>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</si>
  <si>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</si>
  <si>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</si>
  <si>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</si>
  <si>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</si>
  <si>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</si>
  <si>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</si>
  <si>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</si>
  <si>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</si>
  <si>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</si>
  <si>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</si>
  <si>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r>
      <t xml:space="preserve">Inversiones en Valores </t>
    </r>
    <r>
      <rPr>
        <vertAlign val="superscript"/>
        <sz val="11"/>
        <color theme="1"/>
        <rFont val="Calibri"/>
        <family val="2"/>
        <scheme val="minor"/>
      </rPr>
      <t>(1)</t>
    </r>
  </si>
  <si>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</si>
  <si>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</si>
  <si>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</si>
  <si>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</si>
  <si>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</si>
  <si>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</si>
  <si>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</si>
  <si>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</si>
  <si>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</si>
  <si>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</si>
  <si>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</si>
  <si>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</si>
  <si>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</si>
  <si>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Gstos operativos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</si>
  <si>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</si>
  <si>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</si>
  <si>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</si>
  <si>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</si>
  <si>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</si>
  <si>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</si>
  <si>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</si>
  <si>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</si>
  <si>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Banca de Inversión y Gestión de Patrimonios
(Expresado en miles de S/, NIIF)</t>
  </si>
  <si>
    <t>Jun 23</t>
  </si>
  <si>
    <t>Jun 24 / Jun 23</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</si>
  <si>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</si>
  <si>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</si>
  <si>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</si>
  <si>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</si>
  <si>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</si>
  <si>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</si>
  <si>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</si>
  <si>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 Cifras proforma no-auditado.</t>
  </si>
  <si>
    <t>(1) Incluye Remuneraciones + Gastos Generales y Administrativos + Gastos asignados + Depreciación y amortización + Impuestos y contribuciones + Otros gastos</t>
  </si>
  <si>
    <t>Dic 23</t>
  </si>
  <si>
    <t>Dic 24</t>
  </si>
  <si>
    <t>4T23</t>
  </si>
  <si>
    <t>4T24</t>
  </si>
  <si>
    <t>4Q23</t>
  </si>
  <si>
    <t>4Q24</t>
  </si>
  <si>
    <t>Dic  23</t>
  </si>
  <si>
    <t>Participación neta de los ingresos por inversiones en 
subsidiarias y asociadas</t>
  </si>
  <si>
    <t>Ganancia neta sobre activos financieros a valor razonable 
con cambios en resultados</t>
  </si>
  <si>
    <t>Dic 24 / Dic 23</t>
  </si>
  <si>
    <t>Banca de Inversión y Gestión de Patrimonios</t>
  </si>
  <si>
    <t>Resultados</t>
  </si>
  <si>
    <t>Prima neta ganada</t>
  </si>
  <si>
    <t>Siniestros netos</t>
  </si>
  <si>
    <t>Comisiones netas</t>
  </si>
  <si>
    <t>Gastos técnicos netos</t>
  </si>
  <si>
    <t>Resultado técnico</t>
  </si>
  <si>
    <t>Ingresos financieros netos</t>
  </si>
  <si>
    <t>Gastos totales</t>
  </si>
  <si>
    <t>Resultados de traslación</t>
  </si>
  <si>
    <t>Impuesto de la renta</t>
  </si>
  <si>
    <t>Utilidad neta de Negocio de seguro</t>
  </si>
  <si>
    <t>Utilidad neta de Negocio prestacional</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</si>
  <si>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</si>
  <si>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</si>
  <si>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</si>
  <si>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</si>
  <si>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</si>
  <si>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</si>
  <si>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</si>
  <si>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</si>
  <si>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</si>
  <si>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</si>
  <si>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</si>
  <si>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</si>
  <si>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</si>
  <si>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</si>
  <si>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</si>
  <si>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</si>
  <si>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</si>
  <si>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</si>
  <si>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</si>
  <si>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 xml:space="preserve">ROAE </t>
    </r>
    <r>
      <rPr>
        <vertAlign val="superscript"/>
        <sz val="10"/>
        <rFont val="Calibri"/>
        <family val="2"/>
      </rPr>
      <t>(1)(2)</t>
    </r>
  </si>
  <si>
    <r>
      <t xml:space="preserve">Margen neto por intereses </t>
    </r>
    <r>
      <rPr>
        <vertAlign val="superscript"/>
        <sz val="10"/>
        <rFont val="Calibri"/>
        <family val="2"/>
      </rPr>
      <t>(1)(2)</t>
    </r>
  </si>
  <si>
    <r>
      <t xml:space="preserve">Margen neto por intereses ajustado por riesgo </t>
    </r>
    <r>
      <rPr>
        <vertAlign val="superscript"/>
        <sz val="10"/>
        <rFont val="Calibri"/>
        <family val="2"/>
      </rPr>
      <t>(1)(2)</t>
    </r>
  </si>
  <si>
    <r>
      <t xml:space="preserve">Costo de fondeo </t>
    </r>
    <r>
      <rPr>
        <vertAlign val="superscript"/>
        <sz val="10"/>
        <rFont val="Calibri"/>
        <family val="2"/>
      </rPr>
      <t>(1)(2)(3)</t>
    </r>
  </si>
  <si>
    <t>índice de cartera atrasada</t>
  </si>
  <si>
    <t>índice de cartera deteriorada</t>
  </si>
  <si>
    <r>
      <t xml:space="preserve">Costo del riesgo </t>
    </r>
    <r>
      <rPr>
        <vertAlign val="superscript"/>
        <sz val="10"/>
        <rFont val="Calibri"/>
        <family val="2"/>
      </rPr>
      <t>(4)</t>
    </r>
  </si>
  <si>
    <r>
      <t xml:space="preserve">Gastos operativos / ingresos totales </t>
    </r>
    <r>
      <rPr>
        <vertAlign val="superscript"/>
        <sz val="10"/>
        <rFont val="Calibri"/>
        <family val="2"/>
      </rPr>
      <t>(5)</t>
    </r>
  </si>
  <si>
    <r>
      <t xml:space="preserve">Gastos operativos / activo promedio </t>
    </r>
    <r>
      <rPr>
        <vertAlign val="superscript"/>
        <sz val="10"/>
        <rFont val="Calibri"/>
        <family val="2"/>
      </rPr>
      <t>(1)(2)(5)</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</si>
  <si>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</si>
  <si>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</si>
  <si>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</si>
  <si>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</si>
  <si>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</si>
  <si>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</si>
  <si>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r>
      <t xml:space="preserve">Provisiones / Ingreso neto por intereses </t>
    </r>
    <r>
      <rPr>
        <b/>
        <vertAlign val="superscript"/>
        <sz val="8.5"/>
        <rFont val="Calibri"/>
        <family val="2"/>
      </rPr>
      <t>(1)</t>
    </r>
  </si>
  <si>
    <t>Dic-24 / Dic-23</t>
  </si>
  <si>
    <r>
      <t xml:space="preserve">Colocaciones Totales </t>
    </r>
    <r>
      <rPr>
        <b/>
        <vertAlign val="superscript"/>
        <sz val="10"/>
        <color theme="0"/>
        <rFont val="Calibri"/>
        <family val="2"/>
        <scheme val="minor"/>
      </rPr>
      <t>(1) (2) (3)</t>
    </r>
  </si>
  <si>
    <t>Variacion %</t>
  </si>
  <si>
    <r>
      <t xml:space="preserve">Colocaciones Totales </t>
    </r>
    <r>
      <rPr>
        <b/>
        <vertAlign val="superscript"/>
        <sz val="10"/>
        <color theme="0"/>
        <rFont val="Calibri"/>
        <family val="2"/>
        <scheme val="minor"/>
      </rPr>
      <t>(1) (2)</t>
    </r>
  </si>
  <si>
    <r>
      <t xml:space="preserve">Ganancia neta por inversión en asociadas </t>
    </r>
    <r>
      <rPr>
        <vertAlign val="superscript"/>
        <sz val="10"/>
        <color theme="1"/>
        <rFont val="Calibri"/>
        <family val="2"/>
        <scheme val="minor"/>
      </rPr>
      <t>(1)</t>
    </r>
  </si>
  <si>
    <r>
      <t>Margen neto por intereses</t>
    </r>
    <r>
      <rPr>
        <vertAlign val="superscript"/>
        <sz val="10"/>
        <rFont val="Arial"/>
        <family val="2"/>
      </rPr>
      <t>(1)</t>
    </r>
  </si>
  <si>
    <r>
      <t>Costo de fondeo</t>
    </r>
    <r>
      <rPr>
        <vertAlign val="superscript"/>
        <sz val="10"/>
        <rFont val="Arial"/>
        <family val="2"/>
      </rPr>
      <t>(2)</t>
    </r>
  </si>
  <si>
    <r>
      <t xml:space="preserve">Índice de cartera atrasada </t>
    </r>
    <r>
      <rPr>
        <vertAlign val="superscript"/>
        <sz val="10"/>
        <rFont val="Arial"/>
        <family val="2"/>
      </rPr>
      <t>(3)</t>
    </r>
    <r>
      <rPr>
        <sz val="10"/>
        <color theme="1"/>
        <rFont val="Arial"/>
        <family val="2"/>
      </rPr>
      <t xml:space="preserve"> </t>
    </r>
  </si>
  <si>
    <r>
      <t xml:space="preserve">Índice de cartera deteriorada </t>
    </r>
    <r>
      <rPr>
        <vertAlign val="superscript"/>
        <sz val="10"/>
        <rFont val="Arial"/>
        <family val="2"/>
      </rPr>
      <t>(4)</t>
    </r>
  </si>
  <si>
    <r>
      <t xml:space="preserve">Costo del riesgo </t>
    </r>
    <r>
      <rPr>
        <vertAlign val="superscript"/>
        <sz val="10"/>
        <rFont val="Arial"/>
        <family val="2"/>
      </rPr>
      <t>(5)</t>
    </r>
  </si>
  <si>
    <r>
      <t xml:space="preserve">Ingresos operativos </t>
    </r>
    <r>
      <rPr>
        <vertAlign val="superscript"/>
        <sz val="10"/>
        <rFont val="Arial"/>
        <family val="2"/>
      </rPr>
      <t>(6)</t>
    </r>
  </si>
  <si>
    <r>
      <t xml:space="preserve">Gastos operativos </t>
    </r>
    <r>
      <rPr>
        <vertAlign val="superscript"/>
        <sz val="10"/>
        <rFont val="Arial"/>
        <family val="2"/>
      </rPr>
      <t>(7)</t>
    </r>
  </si>
  <si>
    <r>
      <t xml:space="preserve">Ratio de eficiencia </t>
    </r>
    <r>
      <rPr>
        <vertAlign val="superscript"/>
        <sz val="10"/>
        <rFont val="Arial"/>
        <family val="2"/>
      </rPr>
      <t>(8)</t>
    </r>
  </si>
  <si>
    <r>
      <t xml:space="preserve">Ratio de Capital Global </t>
    </r>
    <r>
      <rPr>
        <vertAlign val="superscript"/>
        <sz val="10"/>
        <rFont val="Arial"/>
        <family val="2"/>
      </rPr>
      <t>(9)</t>
    </r>
  </si>
  <si>
    <r>
      <t xml:space="preserve">Ratio Tier 1 </t>
    </r>
    <r>
      <rPr>
        <vertAlign val="superscript"/>
        <sz val="10"/>
        <rFont val="Arial"/>
        <family val="2"/>
      </rPr>
      <t>(10)</t>
    </r>
  </si>
  <si>
    <r>
      <t xml:space="preserve">Ratio common equity tier 1 </t>
    </r>
    <r>
      <rPr>
        <vertAlign val="superscript"/>
        <sz val="10"/>
        <rFont val="Arial"/>
        <family val="2"/>
      </rPr>
      <t>(11) (13)</t>
    </r>
  </si>
  <si>
    <r>
      <t xml:space="preserve">Ratio Tier 1 </t>
    </r>
    <r>
      <rPr>
        <vertAlign val="superscript"/>
        <sz val="10"/>
        <rFont val="Arial"/>
        <family val="2"/>
      </rPr>
      <t>(11)</t>
    </r>
  </si>
  <si>
    <r>
      <t xml:space="preserve">Acciones de Tesorería </t>
    </r>
    <r>
      <rPr>
        <vertAlign val="superscript"/>
        <sz val="10"/>
        <rFont val="Arial"/>
        <family val="2"/>
      </rPr>
      <t>(12)</t>
    </r>
  </si>
  <si>
    <t>S/000,000</t>
  </si>
  <si>
    <t>(1) Números a diciembre 2023, setiembre 2024 y diciembre 2024.</t>
  </si>
  <si>
    <r>
      <t xml:space="preserve">TPV </t>
    </r>
    <r>
      <rPr>
        <vertAlign val="superscript"/>
        <sz val="10"/>
        <color rgb="FF000000"/>
        <rFont val="Calibri "/>
      </rPr>
      <t>(4)</t>
    </r>
    <r>
      <rPr>
        <sz val="10"/>
        <color rgb="FF000000"/>
        <rFont val="Calibri "/>
      </rPr>
      <t xml:space="preserve"> (S/, miles de millones)</t>
    </r>
  </si>
  <si>
    <t>Ingresos Mensuales / MAU (S/)</t>
  </si>
  <si>
    <t>Gastos Mensuales / MAU (S/)</t>
  </si>
  <si>
    <t>Cash-cost Mensuales / MAU (S/)</t>
  </si>
  <si>
    <r>
      <t xml:space="preserve">Principales resultados financieros de Yape </t>
    </r>
    <r>
      <rPr>
        <b/>
        <vertAlign val="superscript"/>
        <sz val="10"/>
        <color rgb="FF000000"/>
        <rFont val="Calibri"/>
        <family val="2"/>
        <scheme val="minor"/>
      </rPr>
      <t>(1)</t>
    </r>
  </si>
  <si>
    <t>Resultados Financieros
S/ millones</t>
  </si>
  <si>
    <t>(1) Incluye oficinas con Banco de la Nación, las cuales en Diciembre 23 eran 36, en Setiembre 24 eran 36 y en Diciembre 24 fueron 36.</t>
  </si>
  <si>
    <t>(2) Incluye el ingreso por comisiones registrado en BCP, así como el ingreso por comisiones registrado en Yape Market (excluyendo Joinnus).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</si>
</sst>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3">
    <numFmt numFmtId="41" formatCode="_-* #,##0_-;\-* #,##0_-;_-* &quot;-&quot;_-;_-@_-"/>
    <numFmt numFmtId="44" formatCode="_-&quot;$&quot;\ * #,##0.00_-;\-&quot;$&quot;\ * #,##0.00_-;_-&quot;$&quot;\ * &quot;-&quot;??_-;_-@_-"/>
    <numFmt numFmtId="43" formatCode="_-* #,##0.00_-;\-* #,##0.00_-;_-* &quot;-&quot;??_-;_-@_-"/>
    <numFmt numFmtId="164" formatCode="&quot;$&quot;#,##0;\-&quot;$&quot;#,##0"/>
    <numFmt numFmtId="165" formatCode="_-&quot;$&quot;* #,##0.00_-;\-&quot;$&quot;* #,##0.00_-;_-&quot;$&quot;* &quot;-&quot;??_-;_-@_-"/>
    <numFmt numFmtId="166" formatCode="&quot;S/&quot;#,##0;[Red]\-&quot;S/&quot;#,##0"/>
    <numFmt numFmtId="167" formatCode="_(* #,##0_);_(* \(#,##0\);_(* &quot;-&quot;_);_(@_)"/>
    <numFmt numFmtId="168" formatCode="_(* #,##0.00_);_(* \(#,##0.00\);_(*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_-* #,##0\ _€_-;\-* #,##0\ _€_-;_-* &quot;-&quot;??\ _€_-;_-@_-"/>
    <numFmt numFmtId="221" formatCode="#,##0;\(#,##0\)"/>
    <numFmt numFmtId="222" formatCode="#,##0.0;\(#,##0.0\)"/>
    <numFmt numFmtId="223" formatCode="#,##0\ ;\(#,##0\)\ ;&quot;-&quot;??_ "/>
    <numFmt numFmtId="224" formatCode="#,##0;\(#,##0\);&quot; - &quot;"/>
    <numFmt numFmtId="225" formatCode="#,##0;\(#,##0\);_(* &quot;-&quot;??_);_(@_)"/>
    <numFmt numFmtId="226" formatCode="#,##0;\ \(#,##0\)"/>
    <numFmt numFmtId="227" formatCode="#,##0;\(#,##0\);\-\ "/>
    <numFmt numFmtId="228" formatCode="#,##0;\(#,##0\);\-"/>
    <numFmt numFmtId="229" formatCode="_-* #,##0\ _D_M_-;\-* #,##0\ _D_M_-;_-* &quot;-&quot;??\ _D_M_-;_-@_-"/>
    <numFmt numFmtId="230" formatCode="_-* #,##0.0_-;\-* #,##0.0_-;_-* &quot;-&quot;??_-;_-@_-"/>
    <numFmt numFmtId="231" formatCode="#,##0.00;\(#,##0.00\)"/>
    <numFmt numFmtId="232" formatCode="0.0%;\(0.0%\)"/>
    <numFmt numFmtId="233" formatCode="#,##0&quot; bps&quot;;\(#,##0\);\-\ "/>
  </numFmts>
  <fonts count="292">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2"/>
      <name val="Calibri"/>
      <family val="2"/>
      <scheme val="minor"/>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sz val="8"/>
      <name val="Calibri"/>
      <family val="2"/>
      <scheme val="minor"/>
    </font>
    <font>
      <b/>
      <sz val="8"/>
      <color rgb="FF000000"/>
      <name val="Calibri"/>
      <family val="3"/>
      <scheme val="minor"/>
    </font>
    <font>
      <sz val="8"/>
      <color rgb="FF000000"/>
      <name val="Calibri"/>
      <family val="3"/>
      <scheme val="minor"/>
    </font>
    <font>
      <sz val="8"/>
      <color theme="1"/>
      <name val="Calibri"/>
      <family val="3"/>
      <scheme val="minor"/>
    </font>
    <font>
      <b/>
      <sz val="8"/>
      <color rgb="FFFFFFFF"/>
      <name val="Arial"/>
      <family val="2"/>
    </font>
    <font>
      <i/>
      <sz val="8"/>
      <color theme="1"/>
      <name val="Calibri"/>
      <family val="2"/>
      <scheme val="minor"/>
    </font>
    <font>
      <i/>
      <sz val="8"/>
      <name val="Calibri"/>
      <family val="2"/>
      <scheme val="minor"/>
    </font>
    <font>
      <b/>
      <vertAlign val="superscript"/>
      <sz val="8"/>
      <name val="Calibri"/>
      <family val="2"/>
    </font>
    <font>
      <vertAlign val="superscript"/>
      <sz val="8.5"/>
      <name val="Calibri"/>
      <family val="2"/>
    </font>
    <font>
      <sz val="11"/>
      <name val="Calibri   "/>
    </font>
    <font>
      <b/>
      <sz val="10"/>
      <color rgb="FFFFFFFF"/>
      <name val="Calibri"/>
      <family val="2"/>
    </font>
    <font>
      <b/>
      <sz val="10"/>
      <color rgb="FF000000"/>
      <name val="Calibri"/>
      <family val="2"/>
    </font>
    <font>
      <sz val="10"/>
      <color rgb="FF000000"/>
      <name val="Calibri"/>
      <family val="2"/>
    </font>
    <font>
      <b/>
      <sz val="10"/>
      <name val="Calibri"/>
      <family val="2"/>
    </font>
    <font>
      <sz val="10"/>
      <name val="Calibri"/>
      <family val="2"/>
    </font>
    <font>
      <b/>
      <i/>
      <sz val="10"/>
      <color theme="0"/>
      <name val="Calibri "/>
    </font>
    <font>
      <b/>
      <i/>
      <sz val="10"/>
      <color rgb="FF000000"/>
      <name val="Calibri "/>
    </font>
    <font>
      <sz val="10"/>
      <color rgb="FF000000"/>
      <name val="Calibri "/>
    </font>
    <font>
      <vertAlign val="superscript"/>
      <sz val="10"/>
      <color rgb="FF000000"/>
      <name val="Calibri "/>
    </font>
    <font>
      <b/>
      <sz val="10"/>
      <color rgb="FF000000"/>
      <name val="Calibri "/>
    </font>
    <font>
      <i/>
      <sz val="10"/>
      <color rgb="FF000000"/>
      <name val="Calibri "/>
    </font>
    <font>
      <sz val="7"/>
      <color theme="1"/>
      <name val="Calibri"/>
      <family val="2"/>
      <scheme val="minor"/>
    </font>
    <font>
      <sz val="7"/>
      <color rgb="FF000000"/>
      <name val="Calibri"/>
      <family val="2"/>
      <scheme val="minor"/>
    </font>
    <font>
      <sz val="7"/>
      <color rgb="FF000000"/>
      <name val="Arial"/>
      <family val="2"/>
    </font>
    <font>
      <sz val="7"/>
      <name val="Calibri"/>
      <family val="2"/>
      <scheme val="minor"/>
    </font>
    <font>
      <sz val="8"/>
      <color theme="1"/>
      <name val="Calibri "/>
    </font>
    <font>
      <sz val="10"/>
      <color theme="1"/>
      <name val="Calibri"/>
      <family val="2"/>
    </font>
    <font>
      <b/>
      <sz val="10"/>
      <color theme="1"/>
      <name val="Calibri"/>
      <family val="2"/>
    </font>
    <font>
      <i/>
      <sz val="10"/>
      <color rgb="FF000000"/>
      <name val="Calibri"/>
      <family val="2"/>
      <scheme val="minor"/>
    </font>
    <font>
      <b/>
      <i/>
      <sz val="10"/>
      <color rgb="FF000000"/>
      <name val="Calibri"/>
      <family val="2"/>
      <scheme val="minor"/>
    </font>
    <font>
      <b/>
      <i/>
      <sz val="10"/>
      <color rgb="FFFFFFFF"/>
      <name val="Calibri"/>
      <family val="2"/>
      <scheme val="minor"/>
    </font>
    <font>
      <b/>
      <i/>
      <vertAlign val="superscript"/>
      <sz val="10"/>
      <color rgb="FF000000"/>
      <name val="Calibri "/>
    </font>
    <font>
      <b/>
      <vertAlign val="superscript"/>
      <sz val="10"/>
      <color rgb="FF000000"/>
      <name val="Calibri"/>
      <family val="2"/>
      <scheme val="minor"/>
    </font>
    <font>
      <i/>
      <sz val="11"/>
      <name val="Calibri"/>
      <family val="2"/>
      <scheme val="minor"/>
    </font>
    <font>
      <b/>
      <i/>
      <sz val="11"/>
      <name val="Calibri"/>
      <family val="2"/>
      <scheme val="minor"/>
    </font>
    <font>
      <i/>
      <sz val="10"/>
      <color theme="1"/>
      <name val="Calibri"/>
      <family val="2"/>
      <scheme val="minor"/>
    </font>
    <font>
      <sz val="13"/>
      <color theme="1"/>
      <name val="Calibri"/>
      <family val="2"/>
      <scheme val="minor"/>
    </font>
    <font>
      <b/>
      <sz val="9"/>
      <color rgb="FFFFFFFF"/>
      <name val="Calibri "/>
    </font>
    <font>
      <sz val="11"/>
      <name val="Arial"/>
      <family val="2"/>
    </font>
    <font>
      <vertAlign val="superscript"/>
      <sz val="10"/>
      <color theme="1"/>
      <name val="Calibri"/>
      <family val="2"/>
    </font>
    <font>
      <vertAlign val="superscript"/>
      <sz val="10"/>
      <name val="Calibri"/>
      <family val="2"/>
    </font>
    <font>
      <b/>
      <vertAlign val="superscript"/>
      <sz val="8.5"/>
      <name val="Calibri"/>
      <family val="2"/>
    </font>
    <font>
      <b/>
      <sz val="10"/>
      <color rgb="FFFFFFFF"/>
      <name val="Calibri"/>
      <family val="2"/>
    </font>
    <font>
      <b/>
      <sz val="10"/>
      <name val="Calibri"/>
      <family val="2"/>
    </font>
    <font>
      <vertAlign val="superscript"/>
      <sz val="10"/>
      <name val="Arial"/>
      <family val="2"/>
    </font>
  </fonts>
  <fills count="12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0" tint="-0.14999847407452621"/>
        <bgColor indexed="64"/>
      </patternFill>
    </fill>
    <fill>
      <patternFill patternType="solid">
        <fgColor rgb="FF30D0C8"/>
        <bgColor indexed="64"/>
      </patternFill>
    </fill>
    <fill>
      <patternFill patternType="solid">
        <fgColor theme="6" tint="0.79998168889431442"/>
        <bgColor indexed="64"/>
      </patternFill>
    </fill>
    <fill>
      <patternFill patternType="solid">
        <fgColor rgb="FFCC3399"/>
        <bgColor indexed="64"/>
      </patternFill>
    </fill>
    <fill>
      <patternFill patternType="solid">
        <fgColor rgb="FF26D07C"/>
        <bgColor indexed="64"/>
      </patternFill>
    </fill>
  </fills>
  <borders count="83">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style="medium">
        <color indexed="64"/>
      </left>
      <right/>
      <top/>
      <bottom style="thin">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s>
  <cellStyleXfs count="53522">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0" fontId="9" fillId="0" borderId="0"/>
    <xf numFmtId="9" fontId="8"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0" fontId="9" fillId="0" borderId="0"/>
    <xf numFmtId="0" fontId="11" fillId="0" borderId="0"/>
    <xf numFmtId="170" fontId="8"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0"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8"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0" fontId="30"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38" fillId="0" borderId="0" applyFont="0" applyFill="0" applyBorder="0" applyAlignment="0" applyProtection="0"/>
    <xf numFmtId="0" fontId="9" fillId="0" borderId="0"/>
    <xf numFmtId="174" fontId="9" fillId="0" borderId="0" applyFont="0" applyFill="0" applyBorder="0" applyAlignment="0" applyProtection="0"/>
    <xf numFmtId="0" fontId="8" fillId="0" borderId="0"/>
    <xf numFmtId="168" fontId="8" fillId="0" borderId="0" applyFont="0" applyFill="0" applyBorder="0" applyAlignment="0" applyProtection="0"/>
    <xf numFmtId="174"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4" fontId="60" fillId="0" borderId="0" applyNumberFormat="0" applyFill="0" applyBorder="0" applyAlignment="0" applyProtection="0"/>
    <xf numFmtId="185" fontId="60"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37" fillId="0" borderId="0" applyNumberFormat="0" applyFill="0" applyBorder="0" applyAlignment="0" applyProtection="0"/>
    <xf numFmtId="184" fontId="8"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8" fillId="0" borderId="0"/>
    <xf numFmtId="184" fontId="8" fillId="0" borderId="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61" fillId="0" borderId="0" applyNumberFormat="0" applyFill="0" applyBorder="0" applyAlignment="0" applyProtection="0"/>
    <xf numFmtId="185" fontId="61"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62" fillId="41" borderId="0" applyNumberFormat="0" applyBorder="0" applyAlignment="0" applyProtection="0"/>
    <xf numFmtId="184" fontId="63" fillId="42" borderId="0" applyNumberFormat="0" applyBorder="0" applyAlignment="0" applyProtection="0"/>
    <xf numFmtId="0" fontId="8" fillId="18" borderId="0" applyNumberFormat="0" applyBorder="0" applyAlignment="0" applyProtection="0"/>
    <xf numFmtId="185" fontId="62" fillId="41" borderId="0" applyNumberFormat="0" applyBorder="0" applyAlignment="0" applyProtection="0"/>
    <xf numFmtId="0" fontId="62" fillId="43" borderId="0" applyNumberFormat="0" applyBorder="0" applyAlignment="0" applyProtection="0"/>
    <xf numFmtId="184" fontId="63" fillId="44" borderId="0" applyNumberFormat="0" applyBorder="0" applyAlignment="0" applyProtection="0"/>
    <xf numFmtId="0" fontId="8" fillId="22" borderId="0" applyNumberFormat="0" applyBorder="0" applyAlignment="0" applyProtection="0"/>
    <xf numFmtId="185" fontId="62" fillId="43" borderId="0" applyNumberFormat="0" applyBorder="0" applyAlignment="0" applyProtection="0"/>
    <xf numFmtId="0" fontId="62" fillId="45" borderId="0" applyNumberFormat="0" applyBorder="0" applyAlignment="0" applyProtection="0"/>
    <xf numFmtId="184" fontId="63" fillId="46" borderId="0" applyNumberFormat="0" applyBorder="0" applyAlignment="0" applyProtection="0"/>
    <xf numFmtId="0" fontId="8" fillId="26" borderId="0" applyNumberFormat="0" applyBorder="0" applyAlignment="0" applyProtection="0"/>
    <xf numFmtId="185" fontId="62" fillId="45" borderId="0" applyNumberFormat="0" applyBorder="0" applyAlignment="0" applyProtection="0"/>
    <xf numFmtId="0" fontId="62" fillId="47" borderId="0" applyNumberFormat="0" applyBorder="0" applyAlignment="0" applyProtection="0"/>
    <xf numFmtId="184" fontId="63" fillId="48" borderId="0" applyNumberFormat="0" applyBorder="0" applyAlignment="0" applyProtection="0"/>
    <xf numFmtId="0" fontId="8" fillId="30" borderId="0" applyNumberFormat="0" applyBorder="0" applyAlignment="0" applyProtection="0"/>
    <xf numFmtId="185" fontId="62" fillId="47" borderId="0" applyNumberFormat="0" applyBorder="0" applyAlignment="0" applyProtection="0"/>
    <xf numFmtId="0" fontId="62" fillId="49" borderId="0" applyNumberFormat="0" applyBorder="0" applyAlignment="0" applyProtection="0"/>
    <xf numFmtId="184" fontId="63" fillId="50" borderId="0" applyNumberFormat="0" applyBorder="0" applyAlignment="0" applyProtection="0"/>
    <xf numFmtId="0" fontId="8" fillId="34" borderId="0" applyNumberFormat="0" applyBorder="0" applyAlignment="0" applyProtection="0"/>
    <xf numFmtId="185" fontId="62" fillId="49" borderId="0" applyNumberFormat="0" applyBorder="0" applyAlignment="0" applyProtection="0"/>
    <xf numFmtId="0" fontId="62" fillId="44" borderId="0" applyNumberFormat="0" applyBorder="0" applyAlignment="0" applyProtection="0"/>
    <xf numFmtId="184" fontId="63" fillId="51" borderId="0" applyNumberFormat="0" applyBorder="0" applyAlignment="0" applyProtection="0"/>
    <xf numFmtId="0" fontId="8" fillId="38" borderId="0" applyNumberFormat="0" applyBorder="0" applyAlignment="0" applyProtection="0"/>
    <xf numFmtId="185" fontId="62" fillId="44"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8"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1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8"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22"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52" borderId="0" applyNumberFormat="0" applyBorder="0" applyAlignment="0" applyProtection="0"/>
    <xf numFmtId="186" fontId="8" fillId="52"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8" fillId="46"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8" fillId="48"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30"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4" fillId="44" borderId="0" applyNumberFormat="0" applyBorder="0" applyAlignment="0" applyProtection="0"/>
    <xf numFmtId="0" fontId="34"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11" fillId="51" borderId="0" applyNumberFormat="0" applyBorder="0" applyAlignment="0" applyProtection="0"/>
    <xf numFmtId="0"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0" borderId="0"/>
    <xf numFmtId="186" fontId="8" fillId="0" borderId="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62" fillId="53" borderId="0" applyNumberFormat="0" applyBorder="0" applyAlignment="0" applyProtection="0"/>
    <xf numFmtId="184" fontId="63" fillId="49" borderId="0" applyNumberFormat="0" applyBorder="0" applyAlignment="0" applyProtection="0"/>
    <xf numFmtId="0" fontId="8" fillId="19" borderId="0" applyNumberFormat="0" applyBorder="0" applyAlignment="0" applyProtection="0"/>
    <xf numFmtId="185" fontId="62" fillId="53" borderId="0" applyNumberFormat="0" applyBorder="0" applyAlignment="0" applyProtection="0"/>
    <xf numFmtId="0" fontId="62" fillId="43" borderId="0" applyNumberFormat="0" applyBorder="0" applyAlignment="0" applyProtection="0"/>
    <xf numFmtId="184" fontId="63" fillId="43" borderId="0" applyNumberFormat="0" applyBorder="0" applyAlignment="0" applyProtection="0"/>
    <xf numFmtId="185" fontId="62" fillId="43" borderId="0" applyNumberFormat="0" applyBorder="0" applyAlignment="0" applyProtection="0"/>
    <xf numFmtId="0" fontId="62" fillId="54" borderId="0" applyNumberFormat="0" applyBorder="0" applyAlignment="0" applyProtection="0"/>
    <xf numFmtId="184" fontId="63" fillId="55" borderId="0" applyNumberFormat="0" applyBorder="0" applyAlignment="0" applyProtection="0"/>
    <xf numFmtId="0" fontId="8" fillId="27" borderId="0" applyNumberFormat="0" applyBorder="0" applyAlignment="0" applyProtection="0"/>
    <xf numFmtId="185" fontId="62" fillId="54" borderId="0" applyNumberFormat="0" applyBorder="0" applyAlignment="0" applyProtection="0"/>
    <xf numFmtId="0" fontId="62" fillId="56" borderId="0" applyNumberFormat="0" applyBorder="0" applyAlignment="0" applyProtection="0"/>
    <xf numFmtId="184" fontId="63" fillId="48" borderId="0" applyNumberFormat="0" applyBorder="0" applyAlignment="0" applyProtection="0"/>
    <xf numFmtId="0" fontId="8" fillId="31" borderId="0" applyNumberFormat="0" applyBorder="0" applyAlignment="0" applyProtection="0"/>
    <xf numFmtId="185" fontId="62" fillId="56" borderId="0" applyNumberFormat="0" applyBorder="0" applyAlignment="0" applyProtection="0"/>
    <xf numFmtId="0" fontId="62" fillId="53" borderId="0" applyNumberFormat="0" applyBorder="0" applyAlignment="0" applyProtection="0"/>
    <xf numFmtId="184" fontId="63" fillId="49" borderId="0" applyNumberFormat="0" applyBorder="0" applyAlignment="0" applyProtection="0"/>
    <xf numFmtId="0" fontId="8" fillId="35" borderId="0" applyNumberFormat="0" applyBorder="0" applyAlignment="0" applyProtection="0"/>
    <xf numFmtId="185" fontId="62" fillId="53" borderId="0" applyNumberFormat="0" applyBorder="0" applyAlignment="0" applyProtection="0"/>
    <xf numFmtId="0" fontId="62" fillId="51" borderId="0" applyNumberFormat="0" applyBorder="0" applyAlignment="0" applyProtection="0"/>
    <xf numFmtId="184" fontId="63" fillId="57" borderId="0" applyNumberFormat="0" applyBorder="0" applyAlignment="0" applyProtection="0"/>
    <xf numFmtId="0" fontId="8" fillId="39" borderId="0" applyNumberFormat="0" applyBorder="0" applyAlignment="0" applyProtection="0"/>
    <xf numFmtId="185" fontId="62" fillId="51"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4"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8" fillId="55"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7"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11" borderId="0" applyNumberFormat="0" applyBorder="0" applyAlignment="0" applyProtection="0"/>
    <xf numFmtId="186" fontId="8" fillId="11"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7" borderId="0" applyNumberFormat="0" applyBorder="0" applyAlignment="0" applyProtection="0"/>
    <xf numFmtId="186" fontId="8" fillId="37"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4" fontId="8" fillId="58" borderId="0" applyNumberFormat="0" applyBorder="0" applyAlignment="0" applyProtection="0"/>
    <xf numFmtId="186" fontId="8" fillId="58"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6" borderId="0" applyNumberFormat="0" applyBorder="0" applyAlignment="0" applyProtection="0"/>
    <xf numFmtId="186" fontId="8" fillId="6"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64" fillId="53" borderId="0" applyNumberFormat="0" applyBorder="0" applyAlignment="0" applyProtection="0"/>
    <xf numFmtId="184" fontId="65" fillId="59" borderId="0" applyNumberFormat="0" applyBorder="0" applyAlignment="0" applyProtection="0"/>
    <xf numFmtId="0" fontId="43" fillId="20" borderId="0" applyNumberFormat="0" applyBorder="0" applyAlignment="0" applyProtection="0"/>
    <xf numFmtId="185" fontId="64" fillId="53" borderId="0" applyNumberFormat="0" applyBorder="0" applyAlignment="0" applyProtection="0"/>
    <xf numFmtId="0" fontId="64" fillId="43" borderId="0" applyNumberFormat="0" applyBorder="0" applyAlignment="0" applyProtection="0"/>
    <xf numFmtId="184" fontId="65" fillId="43" borderId="0" applyNumberFormat="0" applyBorder="0" applyAlignment="0" applyProtection="0"/>
    <xf numFmtId="185" fontId="64" fillId="43" borderId="0" applyNumberFormat="0" applyBorder="0" applyAlignment="0" applyProtection="0"/>
    <xf numFmtId="0" fontId="64" fillId="54" borderId="0" applyNumberFormat="0" applyBorder="0" applyAlignment="0" applyProtection="0"/>
    <xf numFmtId="184" fontId="65" fillId="55" borderId="0" applyNumberFormat="0" applyBorder="0" applyAlignment="0" applyProtection="0"/>
    <xf numFmtId="0" fontId="43" fillId="28" borderId="0" applyNumberFormat="0" applyBorder="0" applyAlignment="0" applyProtection="0"/>
    <xf numFmtId="185" fontId="64" fillId="54" borderId="0" applyNumberFormat="0" applyBorder="0" applyAlignment="0" applyProtection="0"/>
    <xf numFmtId="0" fontId="64" fillId="56" borderId="0" applyNumberFormat="0" applyBorder="0" applyAlignment="0" applyProtection="0"/>
    <xf numFmtId="184" fontId="65" fillId="60" borderId="0" applyNumberFormat="0" applyBorder="0" applyAlignment="0" applyProtection="0"/>
    <xf numFmtId="0" fontId="43" fillId="32" borderId="0" applyNumberFormat="0" applyBorder="0" applyAlignment="0" applyProtection="0"/>
    <xf numFmtId="185" fontId="64" fillId="56" borderId="0" applyNumberFormat="0" applyBorder="0" applyAlignment="0" applyProtection="0"/>
    <xf numFmtId="0" fontId="64" fillId="53" borderId="0" applyNumberFormat="0" applyBorder="0" applyAlignment="0" applyProtection="0"/>
    <xf numFmtId="184" fontId="65" fillId="61" borderId="0" applyNumberFormat="0" applyBorder="0" applyAlignment="0" applyProtection="0"/>
    <xf numFmtId="0" fontId="43" fillId="36" borderId="0" applyNumberFormat="0" applyBorder="0" applyAlignment="0" applyProtection="0"/>
    <xf numFmtId="185" fontId="64" fillId="53" borderId="0" applyNumberFormat="0" applyBorder="0" applyAlignment="0" applyProtection="0"/>
    <xf numFmtId="0" fontId="64" fillId="51" borderId="0" applyNumberFormat="0" applyBorder="0" applyAlignment="0" applyProtection="0"/>
    <xf numFmtId="184" fontId="65" fillId="62" borderId="0" applyNumberFormat="0" applyBorder="0" applyAlignment="0" applyProtection="0"/>
    <xf numFmtId="0" fontId="43" fillId="40" borderId="0" applyNumberFormat="0" applyBorder="0" applyAlignment="0" applyProtection="0"/>
    <xf numFmtId="185" fontId="64" fillId="51" borderId="0" applyNumberFormat="0" applyBorder="0" applyAlignment="0" applyProtection="0"/>
    <xf numFmtId="184" fontId="66" fillId="59"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20"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6" fontId="43" fillId="20"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186" fontId="43" fillId="20"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43"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6" fontId="43" fillId="24"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6" fontId="43" fillId="24"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0" fontId="43" fillId="55"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28"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6" fontId="43"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186" fontId="43"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0" fontId="43" fillId="60"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32"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6" fontId="43"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6" fontId="43"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1"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36"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5" fontId="43" fillId="36"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6" fontId="43" fillId="36"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0" fontId="43" fillId="62"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40"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6" fontId="43"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186" fontId="43"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0" fontId="66"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6" fillId="68"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4" fontId="65" fillId="70" borderId="0" applyNumberFormat="0" applyBorder="0" applyAlignment="0" applyProtection="0"/>
    <xf numFmtId="0" fontId="43" fillId="17" borderId="0" applyNumberFormat="0" applyBorder="0" applyAlignment="0" applyProtection="0"/>
    <xf numFmtId="184" fontId="65" fillId="70"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4" fontId="66" fillId="70" borderId="0" applyNumberFormat="0" applyBorder="0" applyAlignment="0" applyProtection="0"/>
    <xf numFmtId="0" fontId="66"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6" fillId="76"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4" fontId="65" fillId="77" borderId="0" applyNumberFormat="0" applyBorder="0" applyAlignment="0" applyProtection="0"/>
    <xf numFmtId="184" fontId="65" fillId="77"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4" fontId="66" fillId="77" borderId="0" applyNumberFormat="0" applyBorder="0" applyAlignment="0" applyProtection="0"/>
    <xf numFmtId="0" fontId="66"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6" fillId="67"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4" fontId="65" fillId="54" borderId="0" applyNumberFormat="0" applyBorder="0" applyAlignment="0" applyProtection="0"/>
    <xf numFmtId="184" fontId="65" fillId="54"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0" fontId="66" fillId="82" borderId="0" applyNumberFormat="0" applyBorder="0" applyAlignment="0" applyProtection="0"/>
    <xf numFmtId="0" fontId="66"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6" fillId="67"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4" fontId="65" fillId="60" borderId="0" applyNumberFormat="0" applyBorder="0" applyAlignment="0" applyProtection="0"/>
    <xf numFmtId="0" fontId="43" fillId="29" borderId="0" applyNumberFormat="0" applyBorder="0" applyAlignment="0" applyProtection="0"/>
    <xf numFmtId="184" fontId="65" fillId="60"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0" fontId="66" fillId="84" borderId="0" applyNumberFormat="0" applyBorder="0" applyAlignment="0" applyProtection="0"/>
    <xf numFmtId="0" fontId="66"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5" fontId="11" fillId="66" borderId="0" applyNumberFormat="0" applyBorder="0" applyAlignment="0" applyProtection="0"/>
    <xf numFmtId="0" fontId="66" fillId="66"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4" fontId="65" fillId="61" borderId="0" applyNumberFormat="0" applyBorder="0" applyAlignment="0" applyProtection="0"/>
    <xf numFmtId="184" fontId="65" fillId="61"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0" fontId="66" fillId="69" borderId="0" applyNumberFormat="0" applyBorder="0" applyAlignment="0" applyProtection="0"/>
    <xf numFmtId="0" fontId="66" fillId="86" borderId="0" applyNumberFormat="0" applyBorder="0" applyAlignment="0" applyProtection="0"/>
    <xf numFmtId="0" fontId="11" fillId="87" borderId="0" applyNumberFormat="0" applyBorder="0" applyAlignment="0" applyProtection="0"/>
    <xf numFmtId="185"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6" fillId="88"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4" fontId="65" fillId="90" borderId="0" applyNumberFormat="0" applyBorder="0" applyAlignment="0" applyProtection="0"/>
    <xf numFmtId="0" fontId="43" fillId="37" borderId="0" applyNumberFormat="0" applyBorder="0" applyAlignment="0" applyProtection="0"/>
    <xf numFmtId="184" fontId="65" fillId="90"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0" fontId="66" fillId="91" borderId="0" applyNumberFormat="0" applyBorder="0" applyAlignment="0" applyProtection="0"/>
    <xf numFmtId="0" fontId="68" fillId="0" borderId="0">
      <alignment horizontal="center" wrapText="1"/>
      <protection locked="0"/>
    </xf>
    <xf numFmtId="0" fontId="37" fillId="0" borderId="0">
      <alignment horizontal="center" wrapText="1"/>
      <protection locked="0"/>
    </xf>
    <xf numFmtId="0" fontId="69" fillId="74" borderId="0" applyNumberFormat="0" applyBorder="0" applyAlignment="0" applyProtection="0"/>
    <xf numFmtId="184" fontId="70" fillId="44" borderId="0" applyNumberFormat="0" applyBorder="0" applyAlignment="0" applyProtection="0"/>
    <xf numFmtId="0" fontId="49" fillId="11" borderId="0" applyNumberFormat="0" applyBorder="0" applyAlignment="0" applyProtection="0"/>
    <xf numFmtId="185" fontId="69" fillId="74" borderId="0" applyNumberFormat="0" applyBorder="0" applyAlignment="0" applyProtection="0"/>
    <xf numFmtId="0" fontId="37" fillId="0" borderId="0" applyNumberFormat="0" applyFill="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184" fontId="71" fillId="46" borderId="0" applyNumberFormat="0" applyBorder="0" applyAlignment="0" applyProtection="0"/>
    <xf numFmtId="184" fontId="71" fillId="46" borderId="0" applyNumberFormat="0" applyBorder="0" applyAlignment="0" applyProtection="0"/>
    <xf numFmtId="186" fontId="48"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72" fillId="92" borderId="0" applyNumberFormat="0" applyBorder="0" applyAlignment="0" applyProtection="0"/>
    <xf numFmtId="0" fontId="72" fillId="92" borderId="0" applyNumberFormat="0" applyBorder="0" applyAlignment="0" applyProtection="0"/>
    <xf numFmtId="0" fontId="72" fillId="10" borderId="0" applyNumberFormat="0" applyBorder="0" applyAlignment="0" applyProtection="0"/>
    <xf numFmtId="186" fontId="48"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7" fontId="23" fillId="0" borderId="0" applyFill="0"/>
    <xf numFmtId="187" fontId="23" fillId="0" borderId="0">
      <alignment horizontal="center"/>
    </xf>
    <xf numFmtId="184" fontId="23" fillId="0" borderId="0" applyFill="0">
      <alignment horizontal="center"/>
    </xf>
    <xf numFmtId="185" fontId="23" fillId="0" borderId="0" applyFill="0">
      <alignment horizontal="center"/>
    </xf>
    <xf numFmtId="187" fontId="73" fillId="0" borderId="26" applyFill="0"/>
    <xf numFmtId="184" fontId="9" fillId="0" borderId="0" applyFont="0" applyAlignment="0"/>
    <xf numFmtId="185" fontId="9" fillId="0" borderId="0" applyFont="0" applyAlignment="0"/>
    <xf numFmtId="184" fontId="74" fillId="0" borderId="0" applyFill="0">
      <alignment vertical="top"/>
    </xf>
    <xf numFmtId="185" fontId="74" fillId="0" borderId="0" applyFill="0">
      <alignment vertical="top"/>
    </xf>
    <xf numFmtId="184" fontId="73" fillId="0" borderId="0" applyFill="0">
      <alignment horizontal="left" vertical="top"/>
    </xf>
    <xf numFmtId="185" fontId="73" fillId="0" borderId="0" applyFill="0">
      <alignment horizontal="left" vertical="top"/>
    </xf>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4" fontId="9" fillId="0" borderId="0" applyNumberFormat="0" applyFont="0" applyAlignment="0"/>
    <xf numFmtId="185" fontId="9" fillId="0" borderId="0" applyNumberFormat="0" applyFont="0" applyAlignment="0"/>
    <xf numFmtId="184" fontId="74" fillId="0" borderId="0" applyFill="0">
      <alignment wrapText="1"/>
    </xf>
    <xf numFmtId="185" fontId="74" fillId="0" borderId="0" applyFill="0">
      <alignment wrapText="1"/>
    </xf>
    <xf numFmtId="184" fontId="73" fillId="0" borderId="0" applyFill="0">
      <alignment horizontal="left" vertical="top" wrapText="1"/>
    </xf>
    <xf numFmtId="185" fontId="73" fillId="0" borderId="0" applyFill="0">
      <alignment horizontal="left" vertical="top" wrapText="1"/>
    </xf>
    <xf numFmtId="187" fontId="33"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77" fillId="0" borderId="0" applyFill="0">
      <alignment vertical="top" wrapText="1"/>
    </xf>
    <xf numFmtId="185" fontId="77" fillId="0" borderId="0" applyFill="0">
      <alignment vertical="top" wrapText="1"/>
    </xf>
    <xf numFmtId="184" fontId="75" fillId="0" borderId="0" applyFill="0">
      <alignment horizontal="left" vertical="top" wrapText="1"/>
    </xf>
    <xf numFmtId="185" fontId="75" fillId="0" borderId="0" applyFill="0">
      <alignment horizontal="left" vertical="top" wrapText="1"/>
    </xf>
    <xf numFmtId="187" fontId="9"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78" fillId="0" borderId="0" applyFill="0">
      <alignment vertical="center" wrapText="1"/>
    </xf>
    <xf numFmtId="185" fontId="78" fillId="0" borderId="0" applyFill="0">
      <alignment vertical="center" wrapText="1"/>
    </xf>
    <xf numFmtId="184" fontId="79" fillId="0" borderId="0">
      <alignment horizontal="left" vertical="center" wrapText="1"/>
    </xf>
    <xf numFmtId="185" fontId="79" fillId="0" borderId="0">
      <alignment horizontal="left" vertical="center" wrapText="1"/>
    </xf>
    <xf numFmtId="187" fontId="58"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0" fillId="0" borderId="0" applyFill="0">
      <alignment horizontal="center" vertical="center" wrapText="1"/>
    </xf>
    <xf numFmtId="185" fontId="80" fillId="0" borderId="0" applyFill="0">
      <alignment horizontal="center" vertical="center" wrapText="1"/>
    </xf>
    <xf numFmtId="184" fontId="9" fillId="0" borderId="0" applyFill="0">
      <alignment horizontal="center" vertical="center" wrapText="1"/>
    </xf>
    <xf numFmtId="185" fontId="9" fillId="0" borderId="0" applyFill="0">
      <alignment horizontal="center" vertical="center" wrapText="1"/>
    </xf>
    <xf numFmtId="187" fontId="81"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2" fillId="0" borderId="0" applyFill="0">
      <alignment horizontal="center" vertical="center" wrapText="1"/>
    </xf>
    <xf numFmtId="185" fontId="82" fillId="0" borderId="0" applyFill="0">
      <alignment horizontal="center" vertical="center" wrapText="1"/>
    </xf>
    <xf numFmtId="184" fontId="83" fillId="0" borderId="0" applyFill="0">
      <alignment horizontal="center" vertical="center" wrapText="1"/>
    </xf>
    <xf numFmtId="185" fontId="83" fillId="0" borderId="0" applyFill="0">
      <alignment horizontal="center" vertical="center" wrapText="1"/>
    </xf>
    <xf numFmtId="187" fontId="84"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5" fillId="0" borderId="0">
      <alignment horizontal="center" wrapText="1"/>
    </xf>
    <xf numFmtId="185" fontId="85" fillId="0" borderId="0">
      <alignment horizontal="center" wrapText="1"/>
    </xf>
    <xf numFmtId="184" fontId="81" fillId="0" borderId="0" applyFill="0">
      <alignment horizontal="center" wrapText="1"/>
    </xf>
    <xf numFmtId="185" fontId="81" fillId="0" borderId="0" applyFill="0">
      <alignment horizontal="center" wrapText="1"/>
    </xf>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0" fontId="86" fillId="93" borderId="27" applyNumberFormat="0" applyAlignment="0" applyProtection="0"/>
    <xf numFmtId="184" fontId="87" fillId="56" borderId="27" applyNumberFormat="0" applyAlignment="0" applyProtection="0"/>
    <xf numFmtId="0" fontId="52" fillId="14" borderId="19" applyNumberFormat="0" applyAlignment="0" applyProtection="0"/>
    <xf numFmtId="184" fontId="87" fillId="56" borderId="27" applyNumberFormat="0" applyAlignment="0" applyProtection="0"/>
    <xf numFmtId="185" fontId="86" fillId="93" borderId="27"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37" fillId="56" borderId="27" applyNumberFormat="0" applyAlignment="0" applyProtection="0"/>
    <xf numFmtId="184" fontId="89" fillId="56" borderId="27" applyNumberFormat="0" applyAlignment="0" applyProtection="0"/>
    <xf numFmtId="184" fontId="89" fillId="56" borderId="27" applyNumberFormat="0" applyAlignment="0" applyProtection="0"/>
    <xf numFmtId="186" fontId="52" fillId="14" borderId="19" applyNumberFormat="0" applyAlignment="0" applyProtection="0"/>
    <xf numFmtId="0" fontId="88" fillId="94" borderId="28" applyNumberFormat="0" applyAlignment="0" applyProtection="0"/>
    <xf numFmtId="0" fontId="37" fillId="56" borderId="27" applyNumberFormat="0" applyAlignment="0" applyProtection="0"/>
    <xf numFmtId="0" fontId="90" fillId="47" borderId="19" applyNumberFormat="0" applyAlignment="0" applyProtection="0"/>
    <xf numFmtId="0" fontId="90" fillId="47" borderId="19" applyNumberFormat="0" applyAlignment="0" applyProtection="0"/>
    <xf numFmtId="0" fontId="91" fillId="14" borderId="19" applyNumberFormat="0" applyAlignment="0" applyProtection="0"/>
    <xf numFmtId="186" fontId="52" fillId="14" borderId="19"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88" fillId="94" borderId="28" applyNumberFormat="0" applyAlignment="0" applyProtection="0"/>
    <xf numFmtId="0" fontId="88" fillId="94" borderId="28" applyNumberFormat="0" applyAlignment="0" applyProtection="0"/>
    <xf numFmtId="0" fontId="88" fillId="94" borderId="28" applyNumberFormat="0" applyAlignment="0" applyProtection="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6"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37" fillId="95" borderId="29" applyNumberFormat="0" applyAlignment="0" applyProtection="0"/>
    <xf numFmtId="184" fontId="93" fillId="95" borderId="29" applyNumberFormat="0" applyAlignment="0" applyProtection="0"/>
    <xf numFmtId="184" fontId="93" fillId="95" borderId="29" applyNumberFormat="0" applyAlignment="0" applyProtection="0"/>
    <xf numFmtId="186" fontId="1" fillId="15" borderId="22" applyNumberFormat="0" applyAlignment="0" applyProtection="0"/>
    <xf numFmtId="0" fontId="93" fillId="84" borderId="29" applyNumberFormat="0" applyAlignment="0" applyProtection="0"/>
    <xf numFmtId="0" fontId="37" fillId="95" borderId="29" applyNumberFormat="0" applyAlignment="0" applyProtection="0"/>
    <xf numFmtId="186" fontId="1" fillId="15" borderId="22" applyNumberFormat="0" applyAlignment="0" applyProtection="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93" fillId="84" borderId="29" applyNumberFormat="0" applyAlignment="0" applyProtection="0"/>
    <xf numFmtId="0" fontId="93" fillId="84" borderId="29" applyNumberFormat="0" applyAlignment="0" applyProtection="0"/>
    <xf numFmtId="0" fontId="93" fillId="84" borderId="29" applyNumberFormat="0" applyAlignment="0" applyProtection="0"/>
    <xf numFmtId="0" fontId="71" fillId="0" borderId="30" applyNumberFormat="0" applyFill="0" applyAlignment="0" applyProtection="0"/>
    <xf numFmtId="0" fontId="37" fillId="0" borderId="3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184" fontId="94" fillId="0" borderId="31" applyNumberFormat="0" applyFill="0" applyAlignment="0" applyProtection="0"/>
    <xf numFmtId="184" fontId="94" fillId="0" borderId="31" applyNumberFormat="0" applyFill="0" applyAlignment="0" applyProtection="0"/>
    <xf numFmtId="186" fontId="53" fillId="0" borderId="2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95" fillId="0" borderId="32" applyNumberFormat="0" applyFill="0" applyAlignment="0" applyProtection="0"/>
    <xf numFmtId="0" fontId="95" fillId="0" borderId="32" applyNumberFormat="0" applyFill="0" applyAlignment="0" applyProtection="0"/>
    <xf numFmtId="0" fontId="96" fillId="0" borderId="21" applyNumberFormat="0" applyFill="0" applyAlignment="0" applyProtection="0"/>
    <xf numFmtId="186" fontId="53" fillId="0" borderId="2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53" fillId="0" borderId="21"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93" fillId="76" borderId="29" applyNumberFormat="0" applyAlignment="0" applyProtection="0"/>
    <xf numFmtId="184" fontId="98" fillId="95" borderId="29" applyNumberFormat="0" applyAlignment="0" applyProtection="0"/>
    <xf numFmtId="185" fontId="93" fillId="76" borderId="29" applyNumberFormat="0" applyAlignment="0" applyProtection="0"/>
    <xf numFmtId="43" fontId="11" fillId="0" borderId="0" applyFont="0" applyFill="0" applyBorder="0" applyAlignment="0" applyProtection="0"/>
    <xf numFmtId="184" fontId="99" fillId="0" borderId="0"/>
    <xf numFmtId="185" fontId="99" fillId="0" borderId="0"/>
    <xf numFmtId="0" fontId="100" fillId="0" borderId="0"/>
    <xf numFmtId="0" fontId="37" fillId="0" borderId="0"/>
    <xf numFmtId="0" fontId="99" fillId="0" borderId="0"/>
    <xf numFmtId="0" fontId="37" fillId="0" borderId="0"/>
    <xf numFmtId="184" fontId="99" fillId="0" borderId="0"/>
    <xf numFmtId="185" fontId="99" fillId="0" borderId="0"/>
    <xf numFmtId="0" fontId="99" fillId="0" borderId="0"/>
    <xf numFmtId="0" fontId="37" fillId="0" borderId="0"/>
    <xf numFmtId="0" fontId="101" fillId="0" borderId="0"/>
    <xf numFmtId="0" fontId="102" fillId="0" borderId="0"/>
    <xf numFmtId="0" fontId="103" fillId="0" borderId="0" applyNumberFormat="0" applyAlignment="0">
      <alignment horizontal="left"/>
    </xf>
    <xf numFmtId="0" fontId="104" fillId="0" borderId="0" applyNumberFormat="0" applyAlignment="0">
      <alignment horizontal="left"/>
    </xf>
    <xf numFmtId="0" fontId="105" fillId="0" borderId="0" applyNumberFormat="0" applyAlignment="0">
      <alignment horizontal="left"/>
    </xf>
    <xf numFmtId="0" fontId="10" fillId="0" borderId="0" applyNumberFormat="0" applyAlignment="0"/>
    <xf numFmtId="0" fontId="106" fillId="0" borderId="0" applyNumberFormat="0" applyAlignment="0"/>
    <xf numFmtId="179" fontId="107" fillId="0" borderId="0"/>
    <xf numFmtId="179" fontId="108" fillId="0" borderId="0"/>
    <xf numFmtId="165" fontId="11" fillId="0" borderId="0" applyFont="0" applyFill="0" applyBorder="0" applyAlignment="0" applyProtection="0"/>
    <xf numFmtId="44" fontId="9" fillId="0" borderId="0" applyFont="0" applyFill="0" applyBorder="0" applyAlignment="0" applyProtection="0"/>
    <xf numFmtId="0" fontId="109"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0" fillId="96"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8"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100" borderId="0" applyNumberFormat="0" applyBorder="0" applyAlignment="0" applyProtection="0"/>
    <xf numFmtId="185" fontId="110" fillId="100" borderId="0" applyNumberFormat="0" applyBorder="0" applyAlignment="0" applyProtection="0"/>
    <xf numFmtId="192" fontId="111" fillId="0" borderId="0">
      <protection locked="0"/>
    </xf>
    <xf numFmtId="192" fontId="37" fillId="0" borderId="0">
      <protection locked="0"/>
    </xf>
    <xf numFmtId="192" fontId="111" fillId="0" borderId="0">
      <protection locked="0"/>
    </xf>
    <xf numFmtId="192" fontId="37" fillId="0" borderId="0">
      <protection locked="0"/>
    </xf>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6"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186"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184" fontId="66" fillId="70" borderId="0" applyNumberFormat="0" applyBorder="0" applyAlignment="0" applyProtection="0"/>
    <xf numFmtId="184" fontId="66" fillId="70" borderId="0" applyNumberFormat="0" applyBorder="0" applyAlignment="0" applyProtection="0"/>
    <xf numFmtId="186" fontId="43" fillId="17"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17" borderId="0" applyNumberFormat="0" applyBorder="0" applyAlignment="0" applyProtection="0"/>
    <xf numFmtId="186" fontId="43" fillId="17"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184" fontId="66" fillId="77" borderId="0" applyNumberFormat="0" applyBorder="0" applyAlignment="0" applyProtection="0"/>
    <xf numFmtId="184" fontId="66" fillId="77" borderId="0" applyNumberFormat="0" applyBorder="0" applyAlignment="0" applyProtection="0"/>
    <xf numFmtId="186" fontId="43" fillId="21"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186" fontId="43" fillId="21"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184" fontId="66" fillId="54" borderId="0" applyNumberFormat="0" applyBorder="0" applyAlignment="0" applyProtection="0"/>
    <xf numFmtId="184" fontId="66" fillId="54" borderId="0" applyNumberFormat="0" applyBorder="0" applyAlignment="0" applyProtection="0"/>
    <xf numFmtId="186" fontId="43" fillId="25"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186" fontId="43" fillId="25"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6" fontId="43" fillId="29"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7" fillId="101" borderId="0" applyNumberFormat="0" applyBorder="0" applyAlignment="0" applyProtection="0"/>
    <xf numFmtId="0" fontId="67" fillId="101" borderId="0" applyNumberFormat="0" applyBorder="0" applyAlignment="0" applyProtection="0"/>
    <xf numFmtId="0" fontId="67" fillId="29" borderId="0" applyNumberFormat="0" applyBorder="0" applyAlignment="0" applyProtection="0"/>
    <xf numFmtId="186" fontId="43" fillId="29"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6" fontId="43" fillId="33"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186" fontId="43" fillId="33"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184" fontId="66" fillId="90" borderId="0" applyNumberFormat="0" applyBorder="0" applyAlignment="0" applyProtection="0"/>
    <xf numFmtId="184" fontId="66" fillId="90" borderId="0" applyNumberFormat="0" applyBorder="0" applyAlignment="0" applyProtection="0"/>
    <xf numFmtId="186" fontId="43" fillId="37"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37" borderId="0" applyNumberFormat="0" applyBorder="0" applyAlignment="0" applyProtection="0"/>
    <xf numFmtId="186" fontId="43" fillId="37"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116" fillId="0" borderId="0" applyNumberFormat="0" applyAlignment="0">
      <alignment horizontal="left"/>
    </xf>
    <xf numFmtId="0" fontId="37" fillId="0" borderId="0" applyNumberFormat="0" applyAlignment="0">
      <alignment horizontal="left"/>
    </xf>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37" fillId="51" borderId="27" applyNumberFormat="0" applyAlignment="0" applyProtection="0"/>
    <xf numFmtId="184" fontId="118" fillId="51" borderId="27" applyNumberFormat="0" applyAlignment="0" applyProtection="0"/>
    <xf numFmtId="184" fontId="118" fillId="51" borderId="27" applyNumberFormat="0" applyAlignment="0" applyProtection="0"/>
    <xf numFmtId="185" fontId="50" fillId="13" borderId="19" applyNumberFormat="0" applyAlignment="0" applyProtection="0"/>
    <xf numFmtId="0" fontId="117" fillId="88" borderId="28" applyNumberFormat="0" applyAlignment="0" applyProtection="0"/>
    <xf numFmtId="0" fontId="37" fillId="51" borderId="27" applyNumberFormat="0" applyAlignment="0" applyProtection="0"/>
    <xf numFmtId="186" fontId="50" fillId="13" borderId="19" applyNumberFormat="0" applyAlignment="0" applyProtection="0"/>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117" fillId="88" borderId="28" applyNumberFormat="0" applyAlignment="0" applyProtection="0"/>
    <xf numFmtId="0" fontId="117" fillId="88" borderId="28" applyNumberFormat="0" applyAlignment="0" applyProtection="0"/>
    <xf numFmtId="0" fontId="117" fillId="88" borderId="28" applyNumberFormat="0" applyAlignment="0" applyProtection="0"/>
    <xf numFmtId="184" fontId="119" fillId="0" borderId="0"/>
    <xf numFmtId="185" fontId="119" fillId="0" borderId="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4" fontId="68"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11" fillId="0" borderId="0"/>
    <xf numFmtId="185" fontId="11" fillId="0" borderId="0"/>
    <xf numFmtId="0" fontId="120" fillId="0" borderId="0" applyNumberFormat="0" applyFill="0" applyBorder="0" applyAlignment="0" applyProtection="0"/>
    <xf numFmtId="184" fontId="121" fillId="0" borderId="0" applyNumberFormat="0" applyFill="0" applyBorder="0" applyAlignment="0" applyProtection="0"/>
    <xf numFmtId="185" fontId="120" fillId="0" borderId="0" applyNumberFormat="0" applyFill="0" applyBorder="0" applyAlignment="0" applyProtection="0"/>
    <xf numFmtId="1" fontId="109" fillId="0" borderId="0">
      <protection locked="0"/>
    </xf>
    <xf numFmtId="1" fontId="109" fillId="0" borderId="0">
      <protection locked="0"/>
    </xf>
    <xf numFmtId="1" fontId="122" fillId="0" borderId="0">
      <protection locked="0"/>
    </xf>
    <xf numFmtId="1" fontId="109" fillId="0" borderId="0">
      <protection locked="0"/>
    </xf>
    <xf numFmtId="1" fontId="109" fillId="0" borderId="0">
      <protection locked="0"/>
    </xf>
    <xf numFmtId="1" fontId="109" fillId="0" borderId="0">
      <protection locked="0"/>
    </xf>
    <xf numFmtId="1" fontId="122" fillId="0" borderId="0">
      <protection locked="0"/>
    </xf>
    <xf numFmtId="195" fontId="109" fillId="0" borderId="0">
      <protection locked="0"/>
    </xf>
    <xf numFmtId="195" fontId="37" fillId="0" borderId="0">
      <protection locked="0"/>
    </xf>
    <xf numFmtId="196" fontId="109" fillId="0" borderId="0">
      <protection locked="0"/>
    </xf>
    <xf numFmtId="196" fontId="37" fillId="0" borderId="0">
      <protection locked="0"/>
    </xf>
    <xf numFmtId="0" fontId="71" fillId="102" borderId="0" applyNumberFormat="0" applyBorder="0" applyAlignment="0" applyProtection="0"/>
    <xf numFmtId="184" fontId="123" fillId="46" borderId="0" applyNumberFormat="0" applyBorder="0" applyAlignment="0" applyProtection="0"/>
    <xf numFmtId="0" fontId="48" fillId="10" borderId="0" applyNumberFormat="0" applyBorder="0" applyAlignment="0" applyProtection="0"/>
    <xf numFmtId="185" fontId="71" fillId="102"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0" fontId="75" fillId="0" borderId="7" applyNumberFormat="0" applyAlignment="0" applyProtection="0">
      <alignment horizontal="left" vertical="center"/>
    </xf>
    <xf numFmtId="0" fontId="37" fillId="0" borderId="7" applyNumberFormat="0" applyAlignment="0" applyProtection="0">
      <alignment horizontal="left" vertical="center"/>
    </xf>
    <xf numFmtId="0"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5" fontId="75" fillId="0" borderId="10">
      <alignment horizontal="left" vertical="center"/>
    </xf>
    <xf numFmtId="0" fontId="37"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0" fontId="124" fillId="0" borderId="33" applyNumberFormat="0" applyFill="0" applyAlignment="0" applyProtection="0"/>
    <xf numFmtId="184" fontId="125" fillId="0" borderId="34"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45" fillId="0" borderId="16" applyNumberFormat="0" applyFill="0" applyAlignment="0" applyProtection="0"/>
    <xf numFmtId="185" fontId="124" fillId="0" borderId="33" applyNumberFormat="0" applyFill="0" applyAlignment="0" applyProtection="0"/>
    <xf numFmtId="0" fontId="126" fillId="0" borderId="36" applyNumberFormat="0" applyFill="0" applyAlignment="0" applyProtection="0"/>
    <xf numFmtId="184" fontId="127" fillId="0" borderId="36"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46" fillId="0" borderId="17" applyNumberFormat="0" applyFill="0" applyAlignment="0" applyProtection="0"/>
    <xf numFmtId="185" fontId="126" fillId="0" borderId="36" applyNumberFormat="0" applyFill="0" applyAlignment="0" applyProtection="0"/>
    <xf numFmtId="0" fontId="112" fillId="0" borderId="38" applyNumberFormat="0" applyFill="0" applyAlignment="0" applyProtection="0"/>
    <xf numFmtId="184" fontId="128" fillId="0" borderId="39"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47" fillId="0" borderId="18" applyNumberFormat="0" applyFill="0" applyAlignment="0" applyProtection="0"/>
    <xf numFmtId="184" fontId="128" fillId="0" borderId="39" applyNumberFormat="0" applyFill="0" applyAlignment="0" applyProtection="0"/>
    <xf numFmtId="185" fontId="112" fillId="0" borderId="38" applyNumberFormat="0" applyFill="0" applyAlignment="0" applyProtection="0"/>
    <xf numFmtId="0" fontId="112" fillId="0" borderId="0" applyNumberFormat="0" applyFill="0" applyBorder="0" applyAlignment="0" applyProtection="0"/>
    <xf numFmtId="184" fontId="128"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185" fontId="112" fillId="0" borderId="0" applyNumberFormat="0" applyFill="0" applyBorder="0" applyAlignment="0" applyProtection="0"/>
    <xf numFmtId="184" fontId="129"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184" fontId="133" fillId="44" borderId="0" applyNumberFormat="0" applyBorder="0" applyAlignment="0" applyProtection="0"/>
    <xf numFmtId="184" fontId="133" fillId="44" borderId="0" applyNumberFormat="0" applyBorder="0" applyAlignment="0" applyProtection="0"/>
    <xf numFmtId="186" fontId="49" fillId="11"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4" fillId="48" borderId="0" applyNumberFormat="0" applyBorder="0" applyAlignment="0" applyProtection="0"/>
    <xf numFmtId="0" fontId="134" fillId="48" borderId="0" applyNumberFormat="0" applyBorder="0" applyAlignment="0" applyProtection="0"/>
    <xf numFmtId="0" fontId="134" fillId="11" borderId="0" applyNumberFormat="0" applyBorder="0" applyAlignment="0" applyProtection="0"/>
    <xf numFmtId="186" fontId="49" fillId="11"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17" fillId="88" borderId="27" applyNumberFormat="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4" fontId="135" fillId="51" borderId="27" applyNumberFormat="0" applyAlignment="0" applyProtection="0"/>
    <xf numFmtId="184" fontId="135" fillId="51" borderId="27" applyNumberFormat="0" applyAlignment="0" applyProtection="0"/>
    <xf numFmtId="184" fontId="135" fillId="51"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97" fontId="136" fillId="105" borderId="0"/>
    <xf numFmtId="197" fontId="37" fillId="105" borderId="0"/>
    <xf numFmtId="0" fontId="117" fillId="88" borderId="28" applyNumberFormat="0" applyAlignment="0" applyProtection="0"/>
    <xf numFmtId="0" fontId="97" fillId="0" borderId="32" applyNumberFormat="0" applyFill="0" applyAlignment="0" applyProtection="0"/>
    <xf numFmtId="184" fontId="137" fillId="0" borderId="31"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53" fillId="0" borderId="21" applyNumberFormat="0" applyFill="0" applyAlignment="0" applyProtection="0"/>
    <xf numFmtId="185" fontId="97" fillId="0" borderId="32" applyNumberFormat="0" applyFill="0" applyAlignment="0" applyProtection="0"/>
    <xf numFmtId="197" fontId="138" fillId="106" borderId="0"/>
    <xf numFmtId="197" fontId="37" fillId="106" borderId="0"/>
    <xf numFmtId="181" fontId="9" fillId="0" borderId="0" applyFont="0" applyFill="0" applyBorder="0" applyAlignment="0" applyProtection="0"/>
    <xf numFmtId="181" fontId="37"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43" fontId="5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5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86"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20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203" fontId="58"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91"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8"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70" fontId="61"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70" fontId="61" fillId="0" borderId="0" applyFont="0" applyFill="0" applyBorder="0" applyAlignment="0" applyProtection="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70" fontId="6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206" fontId="9" fillId="0" borderId="0" applyFont="0" applyFill="0" applyBorder="0" applyAlignment="0" applyProtection="0"/>
    <xf numFmtId="38" fontId="9" fillId="0" borderId="0" applyFont="0" applyFill="0" applyBorder="0" applyAlignment="0" applyProtection="0"/>
    <xf numFmtId="207" fontId="9" fillId="0" borderId="0" applyFont="0" applyFill="0" applyBorder="0" applyAlignment="0" applyProtection="0"/>
    <xf numFmtId="208" fontId="9" fillId="0" borderId="0" applyFont="0" applyFill="0" applyBorder="0" applyAlignment="0" applyProtection="0"/>
    <xf numFmtId="182" fontId="9" fillId="0" borderId="0" applyFont="0" applyFill="0" applyBorder="0" applyAlignment="0" applyProtection="0"/>
    <xf numFmtId="208" fontId="58" fillId="0" borderId="0" applyFont="0" applyFill="0" applyBorder="0" applyAlignment="0" applyProtection="0"/>
    <xf numFmtId="182" fontId="11" fillId="0" borderId="0" applyFont="0" applyFill="0" applyBorder="0" applyAlignment="0" applyProtection="0"/>
    <xf numFmtId="208" fontId="58" fillId="0" borderId="0" applyFont="0" applyFill="0" applyBorder="0" applyAlignment="0" applyProtection="0"/>
    <xf numFmtId="182" fontId="8" fillId="0" borderId="0" applyFont="0" applyFill="0" applyBorder="0" applyAlignment="0" applyProtection="0"/>
    <xf numFmtId="183" fontId="9" fillId="0" borderId="0" applyFont="0" applyFill="0" applyBorder="0" applyAlignment="0" applyProtection="0"/>
    <xf numFmtId="182" fontId="61" fillId="0" borderId="0" applyFont="0" applyFill="0" applyBorder="0" applyAlignment="0" applyProtection="0"/>
    <xf numFmtId="209" fontId="9" fillId="0" borderId="0" applyFont="0" applyFill="0" applyBorder="0" applyAlignment="0" applyProtection="0"/>
    <xf numFmtId="40" fontId="9" fillId="0" borderId="0" applyFont="0" applyFill="0" applyBorder="0" applyAlignment="0" applyProtection="0"/>
    <xf numFmtId="210" fontId="109" fillId="0" borderId="0">
      <protection locked="0"/>
    </xf>
    <xf numFmtId="210" fontId="37" fillId="0" borderId="0">
      <protection locked="0"/>
    </xf>
    <xf numFmtId="0" fontId="71" fillId="88" borderId="0" applyNumberFormat="0" applyBorder="0" applyAlignment="0" applyProtection="0"/>
    <xf numFmtId="0" fontId="37" fillId="107" borderId="0" applyNumberFormat="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184" fontId="141" fillId="107" borderId="0" applyNumberFormat="0" applyBorder="0" applyAlignment="0" applyProtection="0"/>
    <xf numFmtId="0" fontId="57" fillId="12" borderId="0" applyNumberFormat="0" applyBorder="0" applyAlignment="0" applyProtection="0"/>
    <xf numFmtId="184" fontId="141" fillId="107" borderId="0" applyNumberFormat="0" applyBorder="0" applyAlignment="0" applyProtection="0"/>
    <xf numFmtId="185" fontId="141" fillId="107"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186" fontId="57" fillId="12" borderId="0" applyNumberFormat="0" applyBorder="0" applyAlignment="0" applyProtection="0"/>
    <xf numFmtId="0" fontId="142" fillId="51" borderId="0" applyNumberFormat="0" applyBorder="0" applyAlignment="0" applyProtection="0"/>
    <xf numFmtId="0" fontId="142" fillId="51" borderId="0" applyNumberFormat="0" applyBorder="0" applyAlignment="0" applyProtection="0"/>
    <xf numFmtId="0" fontId="142" fillId="12"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37" fontId="143"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44" fillId="0" borderId="0"/>
    <xf numFmtId="0" fontId="8" fillId="0" borderId="0"/>
    <xf numFmtId="0" fontId="37" fillId="0" borderId="0"/>
    <xf numFmtId="0" fontId="8" fillId="0" borderId="0"/>
    <xf numFmtId="0" fontId="8" fillId="0" borderId="0"/>
    <xf numFmtId="0" fontId="8" fillId="0" borderId="0"/>
    <xf numFmtId="0" fontId="37" fillId="0" borderId="0"/>
    <xf numFmtId="184" fontId="9" fillId="0" borderId="0" applyProtection="0">
      <protection locked="0"/>
    </xf>
    <xf numFmtId="186" fontId="44" fillId="0" borderId="0"/>
    <xf numFmtId="0" fontId="37" fillId="0" borderId="0"/>
    <xf numFmtId="184" fontId="9" fillId="0" borderId="0" applyProtection="0">
      <protection locked="0"/>
    </xf>
    <xf numFmtId="186" fontId="44"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4" fontId="9" fillId="0" borderId="0" applyProtection="0">
      <protection locked="0"/>
    </xf>
    <xf numFmtId="184" fontId="8" fillId="0" borderId="0"/>
    <xf numFmtId="184" fontId="8" fillId="0" borderId="0"/>
    <xf numFmtId="184" fontId="8" fillId="0" borderId="0"/>
    <xf numFmtId="0" fontId="8" fillId="0" borderId="0"/>
    <xf numFmtId="184" fontId="9" fillId="0" borderId="0" applyProtection="0">
      <protection locked="0"/>
    </xf>
    <xf numFmtId="185" fontId="8" fillId="0" borderId="0"/>
    <xf numFmtId="184" fontId="11" fillId="0" borderId="0"/>
    <xf numFmtId="184" fontId="8" fillId="0" borderId="0"/>
    <xf numFmtId="0" fontId="8" fillId="0" borderId="0"/>
    <xf numFmtId="184" fontId="9" fillId="0" borderId="0"/>
    <xf numFmtId="184" fontId="9" fillId="0" borderId="0"/>
    <xf numFmtId="185" fontId="8" fillId="0" borderId="0"/>
    <xf numFmtId="184" fontId="11" fillId="0" borderId="0"/>
    <xf numFmtId="184"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0" fontId="8" fillId="0" borderId="0"/>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4" fontId="144" fillId="0" borderId="0"/>
    <xf numFmtId="186" fontId="144" fillId="0" borderId="0"/>
    <xf numFmtId="184" fontId="9" fillId="0" borderId="0"/>
    <xf numFmtId="186" fontId="9" fillId="0" borderId="0"/>
    <xf numFmtId="186" fontId="9" fillId="0" borderId="0"/>
    <xf numFmtId="0" fontId="37" fillId="0" borderId="0"/>
    <xf numFmtId="186"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144" fillId="0" borderId="0"/>
    <xf numFmtId="0" fontId="37" fillId="0" borderId="0" applyNumberFormat="0" applyFill="0" applyBorder="0" applyAlignment="0" applyProtection="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8"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4"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6"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6" fontId="140" fillId="0" borderId="0"/>
    <xf numFmtId="0"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139" fillId="0" borderId="0"/>
    <xf numFmtId="184" fontId="9" fillId="0" borderId="0"/>
    <xf numFmtId="184" fontId="140" fillId="0" borderId="0"/>
    <xf numFmtId="185" fontId="9" fillId="0" borderId="0"/>
    <xf numFmtId="0" fontId="140"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212"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139" fillId="0" borderId="0"/>
    <xf numFmtId="184" fontId="9" fillId="0" borderId="0"/>
    <xf numFmtId="184" fontId="9" fillId="0" borderId="0"/>
    <xf numFmtId="0" fontId="37" fillId="0" borderId="0"/>
    <xf numFmtId="184" fontId="144" fillId="0" borderId="0"/>
    <xf numFmtId="186" fontId="144" fillId="0" borderId="0"/>
    <xf numFmtId="184" fontId="9" fillId="0" borderId="0"/>
    <xf numFmtId="0" fontId="8" fillId="0" borderId="0"/>
    <xf numFmtId="0" fontId="8" fillId="0" borderId="0"/>
    <xf numFmtId="0" fontId="8" fillId="0" borderId="0"/>
    <xf numFmtId="186" fontId="144" fillId="0" borderId="0"/>
    <xf numFmtId="184" fontId="144" fillId="0" borderId="0"/>
    <xf numFmtId="184" fontId="9" fillId="0" borderId="0"/>
    <xf numFmtId="0" fontId="8" fillId="0" borderId="0"/>
    <xf numFmtId="0" fontId="8"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146" fillId="0" borderId="0"/>
    <xf numFmtId="184" fontId="9" fillId="0" borderId="0"/>
    <xf numFmtId="186" fontId="146"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4" fontId="9" fillId="0" borderId="0"/>
    <xf numFmtId="184" fontId="8"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0" fontId="23" fillId="108"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3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6" fontId="9" fillId="0" borderId="0"/>
    <xf numFmtId="184" fontId="9" fillId="0" borderId="0"/>
    <xf numFmtId="184" fontId="139" fillId="0" borderId="0"/>
    <xf numFmtId="185" fontId="9" fillId="0" borderId="0"/>
    <xf numFmtId="0" fontId="37" fillId="0" borderId="0"/>
    <xf numFmtId="184" fontId="9" fillId="0" borderId="0"/>
    <xf numFmtId="186" fontId="9" fillId="0" borderId="0"/>
    <xf numFmtId="0" fontId="37" fillId="0" borderId="0"/>
    <xf numFmtId="0" fontId="37" fillId="0" borderId="0"/>
    <xf numFmtId="0" fontId="37" fillId="0" borderId="0"/>
    <xf numFmtId="0" fontId="37" fillId="0" borderId="0"/>
    <xf numFmtId="0" fontId="37"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5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31" fillId="0" borderId="0"/>
    <xf numFmtId="0" fontId="31"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3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31" fillId="0" borderId="0"/>
    <xf numFmtId="0" fontId="31" fillId="0" borderId="0"/>
    <xf numFmtId="184" fontId="145" fillId="0" borderId="0"/>
    <xf numFmtId="0" fontId="145" fillId="0" borderId="0"/>
    <xf numFmtId="184" fontId="9" fillId="0" borderId="0"/>
    <xf numFmtId="0" fontId="9" fillId="0" borderId="0"/>
    <xf numFmtId="184" fontId="140" fillId="0" borderId="0"/>
    <xf numFmtId="185" fontId="9" fillId="0" borderId="0"/>
    <xf numFmtId="0" fontId="140"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185" fontId="9" fillId="0" borderId="0" applyNumberForma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44" fillId="0" borderId="0"/>
    <xf numFmtId="184" fontId="139" fillId="0" borderId="0"/>
    <xf numFmtId="184" fontId="11" fillId="0" borderId="0"/>
    <xf numFmtId="186" fontId="144"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184" fontId="11" fillId="0" borderId="0"/>
    <xf numFmtId="0" fontId="8"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34" fillId="0" borderId="0"/>
    <xf numFmtId="0" fontId="9"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186" fontId="144" fillId="0" borderId="0"/>
    <xf numFmtId="0" fontId="37" fillId="0" borderId="0" applyNumberFormat="0" applyFill="0" applyBorder="0" applyAlignment="0" applyProtection="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6" fontId="8" fillId="0" borderId="0"/>
    <xf numFmtId="0" fontId="9" fillId="0" borderId="0"/>
    <xf numFmtId="186" fontId="8"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8" fillId="0" borderId="0"/>
    <xf numFmtId="184" fontId="8" fillId="0" borderId="0"/>
    <xf numFmtId="184" fontId="5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8" fillId="0" borderId="0"/>
    <xf numFmtId="184" fontId="58" fillId="0" borderId="0"/>
    <xf numFmtId="0" fontId="9" fillId="0" borderId="0"/>
    <xf numFmtId="184" fontId="58" fillId="0" borderId="0"/>
    <xf numFmtId="184" fontId="58" fillId="0" borderId="0"/>
    <xf numFmtId="184"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5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58" fillId="0" borderId="0"/>
    <xf numFmtId="184" fontId="9" fillId="0" borderId="0"/>
    <xf numFmtId="184" fontId="9" fillId="0" borderId="0"/>
    <xf numFmtId="184" fontId="9" fillId="0" borderId="0"/>
    <xf numFmtId="184" fontId="9" fillId="0" borderId="0"/>
    <xf numFmtId="185" fontId="8" fillId="0" borderId="0"/>
    <xf numFmtId="0" fontId="37" fillId="0" borderId="0"/>
    <xf numFmtId="184" fontId="58" fillId="0" borderId="0"/>
    <xf numFmtId="184" fontId="9" fillId="0" borderId="0"/>
    <xf numFmtId="185" fontId="8"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0" fontId="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0" fontId="145"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212" fontId="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0" fontId="8"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13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9" fillId="0" borderId="0" applyProtection="0">
      <protection locked="0"/>
    </xf>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144"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44"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58" fillId="0" borderId="0"/>
    <xf numFmtId="0" fontId="9" fillId="0" borderId="0"/>
    <xf numFmtId="0" fontId="37" fillId="0" borderId="0"/>
    <xf numFmtId="0" fontId="37" fillId="0" borderId="0"/>
    <xf numFmtId="0" fontId="37"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xf numFmtId="184" fontId="9" fillId="0" borderId="0" applyProtection="0">
      <protection locked="0"/>
    </xf>
    <xf numFmtId="184" fontId="9" fillId="0" borderId="0" applyProtection="0">
      <protection locked="0"/>
    </xf>
    <xf numFmtId="0" fontId="9" fillId="0" borderId="0"/>
    <xf numFmtId="184" fontId="8" fillId="0" borderId="0"/>
    <xf numFmtId="185" fontId="8" fillId="0" borderId="0"/>
    <xf numFmtId="184" fontId="9" fillId="0" borderId="0"/>
    <xf numFmtId="184" fontId="9" fillId="0" borderId="0" applyProtection="0">
      <protection locked="0"/>
    </xf>
    <xf numFmtId="0" fontId="9" fillId="0" borderId="0"/>
    <xf numFmtId="184"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39" fillId="0" borderId="0"/>
    <xf numFmtId="0" fontId="34" fillId="0" borderId="0"/>
    <xf numFmtId="184" fontId="139" fillId="0" borderId="0"/>
    <xf numFmtId="0" fontId="34" fillId="0" borderId="0"/>
    <xf numFmtId="184" fontId="139" fillId="0" borderId="0"/>
    <xf numFmtId="184" fontId="139"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4" fillId="0" borderId="0"/>
    <xf numFmtId="184" fontId="8" fillId="0" borderId="0"/>
    <xf numFmtId="0" fontId="8" fillId="0" borderId="0"/>
    <xf numFmtId="0" fontId="34" fillId="0" borderId="0"/>
    <xf numFmtId="0" fontId="34" fillId="0" borderId="0"/>
    <xf numFmtId="0" fontId="37" fillId="0" borderId="0"/>
    <xf numFmtId="0" fontId="37"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0" fontId="31"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9" fillId="0" borderId="0"/>
    <xf numFmtId="184" fontId="9" fillId="0" borderId="0"/>
    <xf numFmtId="184" fontId="9"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9" fillId="0" borderId="0"/>
    <xf numFmtId="185" fontId="14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212" fontId="145"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37" fillId="0" borderId="0"/>
    <xf numFmtId="186" fontId="144" fillId="0" borderId="0"/>
    <xf numFmtId="184" fontId="144" fillId="0" borderId="0"/>
    <xf numFmtId="186" fontId="144" fillId="0" borderId="0"/>
    <xf numFmtId="184" fontId="8" fillId="0" borderId="0"/>
    <xf numFmtId="186" fontId="8"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0" fontId="34" fillId="0" borderId="0"/>
    <xf numFmtId="186" fontId="14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139" fillId="0" borderId="0"/>
    <xf numFmtId="184" fontId="9" fillId="0" borderId="0" applyProtection="0">
      <protection locked="0"/>
    </xf>
    <xf numFmtId="0" fontId="9" fillId="0" borderId="0"/>
    <xf numFmtId="0" fontId="9" fillId="0" borderId="0"/>
    <xf numFmtId="0" fontId="37" fillId="0" borderId="0"/>
    <xf numFmtId="0" fontId="9" fillId="0" borderId="0"/>
    <xf numFmtId="0" fontId="37" fillId="0" borderId="0"/>
    <xf numFmtId="185" fontId="9" fillId="0" borderId="0" applyProtection="0">
      <protection locked="0"/>
    </xf>
    <xf numFmtId="0" fontId="9" fillId="0" borderId="0"/>
    <xf numFmtId="0" fontId="37" fillId="0" borderId="0"/>
    <xf numFmtId="184" fontId="9" fillId="0" borderId="0" applyProtection="0">
      <protection locked="0"/>
    </xf>
    <xf numFmtId="212"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37" fillId="0" borderId="0"/>
    <xf numFmtId="186" fontId="144" fillId="0" borderId="0"/>
    <xf numFmtId="184" fontId="144" fillId="0" borderId="0"/>
    <xf numFmtId="186" fontId="144" fillId="0" borderId="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8" fillId="0" borderId="0"/>
    <xf numFmtId="185"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2" fontId="9" fillId="0" borderId="0"/>
    <xf numFmtId="0" fontId="9" fillId="0" borderId="0"/>
    <xf numFmtId="0" fontId="37" fillId="0" borderId="0"/>
    <xf numFmtId="184" fontId="9" fillId="0" borderId="0" applyProtection="0">
      <protection locked="0"/>
    </xf>
    <xf numFmtId="0" fontId="37" fillId="0" borderId="0"/>
    <xf numFmtId="184" fontId="8" fillId="0" borderId="0"/>
    <xf numFmtId="184" fontId="8" fillId="0" borderId="0"/>
    <xf numFmtId="184" fontId="8" fillId="0" borderId="0"/>
    <xf numFmtId="184"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184" fontId="144" fillId="0" borderId="0"/>
    <xf numFmtId="186" fontId="144" fillId="0" borderId="0"/>
    <xf numFmtId="184" fontId="8" fillId="0" borderId="0"/>
    <xf numFmtId="186" fontId="8" fillId="0" borderId="0"/>
    <xf numFmtId="186" fontId="144"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xf numFmtId="184" fontId="9" fillId="0" borderId="0"/>
    <xf numFmtId="184" fontId="9" fillId="0" borderId="0"/>
    <xf numFmtId="184" fontId="9" fillId="0" borderId="0"/>
    <xf numFmtId="184" fontId="8" fillId="0" borderId="0"/>
    <xf numFmtId="0" fontId="9" fillId="0" borderId="0"/>
    <xf numFmtId="0" fontId="37" fillId="0" borderId="0"/>
    <xf numFmtId="184" fontId="9" fillId="0" borderId="0"/>
    <xf numFmtId="184" fontId="9" fillId="0" borderId="0" applyProtection="0">
      <protection locked="0"/>
    </xf>
    <xf numFmtId="184" fontId="9" fillId="0" borderId="0" applyProtection="0">
      <protection locked="0"/>
    </xf>
    <xf numFmtId="0" fontId="9" fillId="0" borderId="0"/>
    <xf numFmtId="185" fontId="148" fillId="0" borderId="0"/>
    <xf numFmtId="0" fontId="8" fillId="0" borderId="0"/>
    <xf numFmtId="0" fontId="9" fillId="0" borderId="0"/>
    <xf numFmtId="0" fontId="37" fillId="0" borderId="0"/>
    <xf numFmtId="212" fontId="9"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79" fontId="149" fillId="0" borderId="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9" fillId="0" borderId="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5" fontId="9" fillId="45" borderId="42" applyNumberFormat="0" applyFont="0" applyAlignment="0" applyProtection="0"/>
    <xf numFmtId="0" fontId="9" fillId="0" borderId="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0" fontId="8"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61" fillId="16" borderId="23" applyNumberFormat="0" applyFont="0" applyAlignment="0" applyProtection="0"/>
    <xf numFmtId="0" fontId="61" fillId="16" borderId="23" applyNumberFormat="0" applyFont="0" applyAlignment="0" applyProtection="0"/>
    <xf numFmtId="0" fontId="34" fillId="16" borderId="23" applyNumberFormat="0" applyFont="0" applyAlignment="0" applyProtection="0"/>
    <xf numFmtId="0" fontId="37"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8" fillId="11" borderId="0" applyNumberFormat="0" applyBorder="0" applyAlignment="0" applyProtection="0"/>
    <xf numFmtId="186" fontId="8" fillId="11" borderId="0" applyNumberFormat="0" applyBorder="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37" fillId="47" borderId="6">
      <alignment horizontal="center" vertical="center" wrapText="1"/>
    </xf>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9" fillId="0" borderId="0"/>
    <xf numFmtId="0" fontId="9" fillId="0" borderId="0"/>
    <xf numFmtId="0" fontId="151" fillId="93" borderId="43" applyNumberFormat="0" applyAlignment="0" applyProtection="0"/>
    <xf numFmtId="0" fontId="51" fillId="14" borderId="20" applyNumberFormat="0" applyAlignment="0" applyProtection="0"/>
    <xf numFmtId="184" fontId="152" fillId="56" borderId="43" applyNumberFormat="0" applyAlignment="0" applyProtection="0"/>
    <xf numFmtId="185" fontId="151" fillId="93" borderId="43" applyNumberFormat="0" applyAlignment="0" applyProtection="0"/>
    <xf numFmtId="184" fontId="153" fillId="0" borderId="0"/>
    <xf numFmtId="185" fontId="153" fillId="0" borderId="0"/>
    <xf numFmtId="0" fontId="9" fillId="0" borderId="0"/>
    <xf numFmtId="0" fontId="9" fillId="0" borderId="0"/>
    <xf numFmtId="14" fontId="37" fillId="0" borderId="0">
      <alignment horizontal="center" wrapText="1"/>
      <protection locked="0"/>
    </xf>
    <xf numFmtId="14" fontId="68"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1"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3"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4"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4"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0" fontId="9"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37" fillId="0" borderId="0"/>
    <xf numFmtId="0" fontId="9" fillId="0" borderId="0"/>
    <xf numFmtId="214" fontId="155" fillId="0" borderId="0"/>
    <xf numFmtId="214" fontId="155" fillId="0" borderId="0"/>
    <xf numFmtId="164" fontId="155" fillId="0" borderId="0"/>
    <xf numFmtId="184" fontId="68" fillId="0" borderId="44" applyNumberFormat="0" applyAlignment="0"/>
    <xf numFmtId="185" fontId="68" fillId="0" borderId="44"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3" fillId="0" borderId="0" applyNumberFormat="0" applyFont="0" applyFill="0" applyBorder="0" applyAlignment="0" applyProtection="0">
      <alignment horizontal="left"/>
    </xf>
    <xf numFmtId="3" fontId="156" fillId="6" borderId="0"/>
    <xf numFmtId="184" fontId="157" fillId="6" borderId="0">
      <alignment horizontal="left" indent="7"/>
    </xf>
    <xf numFmtId="185" fontId="157" fillId="6" borderId="0">
      <alignment horizontal="left" indent="7"/>
    </xf>
    <xf numFmtId="184" fontId="156" fillId="6" borderId="0">
      <alignment horizontal="left" indent="6"/>
    </xf>
    <xf numFmtId="185" fontId="156" fillId="6" borderId="0">
      <alignment horizontal="left" indent="6"/>
    </xf>
    <xf numFmtId="3" fontId="59" fillId="0" borderId="26" applyFill="0"/>
    <xf numFmtId="184" fontId="35" fillId="109" borderId="41" applyNumberFormat="0" applyBorder="0" applyAlignment="0">
      <alignment horizontal="right"/>
    </xf>
    <xf numFmtId="185"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158" fillId="110" borderId="0"/>
    <xf numFmtId="185" fontId="158" fillId="110" borderId="0"/>
    <xf numFmtId="184" fontId="59" fillId="0" borderId="0" applyFill="0"/>
    <xf numFmtId="185" fontId="59" fillId="0" borderId="0"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184" fontId="9" fillId="111" borderId="0" applyNumberFormat="0" applyFont="0" applyBorder="0" applyAlignment="0"/>
    <xf numFmtId="184" fontId="9" fillId="111" borderId="0" applyNumberFormat="0" applyFont="0" applyBorder="0" applyAlignment="0"/>
    <xf numFmtId="185" fontId="9" fillId="111" borderId="0" applyNumberFormat="0" applyFont="0" applyBorder="0" applyAlignment="0"/>
    <xf numFmtId="185" fontId="9" fillId="111" borderId="0" applyNumberFormat="0" applyFont="0" applyBorder="0" applyAlignment="0"/>
    <xf numFmtId="184" fontId="158" fillId="112" borderId="0">
      <alignment horizontal="left" indent="2"/>
    </xf>
    <xf numFmtId="185" fontId="158" fillId="112" borderId="0">
      <alignment horizontal="left" indent="2"/>
    </xf>
    <xf numFmtId="184" fontId="158" fillId="0" borderId="0" applyFill="0">
      <alignment horizontal="left" indent="2"/>
    </xf>
    <xf numFmtId="185" fontId="158" fillId="0" borderId="0" applyFill="0">
      <alignment horizontal="left" indent="2"/>
    </xf>
    <xf numFmtId="3" fontId="59" fillId="0" borderId="0" applyFill="0"/>
    <xf numFmtId="184" fontId="9" fillId="113" borderId="0" applyNumberFormat="0" applyFont="0" applyBorder="0" applyAlignment="0"/>
    <xf numFmtId="185" fontId="9" fillId="113" borderId="0" applyNumberFormat="0" applyFont="0" applyBorder="0" applyAlignment="0"/>
    <xf numFmtId="184" fontId="159" fillId="113" borderId="0">
      <alignment horizontal="left" indent="4"/>
    </xf>
    <xf numFmtId="185" fontId="159" fillId="113" borderId="0">
      <alignment horizontal="left" indent="4"/>
    </xf>
    <xf numFmtId="184" fontId="160" fillId="113" borderId="0">
      <alignment horizontal="left" indent="4"/>
    </xf>
    <xf numFmtId="185" fontId="160" fillId="113" borderId="0">
      <alignment horizontal="left" indent="4"/>
    </xf>
    <xf numFmtId="3" fontId="80" fillId="0" borderId="0" applyFill="0"/>
    <xf numFmtId="184" fontId="9" fillId="0" borderId="0" applyNumberFormat="0" applyFont="0" applyBorder="0" applyAlignment="0"/>
    <xf numFmtId="185" fontId="9" fillId="0" borderId="0" applyNumberFormat="0" applyFont="0" applyBorder="0" applyAlignment="0"/>
    <xf numFmtId="184" fontId="161" fillId="0" borderId="0">
      <alignment horizontal="left" indent="6"/>
    </xf>
    <xf numFmtId="185" fontId="161" fillId="0" borderId="0">
      <alignment horizontal="left" indent="6"/>
    </xf>
    <xf numFmtId="184" fontId="161" fillId="0" borderId="0" applyFill="0">
      <alignment horizontal="left" indent="6"/>
    </xf>
    <xf numFmtId="185" fontId="161" fillId="0" borderId="0" applyFill="0">
      <alignment horizontal="left" indent="6"/>
    </xf>
    <xf numFmtId="187" fontId="58" fillId="0" borderId="0" applyFill="0"/>
    <xf numFmtId="184" fontId="9" fillId="0" borderId="0" applyNumberFormat="0" applyFont="0" applyBorder="0" applyAlignment="0"/>
    <xf numFmtId="185" fontId="9" fillId="0" borderId="0" applyNumberFormat="0" applyFont="0" applyBorder="0" applyAlignment="0"/>
    <xf numFmtId="184" fontId="162" fillId="0" borderId="0">
      <alignment horizontal="left" indent="7"/>
    </xf>
    <xf numFmtId="185" fontId="162" fillId="0" borderId="0">
      <alignment horizontal="left" indent="7"/>
    </xf>
    <xf numFmtId="215" fontId="162" fillId="0" borderId="0" applyFill="0">
      <alignment horizontal="left" indent="7"/>
    </xf>
    <xf numFmtId="187" fontId="81" fillId="0" borderId="0" applyFill="0"/>
    <xf numFmtId="184" fontId="9" fillId="0" borderId="0" applyNumberFormat="0" applyFont="0" applyBorder="0" applyAlignment="0"/>
    <xf numFmtId="185" fontId="9" fillId="0" borderId="0" applyNumberFormat="0" applyFont="0" applyBorder="0" applyAlignment="0"/>
    <xf numFmtId="184" fontId="82" fillId="0" borderId="0">
      <alignment horizontal="left" indent="8"/>
    </xf>
    <xf numFmtId="185" fontId="82" fillId="0" borderId="0">
      <alignment horizontal="left" indent="8"/>
    </xf>
    <xf numFmtId="184" fontId="83" fillId="0" borderId="0" applyFill="0">
      <alignment horizontal="left" indent="8"/>
    </xf>
    <xf numFmtId="185" fontId="83" fillId="0" borderId="0" applyFill="0">
      <alignment horizontal="left" indent="8"/>
    </xf>
    <xf numFmtId="187" fontId="84" fillId="0" borderId="0" applyFill="0"/>
    <xf numFmtId="184" fontId="9" fillId="0" borderId="0" applyNumberFormat="0" applyFont="0" applyFill="0" applyBorder="0" applyAlignment="0"/>
    <xf numFmtId="185" fontId="9" fillId="0" borderId="0" applyNumberFormat="0" applyFont="0" applyFill="0" applyBorder="0" applyAlignment="0"/>
    <xf numFmtId="184" fontId="85" fillId="0" borderId="0" applyFill="0">
      <alignment horizontal="left" indent="9"/>
    </xf>
    <xf numFmtId="185" fontId="85" fillId="0" borderId="0" applyFill="0">
      <alignment horizontal="left" indent="9"/>
    </xf>
    <xf numFmtId="184" fontId="81" fillId="0" borderId="0" applyFill="0">
      <alignment horizontal="left" indent="9"/>
    </xf>
    <xf numFmtId="185" fontId="81" fillId="0" borderId="0" applyFill="0">
      <alignment horizontal="left" indent="9"/>
    </xf>
    <xf numFmtId="179" fontId="163" fillId="114" borderId="0"/>
    <xf numFmtId="0" fontId="9" fillId="0" borderId="0"/>
    <xf numFmtId="0" fontId="9" fillId="0" borderId="0"/>
    <xf numFmtId="0" fontId="37" fillId="0" borderId="25" applyNumberFormat="0" applyBorder="0"/>
    <xf numFmtId="0" fontId="146" fillId="0" borderId="25" applyNumberFormat="0" applyBorder="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37"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38" fontId="37" fillId="0" borderId="0"/>
    <xf numFmtId="38" fontId="164" fillId="0" borderId="0"/>
    <xf numFmtId="0" fontId="9" fillId="0" borderId="0"/>
    <xf numFmtId="0" fontId="9" fillId="0" borderId="0"/>
    <xf numFmtId="0" fontId="9" fillId="0" borderId="0"/>
    <xf numFmtId="0" fontId="9" fillId="0" borderId="0"/>
    <xf numFmtId="0" fontId="37" fillId="56" borderId="43" applyNumberFormat="0" applyAlignment="0" applyProtection="0"/>
    <xf numFmtId="184" fontId="151" fillId="56" borderId="43" applyNumberFormat="0" applyAlignment="0" applyProtection="0"/>
    <xf numFmtId="186" fontId="51" fillId="14" borderId="20" applyNumberFormat="0" applyAlignment="0" applyProtection="0"/>
    <xf numFmtId="0" fontId="9" fillId="0" borderId="0"/>
    <xf numFmtId="0" fontId="9" fillId="0" borderId="0"/>
    <xf numFmtId="0" fontId="165" fillId="47" borderId="20" applyNumberFormat="0" applyAlignment="0" applyProtection="0"/>
    <xf numFmtId="0" fontId="165" fillId="47" borderId="20" applyNumberFormat="0" applyAlignment="0" applyProtection="0"/>
    <xf numFmtId="0" fontId="165" fillId="14" borderId="20" applyNumberFormat="0" applyAlignment="0" applyProtection="0"/>
    <xf numFmtId="0" fontId="37" fillId="56" borderId="43" applyNumberFormat="0" applyAlignment="0" applyProtection="0"/>
    <xf numFmtId="0" fontId="9" fillId="0" borderId="0"/>
    <xf numFmtId="0" fontId="9" fillId="0" borderId="0"/>
    <xf numFmtId="0" fontId="37" fillId="56" borderId="43" applyNumberFormat="0" applyAlignment="0" applyProtection="0"/>
    <xf numFmtId="0" fontId="9" fillId="0" borderId="0"/>
    <xf numFmtId="0" fontId="37"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6" fillId="107" borderId="45" applyNumberFormat="0" applyProtection="0">
      <alignment vertical="center"/>
    </xf>
    <xf numFmtId="0" fontId="9" fillId="0" borderId="0"/>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vertical="center"/>
    </xf>
    <xf numFmtId="0" fontId="9" fillId="0" borderId="0"/>
    <xf numFmtId="0" fontId="9" fillId="0" borderId="0"/>
    <xf numFmtId="4" fontId="168"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107" borderId="45" applyNumberFormat="0" applyProtection="0">
      <alignment horizontal="left" vertical="center" indent="1"/>
    </xf>
    <xf numFmtId="0" fontId="9" fillId="0" borderId="0"/>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6" fillId="107" borderId="45" applyNumberFormat="0" applyProtection="0">
      <alignment horizontal="left" vertical="top" indent="1"/>
    </xf>
    <xf numFmtId="0" fontId="9" fillId="0" borderId="0"/>
    <xf numFmtId="0" fontId="9" fillId="0" borderId="0"/>
    <xf numFmtId="0" fontId="169"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41" borderId="0" applyNumberFormat="0" applyProtection="0">
      <alignment horizontal="left" vertical="center" indent="1"/>
    </xf>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2" fillId="44" borderId="45" applyNumberFormat="0" applyProtection="0">
      <alignment horizontal="right" vertical="center"/>
    </xf>
    <xf numFmtId="0" fontId="9" fillId="0" borderId="0"/>
    <xf numFmtId="0" fontId="9" fillId="0" borderId="0"/>
    <xf numFmtId="4" fontId="23"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3" borderId="45" applyNumberFormat="0" applyProtection="0">
      <alignment horizontal="right" vertical="center"/>
    </xf>
    <xf numFmtId="0" fontId="9" fillId="0" borderId="0"/>
    <xf numFmtId="0" fontId="9" fillId="0" borderId="0"/>
    <xf numFmtId="4" fontId="23"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77" borderId="45" applyNumberFormat="0" applyProtection="0">
      <alignment horizontal="right" vertical="center"/>
    </xf>
    <xf numFmtId="0" fontId="9" fillId="0" borderId="0"/>
    <xf numFmtId="0" fontId="9" fillId="0" borderId="0"/>
    <xf numFmtId="4" fontId="23"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7" borderId="45" applyNumberFormat="0" applyProtection="0">
      <alignment horizontal="right" vertical="center"/>
    </xf>
    <xf numFmtId="0" fontId="9" fillId="0" borderId="0"/>
    <xf numFmtId="0" fontId="9" fillId="0" borderId="0"/>
    <xf numFmtId="4" fontId="23"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62" borderId="45" applyNumberFormat="0" applyProtection="0">
      <alignment horizontal="right" vertical="center"/>
    </xf>
    <xf numFmtId="0" fontId="9" fillId="0" borderId="0"/>
    <xf numFmtId="0" fontId="9" fillId="0" borderId="0"/>
    <xf numFmtId="4" fontId="23"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90" borderId="45" applyNumberFormat="0" applyProtection="0">
      <alignment horizontal="right" vertical="center"/>
    </xf>
    <xf numFmtId="0" fontId="9" fillId="0" borderId="0"/>
    <xf numFmtId="0" fontId="9" fillId="0" borderId="0"/>
    <xf numFmtId="4" fontId="23"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4" borderId="45" applyNumberFormat="0" applyProtection="0">
      <alignment horizontal="right" vertical="center"/>
    </xf>
    <xf numFmtId="0" fontId="9" fillId="0" borderId="0"/>
    <xf numFmtId="0" fontId="9" fillId="0" borderId="0"/>
    <xf numFmtId="4" fontId="23"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92" borderId="45" applyNumberFormat="0" applyProtection="0">
      <alignment horizontal="right" vertical="center"/>
    </xf>
    <xf numFmtId="0" fontId="9" fillId="0" borderId="0"/>
    <xf numFmtId="0" fontId="9" fillId="0" borderId="0"/>
    <xf numFmtId="4" fontId="23"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5" borderId="45" applyNumberFormat="0" applyProtection="0">
      <alignment horizontal="right" vertical="center"/>
    </xf>
    <xf numFmtId="0" fontId="9" fillId="0" borderId="0"/>
    <xf numFmtId="0" fontId="9" fillId="0" borderId="0"/>
    <xf numFmtId="4" fontId="23"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115" borderId="47" applyNumberFormat="0" applyProtection="0">
      <alignment horizontal="left" vertical="center" indent="1"/>
    </xf>
    <xf numFmtId="0" fontId="9" fillId="0" borderId="0"/>
    <xf numFmtId="0" fontId="9" fillId="0" borderId="0"/>
    <xf numFmtId="4" fontId="23"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0"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45" applyNumberFormat="0" applyProtection="0">
      <alignment horizontal="right" vertical="center"/>
    </xf>
    <xf numFmtId="0" fontId="9" fillId="0" borderId="0"/>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6" borderId="46" applyNumberFormat="0" applyProtection="0">
      <alignment horizontal="left" vertical="center" indent="1"/>
    </xf>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1" borderId="46" applyNumberFormat="0" applyProtection="0">
      <alignment horizontal="left" vertical="center" indent="1"/>
    </xf>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7"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4" fontId="171"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68"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71"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171"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68"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171"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72"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4" fontId="173"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40" fontId="174" fillId="0" borderId="0" applyBorder="0">
      <alignment horizontal="right"/>
    </xf>
    <xf numFmtId="0" fontId="68" fillId="0" borderId="0"/>
    <xf numFmtId="0" fontId="9" fillId="0" borderId="0"/>
    <xf numFmtId="0" fontId="9" fillId="0" borderId="0"/>
    <xf numFmtId="0" fontId="9" fillId="0" borderId="0"/>
    <xf numFmtId="0" fontId="9" fillId="0" borderId="0"/>
    <xf numFmtId="0" fontId="68" fillId="0" borderId="0"/>
    <xf numFmtId="184" fontId="175" fillId="0" borderId="0" applyNumberFormat="0" applyFill="0" applyBorder="0" applyAlignment="0" applyProtection="0"/>
    <xf numFmtId="186" fontId="54" fillId="0" borderId="0" applyNumberFormat="0" applyFill="0" applyBorder="0" applyAlignment="0" applyProtection="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184" fontId="176" fillId="0" borderId="0" applyNumberFormat="0" applyFill="0" applyBorder="0" applyAlignment="0" applyProtection="0"/>
    <xf numFmtId="0" fontId="9" fillId="0" borderId="0"/>
    <xf numFmtId="0" fontId="68" fillId="0" borderId="0"/>
    <xf numFmtId="184" fontId="176" fillId="0" borderId="0" applyNumberFormat="0" applyFill="0" applyBorder="0" applyAlignment="0" applyProtection="0"/>
    <xf numFmtId="184" fontId="176" fillId="0" borderId="0" applyNumberFormat="0" applyFill="0" applyBorder="0" applyAlignment="0" applyProtection="0"/>
    <xf numFmtId="186" fontId="55" fillId="0" borderId="0" applyNumberFormat="0" applyFill="0" applyBorder="0" applyAlignment="0" applyProtection="0"/>
    <xf numFmtId="0" fontId="9" fillId="0" borderId="0"/>
    <xf numFmtId="0" fontId="68" fillId="0" borderId="0"/>
    <xf numFmtId="186" fontId="55" fillId="0" borderId="0" applyNumberFormat="0" applyFill="0" applyBorder="0" applyAlignment="0" applyProtection="0"/>
    <xf numFmtId="0" fontId="9" fillId="0" borderId="0"/>
    <xf numFmtId="0" fontId="68" fillId="0" borderId="0"/>
    <xf numFmtId="0" fontId="9" fillId="0" borderId="0"/>
    <xf numFmtId="0" fontId="68" fillId="0" borderId="0"/>
    <xf numFmtId="184" fontId="176" fillId="0" borderId="0" applyNumberFormat="0" applyFill="0" applyBorder="0" applyAlignment="0" applyProtection="0"/>
    <xf numFmtId="184" fontId="176" fillId="0" borderId="0" applyNumberFormat="0" applyFill="0" applyBorder="0" applyAlignment="0" applyProtection="0"/>
    <xf numFmtId="184" fontId="176" fillId="0" borderId="0" applyNumberFormat="0" applyFill="0" applyBorder="0" applyAlignment="0" applyProtection="0"/>
    <xf numFmtId="184" fontId="176" fillId="0" borderId="0" applyNumberFormat="0" applyFill="0" applyBorder="0" applyAlignment="0" applyProtection="0"/>
    <xf numFmtId="0" fontId="9" fillId="0" borderId="0"/>
    <xf numFmtId="0" fontId="68" fillId="0" borderId="0"/>
    <xf numFmtId="185" fontId="177" fillId="0" borderId="0" applyNumberFormat="0" applyFill="0" applyBorder="0" applyAlignment="0" applyProtection="0"/>
    <xf numFmtId="179" fontId="178" fillId="0" borderId="0"/>
    <xf numFmtId="0" fontId="9" fillId="0" borderId="0"/>
    <xf numFmtId="0" fontId="9" fillId="0" borderId="0"/>
    <xf numFmtId="0" fontId="9" fillId="0" borderId="0"/>
    <xf numFmtId="0" fontId="9" fillId="0" borderId="0"/>
    <xf numFmtId="0" fontId="68" fillId="0" borderId="0"/>
    <xf numFmtId="184" fontId="179" fillId="0" borderId="34" applyNumberFormat="0" applyFill="0" applyAlignment="0" applyProtection="0"/>
    <xf numFmtId="186" fontId="45" fillId="0" borderId="16" applyNumberFormat="0" applyFill="0" applyAlignment="0" applyProtection="0"/>
    <xf numFmtId="0" fontId="9" fillId="0" borderId="0"/>
    <xf numFmtId="0" fontId="9" fillId="0" borderId="0"/>
    <xf numFmtId="0" fontId="180" fillId="0" borderId="35" applyNumberFormat="0" applyFill="0" applyAlignment="0" applyProtection="0"/>
    <xf numFmtId="0" fontId="180" fillId="0" borderId="35" applyNumberFormat="0" applyFill="0" applyAlignment="0" applyProtection="0"/>
    <xf numFmtId="0" fontId="181" fillId="0" borderId="16" applyNumberFormat="0" applyFill="0" applyAlignment="0" applyProtection="0"/>
    <xf numFmtId="0" fontId="68" fillId="0" borderId="0"/>
    <xf numFmtId="0" fontId="9" fillId="0" borderId="0"/>
    <xf numFmtId="0" fontId="9" fillId="0" borderId="0"/>
    <xf numFmtId="0" fontId="124" fillId="0" borderId="35" applyNumberFormat="0" applyFill="0" applyAlignment="0" applyProtection="0"/>
    <xf numFmtId="0" fontId="68" fillId="0" borderId="0"/>
    <xf numFmtId="0" fontId="124" fillId="0" borderId="35" applyNumberFormat="0" applyFill="0" applyAlignment="0" applyProtection="0"/>
    <xf numFmtId="0" fontId="124" fillId="0" borderId="35" applyNumberFormat="0" applyFill="0" applyAlignment="0" applyProtection="0"/>
    <xf numFmtId="0" fontId="45" fillId="0" borderId="16" applyNumberFormat="0" applyFill="0" applyAlignment="0" applyProtection="0"/>
    <xf numFmtId="0" fontId="124" fillId="0" borderId="33"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184" fontId="182" fillId="0" borderId="0" applyNumberFormat="0" applyFill="0" applyBorder="0" applyAlignment="0" applyProtection="0"/>
    <xf numFmtId="184" fontId="182" fillId="0" borderId="0" applyNumberFormat="0" applyFill="0" applyBorder="0" applyAlignment="0" applyProtection="0"/>
    <xf numFmtId="184" fontId="182" fillId="0" borderId="0" applyNumberFormat="0" applyFill="0" applyBorder="0" applyAlignment="0" applyProtection="0"/>
    <xf numFmtId="0" fontId="9" fillId="0" borderId="0"/>
    <xf numFmtId="0" fontId="9" fillId="0" borderId="0"/>
    <xf numFmtId="0" fontId="9" fillId="0" borderId="0"/>
    <xf numFmtId="0" fontId="9" fillId="0" borderId="0"/>
    <xf numFmtId="0" fontId="68" fillId="0" borderId="0"/>
    <xf numFmtId="184" fontId="183" fillId="0" borderId="36" applyNumberFormat="0" applyFill="0" applyAlignment="0" applyProtection="0"/>
    <xf numFmtId="186" fontId="46" fillId="0" borderId="17" applyNumberFormat="0" applyFill="0" applyAlignment="0" applyProtection="0"/>
    <xf numFmtId="0" fontId="9" fillId="0" borderId="0"/>
    <xf numFmtId="0" fontId="9" fillId="0" borderId="0"/>
    <xf numFmtId="0" fontId="184" fillId="0" borderId="37" applyNumberFormat="0" applyFill="0" applyAlignment="0" applyProtection="0"/>
    <xf numFmtId="0" fontId="184" fillId="0" borderId="37" applyNumberFormat="0" applyFill="0" applyAlignment="0" applyProtection="0"/>
    <xf numFmtId="0" fontId="185" fillId="0" borderId="17" applyNumberFormat="0" applyFill="0" applyAlignment="0" applyProtection="0"/>
    <xf numFmtId="0" fontId="68" fillId="0" borderId="0"/>
    <xf numFmtId="0" fontId="9" fillId="0" borderId="0"/>
    <xf numFmtId="0" fontId="9" fillId="0" borderId="0"/>
    <xf numFmtId="0" fontId="126" fillId="0" borderId="37" applyNumberFormat="0" applyFill="0" applyAlignment="0" applyProtection="0"/>
    <xf numFmtId="0" fontId="68" fillId="0" borderId="0"/>
    <xf numFmtId="0" fontId="126" fillId="0" borderId="37" applyNumberFormat="0" applyFill="0" applyAlignment="0" applyProtection="0"/>
    <xf numFmtId="0" fontId="126" fillId="0" borderId="37" applyNumberFormat="0" applyFill="0" applyAlignment="0" applyProtection="0"/>
    <xf numFmtId="0" fontId="46" fillId="0" borderId="17" applyNumberFormat="0" applyFill="0" applyAlignment="0" applyProtection="0"/>
    <xf numFmtId="0" fontId="126" fillId="0" borderId="48"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184" fontId="113" fillId="0" borderId="39" applyNumberFormat="0" applyFill="0" applyAlignment="0" applyProtection="0"/>
    <xf numFmtId="186" fontId="47" fillId="0" borderId="18" applyNumberFormat="0" applyFill="0" applyAlignment="0" applyProtection="0"/>
    <xf numFmtId="0" fontId="9" fillId="0" borderId="0"/>
    <xf numFmtId="0" fontId="9" fillId="0" borderId="0"/>
    <xf numFmtId="0" fontId="114" fillId="0" borderId="40" applyNumberFormat="0" applyFill="0" applyAlignment="0" applyProtection="0"/>
    <xf numFmtId="0" fontId="114" fillId="0" borderId="40" applyNumberFormat="0" applyFill="0" applyAlignment="0" applyProtection="0"/>
    <xf numFmtId="0" fontId="115" fillId="0" borderId="18" applyNumberFormat="0" applyFill="0" applyAlignment="0" applyProtection="0"/>
    <xf numFmtId="0" fontId="68" fillId="0" borderId="0"/>
    <xf numFmtId="0" fontId="9" fillId="0" borderId="0"/>
    <xf numFmtId="0" fontId="9" fillId="0" borderId="0"/>
    <xf numFmtId="0" fontId="112" fillId="0" borderId="40" applyNumberFormat="0" applyFill="0" applyAlignment="0" applyProtection="0"/>
    <xf numFmtId="0" fontId="68" fillId="0" borderId="0"/>
    <xf numFmtId="0" fontId="112" fillId="0" borderId="40" applyNumberFormat="0" applyFill="0" applyAlignment="0" applyProtection="0"/>
    <xf numFmtId="0" fontId="112" fillId="0" borderId="40" applyNumberFormat="0" applyFill="0" applyAlignment="0" applyProtection="0"/>
    <xf numFmtId="0" fontId="47" fillId="0" borderId="18" applyNumberFormat="0" applyFill="0" applyAlignment="0" applyProtection="0"/>
    <xf numFmtId="0" fontId="112" fillId="0" borderId="49"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184" fontId="182" fillId="0" borderId="0" applyNumberFormat="0" applyFill="0" applyBorder="0" applyAlignment="0" applyProtection="0"/>
    <xf numFmtId="184" fontId="182" fillId="0" borderId="0" applyNumberFormat="0" applyFill="0" applyBorder="0" applyAlignment="0" applyProtection="0"/>
    <xf numFmtId="186" fontId="56" fillId="0" borderId="0" applyNumberFormat="0" applyFill="0" applyBorder="0" applyAlignment="0" applyProtection="0"/>
    <xf numFmtId="0" fontId="9" fillId="0" borderId="0"/>
    <xf numFmtId="0" fontId="68" fillId="0" borderId="0"/>
    <xf numFmtId="0" fontId="9" fillId="0" borderId="0"/>
    <xf numFmtId="0" fontId="68" fillId="0" borderId="0"/>
    <xf numFmtId="0" fontId="9" fillId="0" borderId="0"/>
    <xf numFmtId="0" fontId="68" fillId="0" borderId="0"/>
    <xf numFmtId="184" fontId="182" fillId="0" borderId="0" applyNumberFormat="0" applyFill="0" applyBorder="0" applyAlignment="0" applyProtection="0"/>
    <xf numFmtId="184" fontId="182" fillId="0" borderId="0" applyNumberFormat="0" applyFill="0" applyBorder="0" applyAlignment="0" applyProtection="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192" fontId="109" fillId="0" borderId="50">
      <protection locked="0"/>
    </xf>
    <xf numFmtId="0" fontId="9" fillId="0" borderId="0"/>
    <xf numFmtId="0" fontId="9" fillId="0" borderId="0"/>
    <xf numFmtId="0" fontId="68" fillId="0" borderId="0"/>
    <xf numFmtId="0" fontId="68" fillId="0" borderId="0"/>
    <xf numFmtId="0" fontId="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0" fontId="9" fillId="0" borderId="0"/>
    <xf numFmtId="0" fontId="68" fillId="0" borderId="0"/>
    <xf numFmtId="0" fontId="9" fillId="0" borderId="0"/>
    <xf numFmtId="0" fontId="68" fillId="0" borderId="0"/>
    <xf numFmtId="0" fontId="186" fillId="0" borderId="51" applyNumberFormat="0" applyFill="0" applyAlignment="0" applyProtection="0"/>
    <xf numFmtId="0" fontId="186" fillId="0" borderId="24" applyNumberFormat="0" applyFill="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68" fillId="0" borderId="0"/>
    <xf numFmtId="0" fontId="68" fillId="0" borderId="0"/>
    <xf numFmtId="0" fontId="68"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185" fontId="175" fillId="0" borderId="0" applyNumberFormat="0" applyFill="0" applyBorder="0" applyAlignment="0" applyProtection="0"/>
    <xf numFmtId="0" fontId="38" fillId="0" borderId="0"/>
    <xf numFmtId="217"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0"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0"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0" borderId="0"/>
    <xf numFmtId="212" fontId="11" fillId="0" borderId="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0"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5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77"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0"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0" borderId="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0"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61"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44"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90"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6" fillId="50"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0" fontId="67" fillId="24" borderId="0" applyNumberFormat="0" applyBorder="0" applyAlignment="0" applyProtection="0"/>
    <xf numFmtId="212" fontId="9" fillId="0" borderId="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212" fontId="9" fillId="0" borderId="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6" fillId="90"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212" fontId="9" fillId="0" borderId="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212" fontId="9" fillId="0" borderId="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6" fillId="57"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212" fontId="9" fillId="0" borderId="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212" fontId="9" fillId="0" borderId="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6" fillId="44"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212" fontId="9" fillId="0" borderId="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212" fontId="9" fillId="0" borderId="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6" fillId="5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212" fontId="9" fillId="0" borderId="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212" fontId="9" fillId="0" borderId="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6" fillId="43"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0" fontId="72" fillId="10" borderId="0" applyNumberFormat="0" applyBorder="0" applyAlignment="0" applyProtection="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1" fillId="50"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6" fillId="93" borderId="27"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0" fontId="91" fillId="14" borderId="19"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110" fillId="4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0" fontId="187" fillId="15" borderId="22" applyNumberFormat="0" applyAlignment="0" applyProtection="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93" fillId="95" borderId="29" applyNumberFormat="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0" fontId="96" fillId="0" borderId="21" applyNumberFormat="0" applyFill="0" applyAlignment="0" applyProtection="0"/>
    <xf numFmtId="212" fontId="9" fillId="0" borderId="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212" fontId="9" fillId="0" borderId="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11" fillId="0" borderId="52" applyNumberFormat="0" applyFill="0" applyAlignment="0" applyProtection="0"/>
    <xf numFmtId="212" fontId="9" fillId="0" borderId="0"/>
    <xf numFmtId="43" fontId="23"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0" fontId="115" fillId="0" borderId="0" applyNumberFormat="0" applyFill="0" applyBorder="0" applyAlignment="0" applyProtection="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2" fillId="0" borderId="0" applyNumberFormat="0" applyFill="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0" fontId="67" fillId="17" borderId="0" applyNumberFormat="0" applyBorder="0" applyAlignment="0" applyProtection="0"/>
    <xf numFmtId="212" fontId="9" fillId="0" borderId="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212" fontId="9" fillId="0" borderId="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6" fillId="117"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0" fontId="67" fillId="21" borderId="0" applyNumberFormat="0" applyBorder="0" applyAlignment="0" applyProtection="0"/>
    <xf numFmtId="212" fontId="9" fillId="0" borderId="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212" fontId="9" fillId="0" borderId="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6" fillId="90"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0" fontId="67" fillId="25" borderId="0" applyNumberFormat="0" applyBorder="0" applyAlignment="0" applyProtection="0"/>
    <xf numFmtId="212" fontId="9" fillId="0" borderId="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212" fontId="9" fillId="0" borderId="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6" fillId="57"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0" fontId="67" fillId="29" borderId="0" applyNumberFormat="0" applyBorder="0" applyAlignment="0" applyProtection="0"/>
    <xf numFmtId="212" fontId="9" fillId="0" borderId="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212" fontId="9" fillId="0" borderId="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6" fillId="5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0" fontId="67" fillId="33" borderId="0" applyNumberFormat="0" applyBorder="0" applyAlignment="0" applyProtection="0"/>
    <xf numFmtId="212" fontId="9" fillId="0" borderId="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212" fontId="9" fillId="0" borderId="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6" fillId="61"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0" fontId="67" fillId="37" borderId="0" applyNumberFormat="0" applyBorder="0" applyAlignment="0" applyProtection="0"/>
    <xf numFmtId="212" fontId="9" fillId="0" borderId="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212" fontId="9" fillId="0" borderId="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6" fillId="118" borderId="0" applyNumberFormat="0" applyBorder="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0" fontId="188" fillId="13" borderId="19" applyNumberFormat="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18" fillId="10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0" fontId="134" fillId="11" borderId="0" applyNumberFormat="0" applyBorder="0" applyAlignment="0" applyProtection="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3" fillId="48"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23"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43" fontId="38"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8" fontId="37" fillId="0" borderId="0" applyFont="0" applyFill="0" applyBorder="0" applyAlignment="0" applyProtection="0"/>
    <xf numFmtId="212" fontId="9" fillId="0" borderId="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0" fontId="142" fillId="12" borderId="0" applyNumberFormat="0" applyBorder="0" applyAlignment="0" applyProtection="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89" fillId="107"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3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8" fillId="0" borderId="0"/>
    <xf numFmtId="185" fontId="8" fillId="0" borderId="0"/>
    <xf numFmtId="185"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8" fillId="0" borderId="0"/>
    <xf numFmtId="0" fontId="8" fillId="0" borderId="0"/>
    <xf numFmtId="0" fontId="8" fillId="0" borderId="0"/>
    <xf numFmtId="212" fontId="9" fillId="0" borderId="0"/>
    <xf numFmtId="212"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8"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191"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7" fontId="8" fillId="0" borderId="0"/>
    <xf numFmtId="217"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197"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37"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9"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3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3" fontId="9" fillId="0" borderId="0" applyFont="0" applyFill="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0" fontId="165" fillId="14" borderId="20" applyNumberFormat="0" applyAlignment="0" applyProtection="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51" fillId="47" borderId="43"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0" fontId="192" fillId="0" borderId="0" applyNumberFormat="0" applyFill="0" applyBorder="0" applyAlignment="0" applyProtection="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75"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0"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76" fillId="0" borderId="0" applyNumberFormat="0" applyFill="0" applyBorder="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0" fontId="181" fillId="0" borderId="16" applyNumberFormat="0" applyFill="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24" fillId="0" borderId="53"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0" fontId="185" fillId="0" borderId="17" applyNumberFormat="0" applyFill="0" applyAlignment="0" applyProtection="0"/>
    <xf numFmtId="212" fontId="9" fillId="0" borderId="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212" fontId="9" fillId="0" borderId="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26" fillId="0" borderId="54"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0" fontId="115" fillId="0" borderId="18" applyNumberFormat="0" applyFill="0" applyAlignment="0" applyProtection="0"/>
    <xf numFmtId="212" fontId="9" fillId="0" borderId="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212" fontId="9" fillId="0" borderId="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2" fillId="0" borderId="55"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212" fontId="9" fillId="0" borderId="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77" fillId="0" borderId="0" applyNumberFormat="0" applyFill="0" applyBorder="0" applyAlignment="0" applyProtection="0"/>
    <xf numFmtId="0" fontId="56" fillId="0" borderId="0" applyNumberFormat="0" applyFill="0" applyBorder="0" applyAlignment="0" applyProtection="0"/>
    <xf numFmtId="185" fontId="177" fillId="0" borderId="0" applyNumberFormat="0" applyFill="0" applyBorder="0" applyAlignment="0" applyProtection="0"/>
    <xf numFmtId="212" fontId="9" fillId="0" borderId="0"/>
    <xf numFmtId="212" fontId="9" fillId="0" borderId="0"/>
    <xf numFmtId="212"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4" fillId="0" borderId="0"/>
    <xf numFmtId="0" fontId="8" fillId="0" borderId="0"/>
    <xf numFmtId="170" fontId="8" fillId="0" borderId="0" applyFont="0" applyFill="0" applyBorder="0" applyAlignment="0" applyProtection="0"/>
    <xf numFmtId="0" fontId="8" fillId="0" borderId="0"/>
    <xf numFmtId="170" fontId="8" fillId="0" borderId="0" applyFont="0" applyFill="0" applyBorder="0" applyAlignment="0" applyProtection="0"/>
    <xf numFmtId="0" fontId="9" fillId="0" borderId="0"/>
    <xf numFmtId="174" fontId="9" fillId="0" borderId="0" applyFont="0" applyFill="0" applyBorder="0" applyAlignment="0" applyProtection="0"/>
    <xf numFmtId="0" fontId="56" fillId="0" borderId="0" applyNumberFormat="0" applyFill="0" applyBorder="0" applyAlignment="0" applyProtection="0"/>
    <xf numFmtId="0" fontId="30" fillId="0" borderId="0"/>
    <xf numFmtId="0" fontId="23" fillId="108" borderId="0"/>
    <xf numFmtId="9" fontId="9" fillId="0" borderId="0" applyFont="0" applyFill="0" applyBorder="0" applyAlignment="0" applyProtection="0"/>
    <xf numFmtId="0" fontId="34" fillId="0" borderId="0"/>
    <xf numFmtId="0" fontId="23" fillId="108" borderId="0"/>
    <xf numFmtId="0" fontId="8" fillId="0" borderId="0"/>
    <xf numFmtId="0" fontId="23" fillId="108" borderId="0"/>
    <xf numFmtId="0" fontId="34" fillId="0" borderId="0"/>
    <xf numFmtId="174" fontId="9" fillId="0" borderId="0" applyFont="0" applyFill="0" applyBorder="0" applyAlignment="0" applyProtection="0"/>
    <xf numFmtId="174" fontId="9" fillId="0" borderId="0" applyFont="0" applyFill="0" applyBorder="0" applyAlignment="0" applyProtection="0"/>
    <xf numFmtId="0" fontId="141" fillId="88"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62" fillId="45" borderId="45" applyNumberFormat="0" applyProtection="0">
      <alignment vertical="center"/>
    </xf>
    <xf numFmtId="4" fontId="196" fillId="45" borderId="45" applyNumberFormat="0" applyProtection="0">
      <alignment vertical="center"/>
    </xf>
    <xf numFmtId="4" fontId="62" fillId="45" borderId="45" applyNumberFormat="0" applyProtection="0">
      <alignment horizontal="left" vertical="center" indent="1"/>
    </xf>
    <xf numFmtId="0" fontId="62" fillId="45" borderId="45" applyNumberFormat="0" applyProtection="0">
      <alignment horizontal="left" vertical="top" indent="1"/>
    </xf>
    <xf numFmtId="4" fontId="62" fillId="116" borderId="45" applyNumberFormat="0" applyProtection="0">
      <alignment horizontal="right" vertical="center"/>
    </xf>
    <xf numFmtId="4" fontId="196" fillId="116" borderId="45" applyNumberFormat="0" applyProtection="0">
      <alignment horizontal="right" vertical="center"/>
    </xf>
    <xf numFmtId="4" fontId="62" fillId="41" borderId="45" applyNumberFormat="0" applyProtection="0">
      <alignment horizontal="left" vertical="center" indent="1"/>
    </xf>
    <xf numFmtId="0" fontId="62" fillId="41" borderId="45" applyNumberFormat="0" applyProtection="0">
      <alignment horizontal="left" vertical="top" indent="1"/>
    </xf>
    <xf numFmtId="4" fontId="197" fillId="105" borderId="0" applyNumberFormat="0" applyProtection="0">
      <alignment horizontal="left" vertical="center" indent="1"/>
    </xf>
    <xf numFmtId="4" fontId="195" fillId="116" borderId="45" applyNumberFormat="0" applyProtection="0">
      <alignment horizontal="right" vertical="center"/>
    </xf>
    <xf numFmtId="0" fontId="177" fillId="0" borderId="0" applyNumberFormat="0" applyFill="0" applyBorder="0" applyAlignment="0" applyProtection="0"/>
    <xf numFmtId="0" fontId="177" fillId="0" borderId="0" applyNumberFormat="0" applyFill="0" applyBorder="0" applyAlignment="0" applyProtection="0"/>
    <xf numFmtId="0" fontId="110" fillId="0" borderId="56" applyNumberFormat="0" applyFill="0" applyAlignment="0" applyProtection="0"/>
    <xf numFmtId="0" fontId="175" fillId="0" borderId="0" applyNumberFormat="0" applyFill="0" applyBorder="0" applyAlignment="0" applyProtection="0"/>
    <xf numFmtId="0" fontId="23" fillId="49" borderId="28" applyNumberFormat="0" applyProtection="0">
      <alignment horizontal="left" vertical="center" indent="1"/>
    </xf>
    <xf numFmtId="4" fontId="23" fillId="0" borderId="28" applyNumberFormat="0" applyProtection="0">
      <alignment horizontal="right" vertical="center"/>
    </xf>
    <xf numFmtId="174" fontId="9" fillId="0" borderId="0" applyFont="0" applyFill="0" applyBorder="0" applyAlignment="0" applyProtection="0"/>
    <xf numFmtId="0" fontId="56" fillId="0" borderId="0" applyNumberFormat="0" applyFill="0" applyBorder="0" applyAlignment="0" applyProtection="0"/>
    <xf numFmtId="0" fontId="30" fillId="0" borderId="0"/>
    <xf numFmtId="0" fontId="110"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10"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10"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10"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10"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9" fillId="42" borderId="0" applyNumberFormat="0" applyBorder="0" applyAlignment="0" applyProtection="0"/>
    <xf numFmtId="0" fontId="8" fillId="42" borderId="0" applyNumberFormat="0" applyBorder="0" applyAlignment="0" applyProtection="0"/>
    <xf numFmtId="0" fontId="199" fillId="44" borderId="0" applyNumberFormat="0" applyBorder="0" applyAlignment="0" applyProtection="0"/>
    <xf numFmtId="0" fontId="8" fillId="44" borderId="0" applyNumberFormat="0" applyBorder="0" applyAlignment="0" applyProtection="0"/>
    <xf numFmtId="0" fontId="199" fillId="46" borderId="0" applyNumberFormat="0" applyBorder="0" applyAlignment="0" applyProtection="0"/>
    <xf numFmtId="0" fontId="8" fillId="46" borderId="0" applyNumberFormat="0" applyBorder="0" applyAlignment="0" applyProtection="0"/>
    <xf numFmtId="0" fontId="199" fillId="48" borderId="0" applyNumberFormat="0" applyBorder="0" applyAlignment="0" applyProtection="0"/>
    <xf numFmtId="0" fontId="8" fillId="48" borderId="0" applyNumberFormat="0" applyBorder="0" applyAlignment="0" applyProtection="0"/>
    <xf numFmtId="0" fontId="199" fillId="50" borderId="0" applyNumberFormat="0" applyBorder="0" applyAlignment="0" applyProtection="0"/>
    <xf numFmtId="0" fontId="8" fillId="49" borderId="0" applyNumberFormat="0" applyBorder="0" applyAlignment="0" applyProtection="0"/>
    <xf numFmtId="0" fontId="199" fillId="51"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8" fillId="44" borderId="0" applyNumberFormat="0" applyBorder="0" applyAlignment="0" applyProtection="0"/>
    <xf numFmtId="0" fontId="110"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0"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10"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10"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10"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0"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9" fillId="49" borderId="0" applyNumberFormat="0" applyBorder="0" applyAlignment="0" applyProtection="0"/>
    <xf numFmtId="0" fontId="8" fillId="53" borderId="0" applyNumberFormat="0" applyBorder="0" applyAlignment="0" applyProtection="0"/>
    <xf numFmtId="0" fontId="199" fillId="43" borderId="0" applyNumberFormat="0" applyBorder="0" applyAlignment="0" applyProtection="0"/>
    <xf numFmtId="0" fontId="8" fillId="23" borderId="0" applyNumberFormat="0" applyBorder="0" applyAlignment="0" applyProtection="0"/>
    <xf numFmtId="0" fontId="199" fillId="55" borderId="0" applyNumberFormat="0" applyBorder="0" applyAlignment="0" applyProtection="0"/>
    <xf numFmtId="0" fontId="8" fillId="55" borderId="0" applyNumberFormat="0" applyBorder="0" applyAlignment="0" applyProtection="0"/>
    <xf numFmtId="0" fontId="199" fillId="48" borderId="0" applyNumberFormat="0" applyBorder="0" applyAlignment="0" applyProtection="0"/>
    <xf numFmtId="0" fontId="8" fillId="56" borderId="0" applyNumberFormat="0" applyBorder="0" applyAlignment="0" applyProtection="0"/>
    <xf numFmtId="0" fontId="199" fillId="49" borderId="0" applyNumberFormat="0" applyBorder="0" applyAlignment="0" applyProtection="0"/>
    <xf numFmtId="0" fontId="8" fillId="53" borderId="0" applyNumberFormat="0" applyBorder="0" applyAlignment="0" applyProtection="0"/>
    <xf numFmtId="0" fontId="199" fillId="57" borderId="0" applyNumberFormat="0" applyBorder="0" applyAlignment="0" applyProtection="0"/>
    <xf numFmtId="0" fontId="8" fillId="51" borderId="0" applyNumberFormat="0" applyBorder="0" applyAlignment="0" applyProtection="0"/>
    <xf numFmtId="0" fontId="110" fillId="0" borderId="56" applyNumberFormat="0" applyFill="0" applyAlignment="0" applyProtection="0"/>
    <xf numFmtId="0" fontId="43" fillId="53" borderId="0" applyNumberFormat="0" applyBorder="0" applyAlignment="0" applyProtection="0"/>
    <xf numFmtId="0" fontId="66" fillId="59" borderId="0" applyNumberFormat="0" applyBorder="0" applyAlignment="0" applyProtection="0"/>
    <xf numFmtId="0" fontId="110" fillId="0" borderId="56" applyNumberFormat="0" applyFill="0" applyAlignment="0" applyProtection="0"/>
    <xf numFmtId="0" fontId="43" fillId="24" borderId="0" applyNumberFormat="0" applyBorder="0" applyAlignment="0" applyProtection="0"/>
    <xf numFmtId="0" fontId="66" fillId="43" borderId="0" applyNumberFormat="0" applyBorder="0" applyAlignment="0" applyProtection="0"/>
    <xf numFmtId="0" fontId="110" fillId="0" borderId="56" applyNumberFormat="0" applyFill="0" applyAlignment="0" applyProtection="0"/>
    <xf numFmtId="0" fontId="43" fillId="54" borderId="0" applyNumberFormat="0" applyBorder="0" applyAlignment="0" applyProtection="0"/>
    <xf numFmtId="0" fontId="66" fillId="55" borderId="0" applyNumberFormat="0" applyBorder="0" applyAlignment="0" applyProtection="0"/>
    <xf numFmtId="0" fontId="110" fillId="0" borderId="56" applyNumberFormat="0" applyFill="0" applyAlignment="0" applyProtection="0"/>
    <xf numFmtId="0" fontId="43" fillId="56" borderId="0" applyNumberFormat="0" applyBorder="0" applyAlignment="0" applyProtection="0"/>
    <xf numFmtId="0" fontId="66" fillId="60" borderId="0" applyNumberFormat="0" applyBorder="0" applyAlignment="0" applyProtection="0"/>
    <xf numFmtId="0" fontId="43" fillId="53" borderId="0" applyNumberFormat="0" applyBorder="0" applyAlignment="0" applyProtection="0"/>
    <xf numFmtId="0" fontId="66" fillId="61" borderId="0" applyNumberFormat="0" applyBorder="0" applyAlignment="0" applyProtection="0"/>
    <xf numFmtId="170" fontId="8" fillId="0" borderId="0" applyFont="0" applyFill="0" applyBorder="0" applyAlignment="0" applyProtection="0"/>
    <xf numFmtId="0" fontId="43" fillId="51" borderId="0" applyNumberFormat="0" applyBorder="0" applyAlignment="0" applyProtection="0"/>
    <xf numFmtId="0" fontId="66" fillId="62" borderId="0" applyNumberFormat="0" applyBorder="0" applyAlignment="0" applyProtection="0"/>
    <xf numFmtId="0" fontId="200" fillId="59" borderId="0" applyNumberFormat="0" applyBorder="0" applyAlignment="0" applyProtection="0"/>
    <xf numFmtId="0" fontId="43" fillId="53" borderId="0" applyNumberFormat="0" applyBorder="0" applyAlignment="0" applyProtection="0"/>
    <xf numFmtId="0" fontId="200" fillId="43" borderId="0" applyNumberFormat="0" applyBorder="0" applyAlignment="0" applyProtection="0"/>
    <xf numFmtId="0" fontId="43" fillId="24" borderId="0" applyNumberFormat="0" applyBorder="0" applyAlignment="0" applyProtection="0"/>
    <xf numFmtId="0" fontId="200" fillId="55" borderId="0" applyNumberFormat="0" applyBorder="0" applyAlignment="0" applyProtection="0"/>
    <xf numFmtId="0" fontId="200" fillId="60" borderId="0" applyNumberFormat="0" applyBorder="0" applyAlignment="0" applyProtection="0"/>
    <xf numFmtId="0" fontId="200" fillId="61" borderId="0" applyNumberFormat="0" applyBorder="0" applyAlignment="0" applyProtection="0"/>
    <xf numFmtId="0" fontId="43" fillId="53" borderId="0" applyNumberFormat="0" applyBorder="0" applyAlignment="0" applyProtection="0"/>
    <xf numFmtId="0" fontId="200" fillId="62" borderId="0" applyNumberFormat="0" applyBorder="0" applyAlignment="0" applyProtection="0"/>
    <xf numFmtId="0" fontId="34" fillId="0" borderId="0"/>
    <xf numFmtId="0" fontId="9" fillId="0" borderId="0"/>
    <xf numFmtId="0" fontId="11" fillId="64" borderId="0" applyNumberFormat="0" applyBorder="0" applyAlignment="0" applyProtection="0"/>
    <xf numFmtId="0" fontId="23" fillId="108" borderId="0"/>
    <xf numFmtId="0" fontId="11" fillId="66" borderId="0" applyNumberFormat="0" applyBorder="0" applyAlignment="0" applyProtection="0"/>
    <xf numFmtId="0" fontId="8" fillId="0" borderId="0"/>
    <xf numFmtId="0" fontId="23" fillId="108" borderId="0"/>
    <xf numFmtId="0" fontId="66" fillId="68" borderId="0" applyNumberFormat="0" applyBorder="0" applyAlignment="0" applyProtection="0"/>
    <xf numFmtId="0" fontId="43" fillId="61" borderId="0" applyNumberFormat="0" applyBorder="0" applyAlignment="0" applyProtection="0"/>
    <xf numFmtId="0" fontId="66" fillId="70" borderId="0" applyNumberFormat="0" applyBorder="0" applyAlignment="0" applyProtection="0"/>
    <xf numFmtId="170" fontId="8" fillId="0" borderId="0" applyFont="0" applyFill="0" applyBorder="0" applyAlignment="0" applyProtection="0"/>
    <xf numFmtId="0" fontId="8" fillId="0" borderId="0"/>
    <xf numFmtId="0" fontId="11" fillId="72" borderId="0" applyNumberFormat="0" applyBorder="0" applyAlignment="0" applyProtection="0"/>
    <xf numFmtId="170" fontId="8" fillId="0" borderId="0" applyFont="0" applyFill="0" applyBorder="0" applyAlignment="0" applyProtection="0"/>
    <xf numFmtId="0" fontId="11" fillId="74" borderId="0" applyNumberFormat="0" applyBorder="0" applyAlignment="0" applyProtection="0"/>
    <xf numFmtId="170" fontId="8" fillId="0" borderId="0" applyFont="0" applyFill="0" applyBorder="0" applyAlignment="0" applyProtection="0"/>
    <xf numFmtId="0" fontId="66" fillId="76" borderId="0" applyNumberFormat="0" applyBorder="0" applyAlignment="0" applyProtection="0"/>
    <xf numFmtId="0" fontId="43" fillId="21" borderId="0" applyNumberFormat="0" applyBorder="0" applyAlignment="0" applyProtection="0"/>
    <xf numFmtId="0" fontId="66" fillId="77" borderId="0" applyNumberFormat="0" applyBorder="0" applyAlignment="0" applyProtection="0"/>
    <xf numFmtId="170"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6" fillId="67" borderId="0" applyNumberFormat="0" applyBorder="0" applyAlignment="0" applyProtection="0"/>
    <xf numFmtId="9" fontId="37" fillId="0" borderId="0" applyFont="0" applyFill="0" applyBorder="0" applyAlignment="0" applyProtection="0"/>
    <xf numFmtId="0" fontId="43" fillId="25" borderId="0" applyNumberFormat="0" applyBorder="0" applyAlignment="0" applyProtection="0"/>
    <xf numFmtId="0" fontId="66" fillId="54" borderId="0" applyNumberFormat="0" applyBorder="0" applyAlignment="0" applyProtection="0"/>
    <xf numFmtId="0" fontId="11" fillId="75" borderId="0" applyNumberFormat="0" applyBorder="0" applyAlignment="0" applyProtection="0"/>
    <xf numFmtId="0" fontId="34" fillId="0" borderId="0"/>
    <xf numFmtId="0" fontId="11" fillId="67" borderId="0" applyNumberFormat="0" applyBorder="0" applyAlignment="0" applyProtection="0"/>
    <xf numFmtId="0" fontId="66" fillId="67" borderId="0" applyNumberFormat="0" applyBorder="0" applyAlignment="0" applyProtection="0"/>
    <xf numFmtId="0" fontId="43" fillId="101" borderId="0" applyNumberFormat="0" applyBorder="0" applyAlignment="0" applyProtection="0"/>
    <xf numFmtId="0" fontId="66" fillId="60" borderId="0" applyNumberFormat="0" applyBorder="0" applyAlignment="0" applyProtection="0"/>
    <xf numFmtId="0" fontId="34" fillId="0" borderId="0"/>
    <xf numFmtId="0" fontId="11" fillId="64" borderId="0" applyNumberFormat="0" applyBorder="0" applyAlignment="0" applyProtection="0"/>
    <xf numFmtId="0" fontId="66" fillId="66" borderId="0" applyNumberFormat="0" applyBorder="0" applyAlignment="0" applyProtection="0"/>
    <xf numFmtId="0" fontId="43" fillId="33" borderId="0" applyNumberFormat="0" applyBorder="0" applyAlignment="0" applyProtection="0"/>
    <xf numFmtId="0" fontId="66" fillId="61" borderId="0" applyNumberFormat="0" applyBorder="0" applyAlignment="0" applyProtection="0"/>
    <xf numFmtId="0" fontId="11" fillId="74" borderId="0" applyNumberFormat="0" applyBorder="0" applyAlignment="0" applyProtection="0"/>
    <xf numFmtId="0" fontId="66" fillId="88" borderId="0" applyNumberFormat="0" applyBorder="0" applyAlignment="0" applyProtection="0"/>
    <xf numFmtId="0" fontId="43" fillId="57" borderId="0" applyNumberFormat="0" applyBorder="0" applyAlignment="0" applyProtection="0"/>
    <xf numFmtId="0" fontId="66" fillId="90" borderId="0" applyNumberFormat="0" applyBorder="0" applyAlignment="0" applyProtection="0"/>
    <xf numFmtId="0" fontId="49" fillId="48" borderId="0" applyNumberFormat="0" applyBorder="0" applyAlignment="0" applyProtection="0"/>
    <xf numFmtId="0" fontId="133" fillId="44" borderId="0" applyNumberFormat="0" applyBorder="0" applyAlignment="0" applyProtection="0"/>
    <xf numFmtId="0" fontId="23" fillId="108" borderId="0"/>
    <xf numFmtId="0" fontId="201" fillId="46" borderId="0" applyNumberFormat="0" applyBorder="0" applyAlignment="0" applyProtection="0"/>
    <xf numFmtId="0" fontId="9" fillId="0" borderId="0"/>
    <xf numFmtId="0" fontId="9" fillId="0" borderId="0"/>
    <xf numFmtId="0" fontId="48" fillId="92" borderId="0" applyNumberFormat="0" applyBorder="0" applyAlignment="0" applyProtection="0"/>
    <xf numFmtId="0" fontId="34" fillId="0" borderId="0"/>
    <xf numFmtId="0" fontId="34" fillId="0" borderId="0"/>
    <xf numFmtId="0" fontId="210" fillId="47" borderId="19" applyNumberFormat="0" applyAlignment="0" applyProtection="0"/>
    <xf numFmtId="0" fontId="89" fillId="56" borderId="27" applyNumberFormat="0" applyAlignment="0" applyProtection="0"/>
    <xf numFmtId="0" fontId="202" fillId="56" borderId="27" applyNumberFormat="0" applyAlignment="0" applyProtection="0"/>
    <xf numFmtId="0" fontId="210" fillId="47" borderId="19" applyNumberFormat="0" applyAlignment="0" applyProtection="0"/>
    <xf numFmtId="0" fontId="9" fillId="0" borderId="0"/>
    <xf numFmtId="0" fontId="203" fillId="95" borderId="29" applyNumberFormat="0" applyAlignment="0" applyProtection="0"/>
    <xf numFmtId="0" fontId="187" fillId="15" borderId="22" applyNumberFormat="0" applyAlignment="0" applyProtection="0"/>
    <xf numFmtId="0" fontId="1" fillId="15" borderId="22" applyNumberFormat="0" applyAlignment="0" applyProtection="0"/>
    <xf numFmtId="0" fontId="204" fillId="0" borderId="31" applyNumberFormat="0" applyFill="0" applyAlignment="0" applyProtection="0"/>
    <xf numFmtId="0" fontId="1" fillId="15" borderId="22" applyNumberFormat="0" applyAlignment="0" applyProtection="0"/>
    <xf numFmtId="0" fontId="93" fillId="95" borderId="29" applyNumberFormat="0" applyAlignment="0" applyProtection="0"/>
    <xf numFmtId="170"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110" fillId="96" borderId="0" applyNumberFormat="0" applyBorder="0" applyAlignment="0" applyProtection="0"/>
    <xf numFmtId="0" fontId="110" fillId="98" borderId="0" applyNumberFormat="0" applyBorder="0" applyAlignment="0" applyProtection="0"/>
    <xf numFmtId="0" fontId="113" fillId="0" borderId="0" applyNumberFormat="0" applyFill="0" applyBorder="0" applyAlignment="0" applyProtection="0"/>
    <xf numFmtId="0" fontId="23" fillId="108" borderId="0"/>
    <xf numFmtId="0" fontId="23" fillId="108" borderId="0"/>
    <xf numFmtId="0" fontId="23" fillId="108" borderId="0"/>
    <xf numFmtId="0" fontId="34" fillId="0" borderId="0"/>
    <xf numFmtId="0" fontId="34" fillId="0" borderId="0"/>
    <xf numFmtId="0" fontId="34" fillId="0" borderId="0"/>
    <xf numFmtId="0" fontId="200" fillId="70" borderId="0" applyNumberFormat="0" applyBorder="0" applyAlignment="0" applyProtection="0"/>
    <xf numFmtId="0" fontId="34" fillId="0" borderId="0"/>
    <xf numFmtId="0" fontId="34" fillId="0" borderId="0"/>
    <xf numFmtId="0" fontId="43" fillId="61" borderId="0" applyNumberFormat="0" applyBorder="0" applyAlignment="0" applyProtection="0"/>
    <xf numFmtId="0" fontId="34" fillId="0" borderId="0"/>
    <xf numFmtId="0" fontId="200" fillId="77" borderId="0" applyNumberFormat="0" applyBorder="0" applyAlignment="0" applyProtection="0"/>
    <xf numFmtId="0" fontId="67" fillId="21" borderId="0" applyNumberFormat="0" applyBorder="0" applyAlignment="0" applyProtection="0"/>
    <xf numFmtId="0" fontId="43" fillId="21" borderId="0" applyNumberFormat="0" applyBorder="0" applyAlignment="0" applyProtection="0"/>
    <xf numFmtId="0" fontId="23" fillId="108" borderId="0"/>
    <xf numFmtId="0" fontId="200" fillId="54" borderId="0" applyNumberFormat="0" applyBorder="0" applyAlignment="0" applyProtection="0"/>
    <xf numFmtId="0" fontId="67" fillId="25" borderId="0" applyNumberFormat="0" applyBorder="0" applyAlignment="0" applyProtection="0"/>
    <xf numFmtId="0" fontId="43" fillId="25" borderId="0" applyNumberFormat="0" applyBorder="0" applyAlignment="0" applyProtection="0"/>
    <xf numFmtId="0" fontId="23" fillId="108" borderId="0"/>
    <xf numFmtId="0" fontId="200" fillId="60" borderId="0" applyNumberFormat="0" applyBorder="0" applyAlignment="0" applyProtection="0"/>
    <xf numFmtId="0" fontId="9" fillId="0" borderId="0"/>
    <xf numFmtId="0" fontId="43" fillId="101" borderId="0" applyNumberFormat="0" applyBorder="0" applyAlignment="0" applyProtection="0"/>
    <xf numFmtId="0" fontId="200" fillId="61" borderId="0" applyNumberFormat="0" applyBorder="0" applyAlignment="0" applyProtection="0"/>
    <xf numFmtId="0" fontId="67" fillId="33" borderId="0" applyNumberFormat="0" applyBorder="0" applyAlignment="0" applyProtection="0"/>
    <xf numFmtId="0" fontId="43" fillId="33" borderId="0" applyNumberFormat="0" applyBorder="0" applyAlignment="0" applyProtection="0"/>
    <xf numFmtId="0" fontId="200" fillId="90" borderId="0" applyNumberFormat="0" applyBorder="0" applyAlignment="0" applyProtection="0"/>
    <xf numFmtId="0" fontId="43" fillId="57" borderId="0" applyNumberFormat="0" applyBorder="0" applyAlignment="0" applyProtection="0"/>
    <xf numFmtId="0" fontId="205" fillId="51" borderId="27" applyNumberFormat="0" applyAlignment="0" applyProtection="0"/>
    <xf numFmtId="0" fontId="188" fillId="13" borderId="19" applyNumberFormat="0" applyAlignment="0" applyProtection="0"/>
    <xf numFmtId="0" fontId="50" fillId="13" borderId="19" applyNumberFormat="0" applyAlignment="0" applyProtection="0"/>
    <xf numFmtId="194"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34" fillId="0" borderId="0"/>
    <xf numFmtId="193" fontId="9" fillId="0" borderId="0" applyFont="0" applyFill="0" applyBorder="0" applyAlignment="0" applyProtection="0"/>
    <xf numFmtId="185" fontId="9" fillId="0" borderId="0" applyFont="0" applyFill="0" applyBorder="0" applyAlignment="0" applyProtection="0"/>
    <xf numFmtId="0" fontId="55" fillId="0" borderId="0" applyNumberFormat="0" applyFill="0" applyBorder="0" applyAlignment="0" applyProtection="0"/>
    <xf numFmtId="0" fontId="176" fillId="0" borderId="0" applyNumberFormat="0" applyFill="0" applyBorder="0" applyAlignment="0" applyProtection="0"/>
    <xf numFmtId="0" fontId="48" fillId="92" borderId="0" applyNumberFormat="0" applyBorder="0" applyAlignment="0" applyProtection="0"/>
    <xf numFmtId="0" fontId="71" fillId="46" borderId="0" applyNumberFormat="0" applyBorder="0" applyAlignment="0" applyProtection="0"/>
    <xf numFmtId="0" fontId="23" fillId="103" borderId="0" applyNumberFormat="0" applyBorder="0" applyAlignment="0" applyProtection="0"/>
    <xf numFmtId="0" fontId="34" fillId="0" borderId="0"/>
    <xf numFmtId="0" fontId="179" fillId="0" borderId="34" applyNumberFormat="0" applyFill="0" applyAlignment="0" applyProtection="0"/>
    <xf numFmtId="0" fontId="183" fillId="0" borderId="36" applyNumberFormat="0" applyFill="0" applyAlignment="0" applyProtection="0"/>
    <xf numFmtId="0" fontId="34" fillId="0" borderId="0"/>
    <xf numFmtId="0" fontId="34" fillId="0" borderId="0"/>
    <xf numFmtId="0" fontId="113" fillId="0" borderId="39" applyNumberFormat="0" applyFill="0" applyAlignment="0" applyProtection="0"/>
    <xf numFmtId="0" fontId="113" fillId="0" borderId="0" applyNumberFormat="0" applyFill="0" applyBorder="0" applyAlignment="0" applyProtection="0"/>
    <xf numFmtId="0" fontId="206" fillId="44" borderId="0" applyNumberFormat="0" applyBorder="0" applyAlignment="0" applyProtection="0"/>
    <xf numFmtId="0" fontId="49" fillId="48" borderId="0" applyNumberFormat="0" applyBorder="0" applyAlignment="0" applyProtection="0"/>
    <xf numFmtId="0" fontId="50" fillId="13" borderId="19" applyNumberFormat="0" applyAlignment="0" applyProtection="0"/>
    <xf numFmtId="0" fontId="50" fillId="13" borderId="19" applyNumberFormat="0" applyAlignment="0" applyProtection="0"/>
    <xf numFmtId="0" fontId="50" fillId="13" borderId="19" applyNumberFormat="0" applyAlignment="0" applyProtection="0"/>
    <xf numFmtId="0" fontId="118" fillId="51" borderId="27" applyNumberFormat="0" applyAlignment="0" applyProtection="0"/>
    <xf numFmtId="0" fontId="94" fillId="0" borderId="31" applyNumberFormat="0" applyFill="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34"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0" fontId="34"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0" fontId="9" fillId="0" borderId="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170" fontId="23"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0" fontId="57" fillId="51" borderId="0" applyNumberFormat="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0" fontId="141" fillId="88" borderId="0" applyNumberFormat="0" applyBorder="0" applyAlignment="0" applyProtection="0"/>
    <xf numFmtId="0" fontId="141" fillId="107" borderId="0" applyNumberFormat="0" applyBorder="0" applyAlignment="0" applyProtection="0"/>
    <xf numFmtId="0" fontId="141" fillId="88" borderId="0" applyNumberFormat="0" applyBorder="0" applyAlignment="0" applyProtection="0"/>
    <xf numFmtId="0" fontId="141" fillId="88" borderId="0" applyNumberFormat="0" applyBorder="0" applyAlignment="0" applyProtection="0"/>
    <xf numFmtId="0" fontId="9" fillId="0" borderId="0"/>
    <xf numFmtId="0" fontId="23" fillId="108"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0" fontId="23" fillId="87" borderId="28"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174" fontId="9" fillId="0" borderId="0" applyFont="0" applyFill="0" applyBorder="0" applyAlignment="0" applyProtection="0"/>
    <xf numFmtId="0" fontId="30" fillId="0" borderId="0"/>
    <xf numFmtId="174" fontId="9" fillId="0" borderId="0" applyFont="0" applyFill="0" applyBorder="0" applyAlignment="0" applyProtection="0"/>
    <xf numFmtId="170" fontId="9" fillId="0" borderId="0" applyFont="0" applyFill="0" applyBorder="0" applyAlignment="0" applyProtection="0"/>
    <xf numFmtId="0" fontId="30" fillId="0" borderId="0"/>
    <xf numFmtId="170"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8" borderId="0"/>
    <xf numFmtId="0" fontId="34" fillId="0" borderId="0"/>
    <xf numFmtId="0" fontId="30" fillId="0" borderId="0"/>
    <xf numFmtId="170" fontId="61"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8"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8" borderId="0"/>
    <xf numFmtId="0" fontId="9" fillId="0" borderId="0"/>
    <xf numFmtId="0" fontId="23" fillId="108" borderId="0"/>
    <xf numFmtId="0" fontId="23" fillId="108"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4"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8" borderId="0"/>
    <xf numFmtId="0" fontId="9" fillId="0" borderId="0"/>
    <xf numFmtId="0" fontId="9" fillId="0" borderId="0"/>
    <xf numFmtId="0" fontId="9" fillId="0" borderId="0"/>
    <xf numFmtId="0" fontId="23" fillId="108" borderId="0"/>
    <xf numFmtId="0" fontId="8" fillId="0" borderId="0"/>
    <xf numFmtId="0" fontId="62" fillId="0" borderId="0"/>
    <xf numFmtId="0" fontId="23" fillId="108"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8" fillId="0" borderId="0"/>
    <xf numFmtId="0" fontId="23" fillId="108" borderId="0"/>
    <xf numFmtId="0" fontId="23" fillId="108" borderId="0"/>
    <xf numFmtId="0" fontId="9" fillId="0" borderId="0"/>
    <xf numFmtId="0" fontId="23" fillId="108" borderId="0"/>
    <xf numFmtId="0" fontId="9" fillId="0" borderId="0"/>
    <xf numFmtId="0" fontId="9" fillId="0" borderId="0"/>
    <xf numFmtId="0" fontId="23" fillId="108" borderId="0"/>
    <xf numFmtId="0" fontId="8" fillId="0" borderId="0"/>
    <xf numFmtId="0" fontId="9" fillId="0" borderId="0"/>
    <xf numFmtId="0" fontId="23" fillId="108" borderId="0"/>
    <xf numFmtId="0" fontId="9" fillId="0" borderId="0"/>
    <xf numFmtId="0" fontId="9" fillId="0" borderId="0"/>
    <xf numFmtId="0" fontId="9" fillId="0" borderId="0"/>
    <xf numFmtId="0" fontId="9" fillId="0" borderId="0"/>
    <xf numFmtId="170"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0" fontId="9" fillId="0" borderId="0" applyFont="0" applyFill="0" applyBorder="0" applyAlignment="0" applyProtection="0"/>
    <xf numFmtId="0" fontId="34" fillId="0" borderId="0"/>
    <xf numFmtId="0" fontId="9" fillId="0" borderId="0"/>
    <xf numFmtId="0" fontId="9" fillId="0" borderId="0"/>
    <xf numFmtId="0" fontId="23" fillId="108" borderId="0"/>
    <xf numFmtId="0" fontId="23" fillId="108" borderId="0"/>
    <xf numFmtId="0" fontId="8" fillId="0" borderId="0"/>
    <xf numFmtId="0" fontId="23" fillId="108"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4" fontId="9" fillId="0" borderId="0" applyFont="0" applyFill="0" applyBorder="0" applyAlignment="0" applyProtection="0"/>
    <xf numFmtId="0" fontId="23" fillId="108" borderId="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9" fillId="0" borderId="0"/>
    <xf numFmtId="0" fontId="34" fillId="0" borderId="0"/>
    <xf numFmtId="0" fontId="23" fillId="108" borderId="0"/>
    <xf numFmtId="0" fontId="23" fillId="108" borderId="0"/>
    <xf numFmtId="0" fontId="23" fillId="108"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11" fillId="16" borderId="23" applyNumberFormat="0" applyFont="0" applyAlignment="0" applyProtection="0"/>
    <xf numFmtId="0" fontId="62" fillId="45" borderId="42" applyNumberFormat="0" applyFont="0" applyAlignment="0" applyProtection="0"/>
    <xf numFmtId="0" fontId="61"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51" fillId="47" borderId="20" applyNumberFormat="0" applyAlignment="0" applyProtection="0"/>
    <xf numFmtId="0" fontId="151" fillId="56" borderId="43" applyNumberFormat="0" applyAlignment="0" applyProtection="0"/>
    <xf numFmtId="14" fontId="68" fillId="0" borderId="0">
      <alignment horizontal="center" wrapText="1"/>
      <protection locked="0"/>
    </xf>
    <xf numFmtId="16" fontId="68"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4" fontId="155" fillId="0" borderId="0"/>
    <xf numFmtId="164" fontId="155" fillId="0" borderId="0"/>
    <xf numFmtId="214" fontId="155" fillId="0" borderId="0"/>
    <xf numFmtId="164" fontId="155" fillId="0" borderId="0"/>
    <xf numFmtId="219" fontId="164" fillId="0" borderId="0" applyNumberFormat="0" applyFill="0" applyBorder="0" applyAlignment="0" applyProtection="0">
      <alignment horizontal="left"/>
    </xf>
    <xf numFmtId="38" fontId="164" fillId="0" borderId="0"/>
    <xf numFmtId="0" fontId="164" fillId="0" borderId="0"/>
    <xf numFmtId="0" fontId="151" fillId="94" borderId="43" applyNumberFormat="0" applyAlignment="0" applyProtection="0"/>
    <xf numFmtId="0" fontId="207" fillId="56" borderId="43" applyNumberFormat="0" applyAlignment="0" applyProtection="0"/>
    <xf numFmtId="0" fontId="51" fillId="47" borderId="20" applyNumberFormat="0" applyAlignment="0" applyProtection="0"/>
    <xf numFmtId="4" fontId="23" fillId="107" borderId="28" applyNumberFormat="0" applyProtection="0">
      <alignment vertical="center"/>
    </xf>
    <xf numFmtId="4" fontId="23" fillId="107" borderId="28" applyNumberFormat="0" applyProtection="0">
      <alignment vertical="center"/>
    </xf>
    <xf numFmtId="4" fontId="166" fillId="107" borderId="45" applyNumberFormat="0" applyProtection="0">
      <alignment vertical="center"/>
    </xf>
    <xf numFmtId="4" fontId="166" fillId="107" borderId="45" applyNumberFormat="0" applyProtection="0">
      <alignment vertical="center"/>
    </xf>
    <xf numFmtId="4" fontId="166" fillId="107" borderId="45" applyNumberFormat="0" applyProtection="0">
      <alignment vertical="center"/>
    </xf>
    <xf numFmtId="4" fontId="168" fillId="58" borderId="28" applyNumberFormat="0" applyProtection="0">
      <alignment vertical="center"/>
    </xf>
    <xf numFmtId="4" fontId="167" fillId="107" borderId="45" applyNumberFormat="0" applyProtection="0">
      <alignment vertical="center"/>
    </xf>
    <xf numFmtId="4" fontId="23" fillId="58" borderId="28" applyNumberFormat="0" applyProtection="0">
      <alignment horizontal="left" vertical="center" indent="1"/>
    </xf>
    <xf numFmtId="4" fontId="166" fillId="107" borderId="45" applyNumberFormat="0" applyProtection="0">
      <alignment horizontal="left" vertical="center" indent="1"/>
    </xf>
    <xf numFmtId="4" fontId="166" fillId="107" borderId="45" applyNumberFormat="0" applyProtection="0">
      <alignment horizontal="left" vertical="center" indent="1"/>
    </xf>
    <xf numFmtId="4" fontId="166" fillId="107" borderId="45" applyNumberFormat="0" applyProtection="0">
      <alignment horizontal="left" vertical="center" indent="1"/>
    </xf>
    <xf numFmtId="0" fontId="169" fillId="107" borderId="45" applyNumberFormat="0" applyProtection="0">
      <alignment horizontal="left" vertical="top" indent="1"/>
    </xf>
    <xf numFmtId="0" fontId="166" fillId="107" borderId="45" applyNumberFormat="0" applyProtection="0">
      <alignment horizontal="left" vertical="top" indent="1"/>
    </xf>
    <xf numFmtId="4" fontId="23" fillId="61" borderId="28" applyNumberFormat="0" applyProtection="0">
      <alignment horizontal="left" vertical="center" indent="1"/>
    </xf>
    <xf numFmtId="4" fontId="166" fillId="41" borderId="0" applyNumberFormat="0" applyProtection="0">
      <alignment horizontal="left" vertical="center" indent="1"/>
    </xf>
    <xf numFmtId="4" fontId="166" fillId="41" borderId="0" applyNumberFormat="0" applyProtection="0">
      <alignment horizontal="left" vertical="center" indent="1"/>
    </xf>
    <xf numFmtId="4" fontId="166" fillId="41" borderId="0" applyNumberFormat="0" applyProtection="0">
      <alignment horizontal="left" vertical="center" indent="1"/>
    </xf>
    <xf numFmtId="4" fontId="23" fillId="44" borderId="28" applyNumberFormat="0" applyProtection="0">
      <alignment horizontal="right" vertical="center"/>
    </xf>
    <xf numFmtId="4" fontId="62" fillId="44" borderId="45" applyNumberFormat="0" applyProtection="0">
      <alignment horizontal="right" vertical="center"/>
    </xf>
    <xf numFmtId="4" fontId="23" fillId="106" borderId="28" applyNumberFormat="0" applyProtection="0">
      <alignment horizontal="right" vertical="center"/>
    </xf>
    <xf numFmtId="4" fontId="62" fillId="43" borderId="45" applyNumberFormat="0" applyProtection="0">
      <alignment horizontal="right" vertical="center"/>
    </xf>
    <xf numFmtId="4" fontId="23" fillId="77" borderId="46" applyNumberFormat="0" applyProtection="0">
      <alignment horizontal="right" vertical="center"/>
    </xf>
    <xf numFmtId="4" fontId="62" fillId="77" borderId="45" applyNumberFormat="0" applyProtection="0">
      <alignment horizontal="right" vertical="center"/>
    </xf>
    <xf numFmtId="4" fontId="23" fillId="57" borderId="28" applyNumberFormat="0" applyProtection="0">
      <alignment horizontal="right" vertical="center"/>
    </xf>
    <xf numFmtId="4" fontId="62" fillId="57" borderId="45" applyNumberFormat="0" applyProtection="0">
      <alignment horizontal="right" vertical="center"/>
    </xf>
    <xf numFmtId="4" fontId="23" fillId="62" borderId="28" applyNumberFormat="0" applyProtection="0">
      <alignment horizontal="right" vertical="center"/>
    </xf>
    <xf numFmtId="4" fontId="62" fillId="62" borderId="45" applyNumberFormat="0" applyProtection="0">
      <alignment horizontal="right" vertical="center"/>
    </xf>
    <xf numFmtId="4" fontId="23" fillId="90" borderId="28" applyNumberFormat="0" applyProtection="0">
      <alignment horizontal="right" vertical="center"/>
    </xf>
    <xf numFmtId="4" fontId="62" fillId="90" borderId="45" applyNumberFormat="0" applyProtection="0">
      <alignment horizontal="right" vertical="center"/>
    </xf>
    <xf numFmtId="4" fontId="23" fillId="54" borderId="28" applyNumberFormat="0" applyProtection="0">
      <alignment horizontal="right" vertical="center"/>
    </xf>
    <xf numFmtId="4" fontId="62" fillId="54" borderId="45" applyNumberFormat="0" applyProtection="0">
      <alignment horizontal="right" vertical="center"/>
    </xf>
    <xf numFmtId="4" fontId="23" fillId="92" borderId="28" applyNumberFormat="0" applyProtection="0">
      <alignment horizontal="right" vertical="center"/>
    </xf>
    <xf numFmtId="4" fontId="62" fillId="92" borderId="45" applyNumberFormat="0" applyProtection="0">
      <alignment horizontal="right" vertical="center"/>
    </xf>
    <xf numFmtId="4" fontId="23" fillId="55" borderId="28" applyNumberFormat="0" applyProtection="0">
      <alignment horizontal="right" vertical="center"/>
    </xf>
    <xf numFmtId="4" fontId="62" fillId="55" borderId="45" applyNumberFormat="0" applyProtection="0">
      <alignment horizontal="right" vertical="center"/>
    </xf>
    <xf numFmtId="4" fontId="23" fillId="115" borderId="46" applyNumberFormat="0" applyProtection="0">
      <alignment horizontal="left" vertical="center" indent="1"/>
    </xf>
    <xf numFmtId="4" fontId="166" fillId="115" borderId="47" applyNumberFormat="0" applyProtection="0">
      <alignment horizontal="left" vertical="center" indent="1"/>
    </xf>
    <xf numFmtId="4" fontId="9" fillId="53" borderId="46" applyNumberFormat="0" applyProtection="0">
      <alignment horizontal="left" vertical="center" indent="1"/>
    </xf>
    <xf numFmtId="4" fontId="62" fillId="116" borderId="0" applyNumberFormat="0" applyProtection="0">
      <alignment horizontal="left" vertical="center" indent="1"/>
    </xf>
    <xf numFmtId="4" fontId="9" fillId="53" borderId="46" applyNumberFormat="0" applyProtection="0">
      <alignment horizontal="left" vertical="center" indent="1"/>
    </xf>
    <xf numFmtId="4" fontId="170" fillId="53" borderId="0" applyNumberFormat="0" applyProtection="0">
      <alignment horizontal="left" vertical="center" indent="1"/>
    </xf>
    <xf numFmtId="4" fontId="23" fillId="41" borderId="28" applyNumberFormat="0" applyProtection="0">
      <alignment horizontal="right" vertical="center"/>
    </xf>
    <xf numFmtId="4" fontId="62" fillId="41" borderId="45" applyNumberFormat="0" applyProtection="0">
      <alignment horizontal="right" vertical="center"/>
    </xf>
    <xf numFmtId="4" fontId="62" fillId="41" borderId="45" applyNumberFormat="0" applyProtection="0">
      <alignment horizontal="right" vertical="center"/>
    </xf>
    <xf numFmtId="4" fontId="62" fillId="41" borderId="45" applyNumberFormat="0" applyProtection="0">
      <alignment horizontal="right" vertical="center"/>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174" fontId="9" fillId="0" borderId="0" applyFont="0" applyFill="0" applyBorder="0" applyAlignment="0" applyProtection="0"/>
    <xf numFmtId="174" fontId="9" fillId="0" borderId="0" applyFont="0" applyFill="0" applyBorder="0" applyAlignment="0" applyProtection="0"/>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47" borderId="57" applyNumberFormat="0">
      <protection locked="0"/>
    </xf>
    <xf numFmtId="0" fontId="9" fillId="47" borderId="41" applyNumberFormat="0">
      <protection locked="0"/>
    </xf>
    <xf numFmtId="0" fontId="23" fillId="47" borderId="57" applyNumberFormat="0">
      <protection locked="0"/>
    </xf>
    <xf numFmtId="0" fontId="35" fillId="53" borderId="58" applyBorder="0"/>
    <xf numFmtId="4" fontId="171" fillId="45" borderId="45" applyNumberFormat="0" applyProtection="0">
      <alignment vertical="center"/>
    </xf>
    <xf numFmtId="4" fontId="62" fillId="45" borderId="45" applyNumberFormat="0" applyProtection="0">
      <alignment vertical="center"/>
    </xf>
    <xf numFmtId="4" fontId="168" fillId="104" borderId="41" applyNumberFormat="0" applyProtection="0">
      <alignment vertical="center"/>
    </xf>
    <xf numFmtId="4" fontId="196" fillId="45" borderId="45" applyNumberFormat="0" applyProtection="0">
      <alignment vertical="center"/>
    </xf>
    <xf numFmtId="4" fontId="171" fillId="56" borderId="45" applyNumberFormat="0" applyProtection="0">
      <alignment horizontal="left" vertical="center" indent="1"/>
    </xf>
    <xf numFmtId="4" fontId="62" fillId="45" borderId="45" applyNumberFormat="0" applyProtection="0">
      <alignment horizontal="left" vertical="center" indent="1"/>
    </xf>
    <xf numFmtId="0" fontId="171" fillId="45" borderId="45" applyNumberFormat="0" applyProtection="0">
      <alignment horizontal="left" vertical="top" indent="1"/>
    </xf>
    <xf numFmtId="0" fontId="62" fillId="45" borderId="45" applyNumberFormat="0" applyProtection="0">
      <alignment horizontal="left" vertical="top" indent="1"/>
    </xf>
    <xf numFmtId="4" fontId="23" fillId="0" borderId="28" applyNumberFormat="0" applyProtection="0">
      <alignment horizontal="right" vertical="center"/>
    </xf>
    <xf numFmtId="4" fontId="62" fillId="116" borderId="45" applyNumberFormat="0" applyProtection="0">
      <alignment horizontal="right" vertical="center"/>
    </xf>
    <xf numFmtId="4" fontId="62" fillId="116" borderId="45" applyNumberFormat="0" applyProtection="0">
      <alignment horizontal="right" vertical="center"/>
    </xf>
    <xf numFmtId="4" fontId="62" fillId="116" borderId="45" applyNumberFormat="0" applyProtection="0">
      <alignment horizontal="right" vertical="center"/>
    </xf>
    <xf numFmtId="4" fontId="168" fillId="6" borderId="28" applyNumberFormat="0" applyProtection="0">
      <alignment horizontal="right" vertical="center"/>
    </xf>
    <xf numFmtId="4" fontId="196" fillId="116" borderId="45" applyNumberFormat="0" applyProtection="0">
      <alignment horizontal="right" vertical="center"/>
    </xf>
    <xf numFmtId="4" fontId="23" fillId="61" borderId="28" applyNumberFormat="0" applyProtection="0">
      <alignment horizontal="left" vertical="center" indent="1"/>
    </xf>
    <xf numFmtId="4" fontId="62" fillId="41" borderId="45" applyNumberFormat="0" applyProtection="0">
      <alignment horizontal="left" vertical="center" indent="1"/>
    </xf>
    <xf numFmtId="4" fontId="62" fillId="41" borderId="45" applyNumberFormat="0" applyProtection="0">
      <alignment horizontal="left" vertical="center" indent="1"/>
    </xf>
    <xf numFmtId="4" fontId="62" fillId="41" borderId="45" applyNumberFormat="0" applyProtection="0">
      <alignment horizontal="left" vertical="center" indent="1"/>
    </xf>
    <xf numFmtId="0" fontId="171" fillId="41" borderId="45" applyNumberFormat="0" applyProtection="0">
      <alignment horizontal="left" vertical="top" indent="1"/>
    </xf>
    <xf numFmtId="0" fontId="62" fillId="41" borderId="45" applyNumberFormat="0" applyProtection="0">
      <alignment horizontal="left" vertical="top" indent="1"/>
    </xf>
    <xf numFmtId="4" fontId="172" fillId="105" borderId="46" applyNumberFormat="0" applyProtection="0">
      <alignment horizontal="left" vertical="center" indent="1"/>
    </xf>
    <xf numFmtId="4" fontId="197" fillId="105" borderId="0" applyNumberFormat="0" applyProtection="0">
      <alignment horizontal="left" vertical="center" indent="1"/>
    </xf>
    <xf numFmtId="0" fontId="23" fillId="119" borderId="41"/>
    <xf numFmtId="4" fontId="173" fillId="47" borderId="28" applyNumberFormat="0" applyProtection="0">
      <alignment horizontal="right" vertical="center"/>
    </xf>
    <xf numFmtId="4" fontId="195" fillId="116" borderId="45" applyNumberFormat="0" applyProtection="0">
      <alignment horizontal="right" vertical="center"/>
    </xf>
    <xf numFmtId="40" fontId="174" fillId="0" borderId="0" applyBorder="0">
      <alignment horizontal="right"/>
    </xf>
    <xf numFmtId="0" fontId="174" fillId="0" borderId="0" applyBorder="0">
      <alignment horizontal="right"/>
    </xf>
    <xf numFmtId="0" fontId="198" fillId="0" borderId="0" applyNumberFormat="0" applyFill="0" applyBorder="0" applyAlignment="0" applyProtection="0"/>
    <xf numFmtId="0" fontId="208" fillId="0" borderId="0" applyNumberFormat="0" applyFill="0" applyBorder="0" applyAlignment="0" applyProtection="0"/>
    <xf numFmtId="0" fontId="192" fillId="0" borderId="0" applyNumberFormat="0" applyFill="0" applyBorder="0" applyAlignment="0" applyProtection="0"/>
    <xf numFmtId="0" fontId="54" fillId="0" borderId="0" applyNumberFormat="0" applyFill="0" applyBorder="0" applyAlignment="0" applyProtection="0"/>
    <xf numFmtId="0" fontId="209" fillId="0" borderId="0" applyNumberFormat="0" applyFill="0" applyBorder="0" applyAlignment="0" applyProtection="0"/>
    <xf numFmtId="0" fontId="55" fillId="0" borderId="0" applyNumberFormat="0" applyFill="0" applyBorder="0" applyAlignment="0" applyProtection="0"/>
    <xf numFmtId="0" fontId="182" fillId="0" borderId="0" applyNumberFormat="0" applyFill="0" applyBorder="0" applyAlignment="0" applyProtection="0"/>
    <xf numFmtId="0" fontId="177" fillId="0" borderId="0" applyNumberFormat="0" applyFill="0" applyBorder="0" applyAlignment="0" applyProtection="0"/>
    <xf numFmtId="0" fontId="124" fillId="0" borderId="33" applyNumberFormat="0" applyFill="0" applyAlignment="0" applyProtection="0"/>
    <xf numFmtId="0" fontId="179" fillId="0" borderId="34" applyNumberFormat="0" applyFill="0" applyAlignment="0" applyProtection="0"/>
    <xf numFmtId="0" fontId="126" fillId="0" borderId="48" applyNumberFormat="0" applyFill="0" applyAlignment="0" applyProtection="0"/>
    <xf numFmtId="0" fontId="183" fillId="0" borderId="36" applyNumberFormat="0" applyFill="0" applyAlignment="0" applyProtection="0"/>
    <xf numFmtId="0" fontId="112" fillId="0" borderId="49" applyNumberFormat="0" applyFill="0" applyAlignment="0" applyProtection="0"/>
    <xf numFmtId="0" fontId="113" fillId="0" borderId="39" applyNumberFormat="0" applyFill="0" applyAlignment="0" applyProtection="0"/>
    <xf numFmtId="0" fontId="182"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192" fontId="109" fillId="0" borderId="50">
      <protection locked="0"/>
    </xf>
    <xf numFmtId="4" fontId="62" fillId="116" borderId="0" applyNumberFormat="0" applyProtection="0">
      <alignment horizontal="left" vertical="center" indent="1"/>
    </xf>
    <xf numFmtId="0" fontId="110" fillId="0" borderId="56" applyNumberFormat="0" applyFill="0" applyAlignment="0" applyProtection="0"/>
    <xf numFmtId="0" fontId="2" fillId="0" borderId="51"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9" fillId="0" borderId="0"/>
    <xf numFmtId="0" fontId="186" fillId="0" borderId="51" applyNumberFormat="0" applyFill="0" applyAlignment="0" applyProtection="0"/>
    <xf numFmtId="170" fontId="8" fillId="0" borderId="0" applyFont="0" applyFill="0" applyBorder="0" applyAlignment="0" applyProtection="0"/>
    <xf numFmtId="192" fontId="109" fillId="0" borderId="50">
      <protection locked="0"/>
    </xf>
    <xf numFmtId="0" fontId="110" fillId="0" borderId="59" applyNumberFormat="0" applyFill="0" applyAlignment="0" applyProtection="0"/>
    <xf numFmtId="0" fontId="110" fillId="0" borderId="56" applyNumberFormat="0" applyFill="0" applyAlignment="0" applyProtection="0"/>
    <xf numFmtId="192" fontId="109" fillId="0" borderId="50">
      <protection locked="0"/>
    </xf>
    <xf numFmtId="0" fontId="54" fillId="0" borderId="0" applyNumberFormat="0" applyFill="0" applyBorder="0" applyAlignment="0" applyProtection="0"/>
    <xf numFmtId="0" fontId="30" fillId="0" borderId="0"/>
    <xf numFmtId="0" fontId="30" fillId="0" borderId="0"/>
    <xf numFmtId="0" fontId="23" fillId="116" borderId="45" applyNumberFormat="0" applyProtection="0">
      <alignment horizontal="left" vertical="top" indent="1"/>
    </xf>
    <xf numFmtId="0" fontId="30"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43" fillId="20" borderId="0" applyNumberFormat="0" applyBorder="0" applyAlignment="0" applyProtection="0"/>
    <xf numFmtId="0" fontId="43" fillId="36" borderId="0" applyNumberFormat="0" applyBorder="0" applyAlignment="0" applyProtection="0"/>
    <xf numFmtId="0" fontId="48" fillId="10" borderId="0" applyNumberFormat="0" applyBorder="0" applyAlignment="0" applyProtection="0"/>
    <xf numFmtId="0" fontId="52" fillId="14" borderId="19" applyNumberFormat="0" applyAlignment="0" applyProtection="0"/>
    <xf numFmtId="0" fontId="8" fillId="0" borderId="0"/>
    <xf numFmtId="0" fontId="34" fillId="0" borderId="0"/>
    <xf numFmtId="0" fontId="43" fillId="17" borderId="0" applyNumberFormat="0" applyBorder="0" applyAlignment="0" applyProtection="0"/>
    <xf numFmtId="0" fontId="43" fillId="29" borderId="0" applyNumberFormat="0" applyBorder="0" applyAlignment="0" applyProtection="0"/>
    <xf numFmtId="0" fontId="43" fillId="37" borderId="0" applyNumberFormat="0" applyBorder="0" applyAlignment="0" applyProtection="0"/>
    <xf numFmtId="0" fontId="34" fillId="0" borderId="0"/>
    <xf numFmtId="0" fontId="49" fillId="11" borderId="0" applyNumberFormat="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8" fillId="16" borderId="23" applyNumberFormat="0" applyFont="0" applyAlignment="0" applyProtection="0"/>
    <xf numFmtId="0" fontId="51" fillId="14" borderId="20" applyNumberFormat="0" applyAlignment="0" applyProtection="0"/>
    <xf numFmtId="0" fontId="2" fillId="0" borderId="24" applyNumberFormat="0" applyFill="0" applyAlignment="0" applyProtection="0"/>
    <xf numFmtId="0" fontId="8" fillId="0" borderId="0"/>
    <xf numFmtId="0" fontId="30" fillId="0" borderId="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192" fontId="109" fillId="0" borderId="50">
      <protection locked="0"/>
    </xf>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62" fillId="41" borderId="45" applyNumberFormat="0" applyProtection="0">
      <alignment horizontal="left" vertical="center" indent="1"/>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62" fillId="116" borderId="45" applyNumberFormat="0" applyProtection="0">
      <alignment horizontal="right" vertical="center"/>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9" fillId="41" borderId="45"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23" fillId="101" borderId="28" applyNumberFormat="0" applyProtection="0">
      <alignment horizontal="left" vertical="center" indent="1"/>
    </xf>
    <xf numFmtId="9" fontId="30" fillId="0" borderId="0" applyFont="0" applyFill="0" applyBorder="0" applyAlignment="0" applyProtection="0"/>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170" fontId="8" fillId="0" borderId="0" applyFont="0" applyFill="0" applyBorder="0" applyAlignment="0" applyProtection="0"/>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174" fontId="9" fillId="0" borderId="0" applyFont="0" applyFill="0" applyBorder="0" applyAlignment="0" applyProtection="0"/>
    <xf numFmtId="0" fontId="56" fillId="0" borderId="0" applyNumberFormat="0" applyFill="0" applyBorder="0" applyAlignment="0" applyProtection="0"/>
    <xf numFmtId="0" fontId="30" fillId="0" borderId="0"/>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0" fontId="199" fillId="51" borderId="0" applyNumberFormat="0" applyBorder="0" applyAlignment="0" applyProtection="0"/>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9" fillId="0" borderId="0"/>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108" borderId="0"/>
    <xf numFmtId="0" fontId="23" fillId="108" borderId="0"/>
    <xf numFmtId="0" fontId="23" fillId="108" borderId="0"/>
    <xf numFmtId="0" fontId="23" fillId="108" borderId="0"/>
    <xf numFmtId="0" fontId="23" fillId="108" borderId="0"/>
    <xf numFmtId="170" fontId="23" fillId="0" borderId="0" applyFont="0" applyFill="0" applyBorder="0" applyAlignment="0" applyProtection="0"/>
    <xf numFmtId="174" fontId="9" fillId="0" borderId="0" applyFont="0" applyFill="0" applyBorder="0" applyAlignment="0" applyProtection="0"/>
    <xf numFmtId="0" fontId="7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174"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0" fontId="37" fillId="0" borderId="0"/>
    <xf numFmtId="0" fontId="132" fillId="87"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3"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117" fillId="88" borderId="28" applyNumberFormat="0" applyAlignment="0" applyProtection="0"/>
    <xf numFmtId="0" fontId="117" fillId="88" borderId="28" applyNumberFormat="0" applyAlignment="0" applyProtection="0"/>
    <xf numFmtId="0" fontId="66" fillId="91"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9" fillId="0" borderId="0"/>
    <xf numFmtId="0" fontId="23" fillId="108" borderId="0"/>
    <xf numFmtId="0" fontId="66" fillId="84" borderId="0" applyNumberFormat="0" applyBorder="0" applyAlignment="0" applyProtection="0"/>
    <xf numFmtId="0" fontId="9" fillId="0" borderId="0"/>
    <xf numFmtId="0" fontId="9" fillId="0" borderId="0"/>
    <xf numFmtId="0" fontId="66" fillId="82" borderId="0" applyNumberFormat="0" applyBorder="0" applyAlignment="0" applyProtection="0"/>
    <xf numFmtId="0" fontId="66" fillId="82" borderId="0" applyNumberFormat="0" applyBorder="0" applyAlignment="0" applyProtection="0"/>
    <xf numFmtId="0" fontId="23" fillId="108" borderId="0"/>
    <xf numFmtId="0" fontId="34" fillId="0" borderId="0"/>
    <xf numFmtId="0" fontId="34" fillId="0" borderId="0"/>
    <xf numFmtId="0" fontId="66" fillId="71" borderId="0" applyNumberFormat="0" applyBorder="0" applyAlignment="0" applyProtection="0"/>
    <xf numFmtId="0" fontId="66" fillId="71" borderId="0" applyNumberFormat="0" applyBorder="0" applyAlignment="0" applyProtection="0"/>
    <xf numFmtId="0" fontId="34" fillId="0" borderId="0"/>
    <xf numFmtId="0" fontId="34" fillId="0" borderId="0"/>
    <xf numFmtId="0" fontId="66" fillId="63" borderId="0" applyNumberFormat="0" applyBorder="0" applyAlignment="0" applyProtection="0"/>
    <xf numFmtId="0" fontId="34" fillId="0" borderId="0"/>
    <xf numFmtId="0" fontId="112" fillId="0" borderId="0" applyNumberFormat="0" applyFill="0" applyBorder="0" applyAlignment="0" applyProtection="0"/>
    <xf numFmtId="0" fontId="23" fillId="108" borderId="0"/>
    <xf numFmtId="0" fontId="23" fillId="108" borderId="0"/>
    <xf numFmtId="0" fontId="8" fillId="0" borderId="0"/>
    <xf numFmtId="0" fontId="23" fillId="108" borderId="0"/>
    <xf numFmtId="0" fontId="71" fillId="0" borderId="30" applyNumberFormat="0" applyFill="0" applyAlignment="0" applyProtection="0"/>
    <xf numFmtId="0" fontId="93" fillId="84" borderId="29" applyNumberFormat="0" applyAlignment="0" applyProtection="0"/>
    <xf numFmtId="0" fontId="93" fillId="84" borderId="29" applyNumberFormat="0" applyAlignment="0" applyProtection="0"/>
    <xf numFmtId="0" fontId="88" fillId="94" borderId="28" applyNumberFormat="0" applyAlignment="0" applyProtection="0"/>
    <xf numFmtId="0" fontId="23" fillId="108" borderId="0"/>
    <xf numFmtId="0" fontId="23" fillId="108" borderId="0"/>
    <xf numFmtId="0" fontId="8"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23" fillId="108" borderId="0"/>
    <xf numFmtId="0" fontId="23" fillId="108" borderId="0"/>
    <xf numFmtId="0" fontId="9" fillId="0" borderId="0"/>
    <xf numFmtId="0" fontId="11" fillId="80" borderId="0" applyNumberFormat="0" applyBorder="0" applyAlignment="0" applyProtection="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8" borderId="0"/>
    <xf numFmtId="0" fontId="9" fillId="0" borderId="0"/>
    <xf numFmtId="0" fontId="9" fillId="0" borderId="0"/>
    <xf numFmtId="9" fontId="8" fillId="0" borderId="0" applyFont="0" applyFill="0" applyBorder="0" applyAlignment="0" applyProtection="0"/>
    <xf numFmtId="170"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34" fillId="0" borderId="0"/>
    <xf numFmtId="170" fontId="8" fillId="0" borderId="0" applyFont="0" applyFill="0" applyBorder="0" applyAlignment="0" applyProtection="0"/>
    <xf numFmtId="0" fontId="8" fillId="0" borderId="0"/>
    <xf numFmtId="0" fontId="8" fillId="0" borderId="0"/>
    <xf numFmtId="0" fontId="8" fillId="0" borderId="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2" fillId="0" borderId="49" applyNumberFormat="0" applyFill="0" applyAlignment="0" applyProtection="0"/>
    <xf numFmtId="0" fontId="126" fillId="0" borderId="48" applyNumberFormat="0" applyFill="0" applyAlignment="0" applyProtection="0"/>
    <xf numFmtId="0" fontId="124" fillId="0" borderId="33" applyNumberFormat="0" applyFill="0" applyAlignment="0" applyProtection="0"/>
    <xf numFmtId="0" fontId="198" fillId="0" borderId="0" applyNumberFormat="0" applyFill="0" applyBorder="0" applyAlignment="0" applyProtection="0"/>
    <xf numFmtId="4" fontId="173" fillId="47" borderId="28" applyNumberFormat="0" applyProtection="0">
      <alignment horizontal="right" vertical="center"/>
    </xf>
    <xf numFmtId="4" fontId="173" fillId="47" borderId="28" applyNumberFormat="0" applyProtection="0">
      <alignment horizontal="right" vertical="center"/>
    </xf>
    <xf numFmtId="4" fontId="172" fillId="105" borderId="46" applyNumberFormat="0" applyProtection="0">
      <alignment horizontal="left" vertical="center" indent="1"/>
    </xf>
    <xf numFmtId="0" fontId="171" fillId="45" borderId="45" applyNumberFormat="0" applyProtection="0">
      <alignment horizontal="left" vertical="top" indent="1"/>
    </xf>
    <xf numFmtId="0" fontId="171" fillId="45" borderId="45" applyNumberFormat="0" applyProtection="0">
      <alignment horizontal="left" vertical="top" indent="1"/>
    </xf>
    <xf numFmtId="4" fontId="171" fillId="56" borderId="45" applyNumberFormat="0" applyProtection="0">
      <alignment horizontal="left" vertical="center" indent="1"/>
    </xf>
    <xf numFmtId="4" fontId="171" fillId="45" borderId="45" applyNumberFormat="0" applyProtection="0">
      <alignment vertical="center"/>
    </xf>
    <xf numFmtId="4" fontId="171" fillId="45" borderId="45" applyNumberFormat="0" applyProtection="0">
      <alignment vertical="center"/>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101" borderId="28" applyNumberFormat="0" applyProtection="0">
      <alignment horizontal="left" vertical="center"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0" borderId="0"/>
    <xf numFmtId="0" fontId="23" fillId="53" borderId="45" applyNumberFormat="0" applyProtection="0">
      <alignment horizontal="left" vertical="top" indent="1"/>
    </xf>
    <xf numFmtId="0" fontId="23" fillId="101" borderId="28" applyNumberFormat="0" applyProtection="0">
      <alignment horizontal="left" vertical="center" indent="1"/>
    </xf>
    <xf numFmtId="9" fontId="37" fillId="0" borderId="0" applyFont="0" applyFill="0" applyBorder="0" applyAlignment="0" applyProtection="0"/>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0" fontId="23" fillId="108" borderId="0"/>
    <xf numFmtId="170" fontId="8" fillId="0" borderId="0" applyFont="0" applyFill="0" applyBorder="0" applyAlignment="0" applyProtection="0"/>
    <xf numFmtId="4" fontId="23" fillId="61" borderId="28" applyNumberFormat="0" applyProtection="0">
      <alignment horizontal="left" vertical="center" indent="1"/>
    </xf>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174" fontId="9"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199" fillId="51" borderId="0" applyNumberFormat="0" applyBorder="0" applyAlignment="0" applyProtection="0"/>
    <xf numFmtId="0" fontId="9" fillId="0" borderId="0"/>
    <xf numFmtId="19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0" fontId="9" fillId="0" borderId="0"/>
    <xf numFmtId="0" fontId="23" fillId="108" borderId="0"/>
    <xf numFmtId="0" fontId="23" fillId="108" borderId="0"/>
    <xf numFmtId="0" fontId="23" fillId="108"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170" fontId="8"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3" fillId="87" borderId="28" applyNumberFormat="0" applyFont="0" applyAlignment="0" applyProtection="0"/>
    <xf numFmtId="0" fontId="23" fillId="87" borderId="28" applyNumberFormat="0" applyFont="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6" fillId="0" borderId="0"/>
    <xf numFmtId="9" fontId="30"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8" fontId="13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8" fontId="8" fillId="0" borderId="0" applyFont="0" applyFill="0" applyBorder="0" applyAlignment="0" applyProtection="0"/>
    <xf numFmtId="0" fontId="8" fillId="0" borderId="0"/>
    <xf numFmtId="0" fontId="8" fillId="0" borderId="0"/>
    <xf numFmtId="170" fontId="8"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cellStyleXfs>
  <cellXfs count="2281">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1" fontId="5" fillId="0" borderId="0" xfId="0" applyNumberFormat="1" applyFont="1"/>
    <xf numFmtId="175" fontId="5" fillId="0" borderId="0" xfId="53506" applyNumberFormat="1" applyFont="1" applyAlignment="1">
      <alignment horizontal="center"/>
    </xf>
    <xf numFmtId="175" fontId="5" fillId="0" borderId="0" xfId="53506" applyNumberFormat="1" applyFont="1" applyAlignment="1"/>
    <xf numFmtId="0" fontId="12" fillId="0" borderId="0" xfId="0" applyFont="1" applyAlignment="1">
      <alignment horizontal="center"/>
    </xf>
    <xf numFmtId="171" fontId="5" fillId="0" borderId="0" xfId="53496" applyNumberFormat="1" applyFont="1" applyAlignment="1">
      <alignment horizontal="center"/>
    </xf>
    <xf numFmtId="0" fontId="5" fillId="0" borderId="0" xfId="0" applyFont="1" applyAlignment="1">
      <alignment horizontal="left"/>
    </xf>
    <xf numFmtId="176"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1" fontId="5" fillId="0" borderId="3" xfId="53496" applyNumberFormat="1" applyFont="1" applyBorder="1" applyAlignment="1">
      <alignment horizontal="left"/>
    </xf>
    <xf numFmtId="9" fontId="5" fillId="0" borderId="3" xfId="53496" applyFont="1" applyBorder="1" applyAlignment="1">
      <alignment horizontal="left"/>
    </xf>
    <xf numFmtId="171" fontId="5" fillId="0" borderId="3" xfId="53496" applyNumberFormat="1" applyFont="1" applyFill="1" applyBorder="1" applyAlignment="1">
      <alignment horizontal="left"/>
    </xf>
    <xf numFmtId="0" fontId="12" fillId="8" borderId="0" xfId="0" applyFont="1" applyFill="1" applyAlignment="1">
      <alignment horizontal="center"/>
    </xf>
    <xf numFmtId="175" fontId="12" fillId="8" borderId="0" xfId="53506" applyNumberFormat="1" applyFont="1" applyFill="1" applyAlignment="1">
      <alignment horizontal="center"/>
    </xf>
    <xf numFmtId="1" fontId="12" fillId="0" borderId="0" xfId="0" applyNumberFormat="1" applyFont="1"/>
    <xf numFmtId="175" fontId="5" fillId="8" borderId="0" xfId="53506" applyNumberFormat="1" applyFont="1" applyFill="1" applyAlignment="1"/>
    <xf numFmtId="176" fontId="12" fillId="8" borderId="0" xfId="53496" applyNumberFormat="1" applyFont="1" applyFill="1" applyAlignment="1">
      <alignment horizontal="center"/>
    </xf>
    <xf numFmtId="175"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1" fontId="5" fillId="0" borderId="0" xfId="0" applyNumberFormat="1" applyFont="1" applyAlignment="1">
      <alignment horizontal="center"/>
    </xf>
    <xf numFmtId="171"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40" fillId="0" borderId="0" xfId="0" applyFont="1"/>
    <xf numFmtId="0" fontId="42" fillId="0" borderId="0" xfId="0" quotePrefix="1" applyFont="1"/>
    <xf numFmtId="0" fontId="40" fillId="0" borderId="4" xfId="0" applyFont="1" applyBorder="1" applyAlignment="1">
      <alignment vertical="center"/>
    </xf>
    <xf numFmtId="0" fontId="40" fillId="0" borderId="4" xfId="0" applyFont="1" applyBorder="1"/>
    <xf numFmtId="0" fontId="42" fillId="0" borderId="0" xfId="0" applyFont="1"/>
    <xf numFmtId="171" fontId="40" fillId="0" borderId="4" xfId="47" applyNumberFormat="1" applyFont="1" applyBorder="1" applyAlignment="1">
      <alignment horizontal="center" vertical="center"/>
    </xf>
    <xf numFmtId="171" fontId="40" fillId="0" borderId="5" xfId="47" applyNumberFormat="1" applyFont="1" applyBorder="1" applyAlignment="1">
      <alignment horizontal="center" vertical="center"/>
    </xf>
    <xf numFmtId="0" fontId="43" fillId="0" borderId="0" xfId="0" applyFont="1"/>
    <xf numFmtId="0" fontId="3" fillId="0" borderId="0" xfId="1"/>
    <xf numFmtId="173" fontId="42" fillId="0" borderId="0" xfId="0" applyNumberFormat="1" applyFont="1"/>
    <xf numFmtId="171" fontId="42" fillId="0" borderId="0" xfId="0" applyNumberFormat="1" applyFont="1"/>
    <xf numFmtId="180" fontId="39" fillId="3" borderId="1" xfId="0" quotePrefix="1" applyNumberFormat="1" applyFont="1" applyFill="1" applyBorder="1" applyAlignment="1">
      <alignment horizontal="left" vertical="center" wrapText="1"/>
    </xf>
    <xf numFmtId="0" fontId="40" fillId="0" borderId="3" xfId="28" applyFont="1" applyBorder="1" applyAlignment="1">
      <alignment vertical="center" wrapText="1"/>
    </xf>
    <xf numFmtId="171" fontId="42" fillId="0" borderId="3" xfId="0" applyNumberFormat="1" applyFont="1" applyBorder="1" applyAlignment="1">
      <alignment horizontal="center"/>
    </xf>
    <xf numFmtId="0" fontId="40" fillId="5" borderId="4" xfId="53493" applyFont="1" applyFill="1" applyBorder="1"/>
    <xf numFmtId="0" fontId="41" fillId="0" borderId="8" xfId="53493" applyFont="1" applyBorder="1" applyAlignment="1">
      <alignment horizontal="left" vertical="center" wrapText="1"/>
    </xf>
    <xf numFmtId="171" fontId="215" fillId="0" borderId="6" xfId="0" applyNumberFormat="1" applyFont="1" applyBorder="1" applyAlignment="1">
      <alignment horizontal="center" vertical="center"/>
    </xf>
    <xf numFmtId="0" fontId="40" fillId="0" borderId="0" xfId="53493" applyFont="1"/>
    <xf numFmtId="0" fontId="40" fillId="0" borderId="4" xfId="43" applyFont="1" applyBorder="1" applyAlignment="1">
      <alignment vertical="center"/>
    </xf>
    <xf numFmtId="0" fontId="216" fillId="0" borderId="0" xfId="0" applyFont="1"/>
    <xf numFmtId="0" fontId="40" fillId="0" borderId="4" xfId="43" applyFont="1" applyBorder="1"/>
    <xf numFmtId="0" fontId="42" fillId="0" borderId="2" xfId="0" applyFont="1" applyBorder="1"/>
    <xf numFmtId="173" fontId="41" fillId="0" borderId="0" xfId="48" applyNumberFormat="1" applyFont="1" applyFill="1" applyBorder="1" applyAlignment="1">
      <alignment vertical="center"/>
    </xf>
    <xf numFmtId="171" fontId="41" fillId="0" borderId="0" xfId="47" applyNumberFormat="1" applyFont="1" applyAlignment="1">
      <alignment horizontal="center" vertical="center"/>
    </xf>
    <xf numFmtId="0" fontId="39"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216" fillId="0" borderId="0" xfId="0" applyFont="1" applyAlignment="1">
      <alignment vertical="center"/>
    </xf>
    <xf numFmtId="3" fontId="40" fillId="0" borderId="0" xfId="0" applyNumberFormat="1" applyFont="1"/>
    <xf numFmtId="3" fontId="216" fillId="0" borderId="0" xfId="0" applyNumberFormat="1" applyFont="1"/>
    <xf numFmtId="0" fontId="221" fillId="0" borderId="0" xfId="0" applyFont="1"/>
    <xf numFmtId="0" fontId="16" fillId="3" borderId="60" xfId="0" applyFont="1" applyFill="1" applyBorder="1"/>
    <xf numFmtId="0" fontId="15" fillId="3" borderId="60" xfId="0" applyFont="1" applyFill="1" applyBorder="1"/>
    <xf numFmtId="0" fontId="17" fillId="3" borderId="60" xfId="0" applyFont="1" applyFill="1" applyBorder="1"/>
    <xf numFmtId="0" fontId="6" fillId="3" borderId="60" xfId="0" applyFont="1" applyFill="1" applyBorder="1"/>
    <xf numFmtId="0" fontId="7" fillId="3" borderId="60" xfId="0" applyFont="1" applyFill="1" applyBorder="1" applyAlignment="1">
      <alignment horizontal="center"/>
    </xf>
    <xf numFmtId="3" fontId="0" fillId="0" borderId="0" xfId="0" applyNumberFormat="1"/>
    <xf numFmtId="0" fontId="0" fillId="7" borderId="0" xfId="0" applyFill="1"/>
    <xf numFmtId="220" fontId="0" fillId="7" borderId="0" xfId="0" applyNumberFormat="1" applyFill="1"/>
    <xf numFmtId="0" fontId="43" fillId="7" borderId="0" xfId="0" applyFont="1" applyFill="1"/>
    <xf numFmtId="0" fontId="39" fillId="3" borderId="1" xfId="0" quotePrefix="1" applyFont="1" applyFill="1" applyBorder="1" applyAlignment="1">
      <alignment horizontal="left" vertical="center"/>
    </xf>
    <xf numFmtId="0" fontId="0" fillId="5" borderId="0" xfId="0" applyFill="1"/>
    <xf numFmtId="0" fontId="8" fillId="0" borderId="0" xfId="0" applyFont="1"/>
    <xf numFmtId="171" fontId="42" fillId="120" borderId="0" xfId="32495" applyNumberFormat="1" applyFont="1" applyFill="1" applyAlignment="1">
      <alignment horizontal="center" vertical="center"/>
    </xf>
    <xf numFmtId="171" fontId="42" fillId="121" borderId="0" xfId="32495" applyNumberFormat="1" applyFont="1" applyFill="1" applyAlignment="1">
      <alignment horizontal="center" vertical="center"/>
    </xf>
    <xf numFmtId="3" fontId="26" fillId="0" borderId="0" xfId="0" applyNumberFormat="1" applyFont="1"/>
    <xf numFmtId="0" fontId="224" fillId="0" borderId="0" xfId="0" applyFont="1"/>
    <xf numFmtId="0" fontId="38" fillId="0" borderId="0" xfId="0" applyFont="1"/>
    <xf numFmtId="0" fontId="221" fillId="5" borderId="4" xfId="7828" applyNumberFormat="1" applyFont="1" applyFill="1" applyBorder="1" applyAlignment="1">
      <alignment horizontal="left" vertical="center"/>
    </xf>
    <xf numFmtId="0" fontId="221" fillId="5" borderId="4" xfId="0" applyFont="1" applyFill="1" applyBorder="1"/>
    <xf numFmtId="0" fontId="226" fillId="5" borderId="4" xfId="7828" applyNumberFormat="1" applyFont="1" applyFill="1" applyBorder="1" applyAlignment="1">
      <alignment horizontal="center" vertical="center"/>
    </xf>
    <xf numFmtId="0" fontId="226" fillId="9" borderId="4" xfId="3" applyFont="1" applyFill="1" applyBorder="1" applyAlignment="1">
      <alignment horizontal="left"/>
    </xf>
    <xf numFmtId="173" fontId="220" fillId="5" borderId="0" xfId="7828" applyNumberFormat="1" applyFont="1" applyFill="1" applyBorder="1" applyAlignment="1">
      <alignment horizontal="left" vertical="center"/>
    </xf>
    <xf numFmtId="0" fontId="226" fillId="5" borderId="0" xfId="7828" applyNumberFormat="1" applyFont="1" applyFill="1" applyBorder="1" applyAlignment="1">
      <alignment horizontal="left" vertical="center"/>
    </xf>
    <xf numFmtId="173" fontId="226" fillId="0" borderId="0" xfId="7828" applyNumberFormat="1" applyFont="1" applyBorder="1" applyAlignment="1">
      <alignment horizontal="left" vertical="center"/>
    </xf>
    <xf numFmtId="171" fontId="226" fillId="5" borderId="0" xfId="53496" applyNumberFormat="1" applyFont="1" applyFill="1" applyBorder="1" applyAlignment="1">
      <alignment horizontal="center" vertical="center" wrapText="1"/>
    </xf>
    <xf numFmtId="0" fontId="221" fillId="5" borderId="0" xfId="7828" applyNumberFormat="1" applyFont="1" applyFill="1" applyBorder="1" applyAlignment="1">
      <alignment horizontal="left" vertical="center"/>
    </xf>
    <xf numFmtId="0" fontId="221" fillId="5" borderId="0" xfId="0" applyFont="1" applyFill="1"/>
    <xf numFmtId="173" fontId="220" fillId="5" borderId="4" xfId="7828" applyNumberFormat="1" applyFont="1" applyFill="1" applyBorder="1" applyAlignment="1">
      <alignment vertical="center"/>
    </xf>
    <xf numFmtId="173" fontId="220" fillId="5" borderId="5" xfId="7828" applyNumberFormat="1" applyFont="1" applyFill="1" applyBorder="1" applyAlignment="1">
      <alignment vertical="center"/>
    </xf>
    <xf numFmtId="0" fontId="228" fillId="5" borderId="4" xfId="7828" applyNumberFormat="1" applyFont="1" applyFill="1" applyBorder="1" applyAlignment="1">
      <alignment horizontal="left" vertical="center"/>
    </xf>
    <xf numFmtId="0" fontId="226" fillId="5" borderId="4" xfId="7828" applyNumberFormat="1" applyFont="1" applyFill="1" applyBorder="1" applyAlignment="1">
      <alignment horizontal="left" vertical="center"/>
    </xf>
    <xf numFmtId="171" fontId="220" fillId="5" borderId="0" xfId="53496" applyNumberFormat="1" applyFont="1" applyFill="1" applyBorder="1" applyAlignment="1">
      <alignment horizontal="center" vertical="center" wrapText="1"/>
    </xf>
    <xf numFmtId="0" fontId="226" fillId="5" borderId="8" xfId="7828" applyNumberFormat="1" applyFont="1" applyFill="1" applyBorder="1" applyAlignment="1">
      <alignment horizontal="left" vertical="center"/>
    </xf>
    <xf numFmtId="0" fontId="225" fillId="2" borderId="0" xfId="0" applyFont="1" applyFill="1" applyAlignment="1">
      <alignment horizontal="center" vertical="center" wrapText="1"/>
    </xf>
    <xf numFmtId="0" fontId="225" fillId="0" borderId="0" xfId="0" applyFont="1" applyAlignment="1">
      <alignment horizontal="center" vertical="center" wrapText="1"/>
    </xf>
    <xf numFmtId="10" fontId="0" fillId="0" borderId="0" xfId="53496" applyNumberFormat="1" applyFont="1"/>
    <xf numFmtId="14" fontId="39" fillId="3" borderId="4" xfId="37" applyNumberFormat="1" applyFont="1" applyFill="1" applyBorder="1" applyAlignment="1">
      <alignment horizontal="center" vertical="center"/>
    </xf>
    <xf numFmtId="14" fontId="39" fillId="3" borderId="5" xfId="37" applyNumberFormat="1" applyFont="1" applyFill="1" applyBorder="1" applyAlignment="1">
      <alignment horizontal="center" vertical="center"/>
    </xf>
    <xf numFmtId="0" fontId="0" fillId="0" borderId="0" xfId="0" quotePrefix="1"/>
    <xf numFmtId="0" fontId="0" fillId="0" borderId="0" xfId="47697" applyFont="1"/>
    <xf numFmtId="176" fontId="0" fillId="5" borderId="0" xfId="48927" applyNumberFormat="1" applyFont="1" applyFill="1" applyAlignment="1">
      <alignment horizontal="right"/>
    </xf>
    <xf numFmtId="170" fontId="0" fillId="5" borderId="0" xfId="49857" applyFont="1" applyFill="1" applyAlignment="1">
      <alignment horizontal="right"/>
    </xf>
    <xf numFmtId="0" fontId="220" fillId="0" borderId="0" xfId="0" applyFont="1"/>
    <xf numFmtId="0" fontId="27" fillId="5" borderId="0" xfId="0" applyFont="1" applyFill="1"/>
    <xf numFmtId="0" fontId="24" fillId="5" borderId="0" xfId="0" applyFont="1" applyFill="1"/>
    <xf numFmtId="178" fontId="39" fillId="3" borderId="4" xfId="38" applyNumberFormat="1" applyFont="1" applyFill="1" applyBorder="1" applyAlignment="1">
      <alignment horizontal="center" vertical="center" wrapText="1"/>
    </xf>
    <xf numFmtId="178" fontId="39" fillId="3" borderId="5" xfId="38" applyNumberFormat="1" applyFont="1" applyFill="1" applyBorder="1" applyAlignment="1">
      <alignment horizontal="center" vertical="center" wrapText="1"/>
    </xf>
    <xf numFmtId="0" fontId="41" fillId="5" borderId="4" xfId="0" applyFont="1" applyFill="1" applyBorder="1"/>
    <xf numFmtId="0" fontId="40" fillId="5" borderId="4" xfId="0" applyFont="1" applyFill="1" applyBorder="1"/>
    <xf numFmtId="0" fontId="40" fillId="5" borderId="0" xfId="0" applyFont="1" applyFill="1"/>
    <xf numFmtId="0" fontId="40" fillId="6" borderId="0" xfId="0" applyFont="1" applyFill="1"/>
    <xf numFmtId="0" fontId="40" fillId="5" borderId="4" xfId="0" applyFont="1" applyFill="1" applyBorder="1" applyAlignment="1">
      <alignment horizontal="left"/>
    </xf>
    <xf numFmtId="0" fontId="40" fillId="0" borderId="4" xfId="32" applyFont="1" applyBorder="1" applyAlignment="1">
      <alignment horizontal="left"/>
    </xf>
    <xf numFmtId="0" fontId="40" fillId="5" borderId="4" xfId="0" applyFont="1" applyFill="1" applyBorder="1" applyAlignment="1">
      <alignment horizontal="center"/>
    </xf>
    <xf numFmtId="0" fontId="226" fillId="0" borderId="0" xfId="0" applyFont="1" applyAlignment="1">
      <alignment horizontal="center"/>
    </xf>
    <xf numFmtId="0" fontId="41" fillId="5" borderId="0" xfId="0" applyFont="1" applyFill="1" applyAlignment="1">
      <alignment horizontal="center"/>
    </xf>
    <xf numFmtId="0" fontId="229" fillId="3" borderId="8" xfId="0" applyFont="1" applyFill="1" applyBorder="1" applyAlignment="1">
      <alignment vertical="center" wrapText="1"/>
    </xf>
    <xf numFmtId="0" fontId="13" fillId="0" borderId="0" xfId="1" applyFont="1" applyFill="1" applyBorder="1"/>
    <xf numFmtId="0" fontId="232" fillId="3" borderId="1" xfId="1" applyFont="1" applyFill="1" applyBorder="1"/>
    <xf numFmtId="0" fontId="39" fillId="3" borderId="5" xfId="0" applyFont="1" applyFill="1" applyBorder="1" applyAlignment="1">
      <alignment horizontal="center" vertical="center"/>
    </xf>
    <xf numFmtId="221" fontId="40" fillId="0" borderId="4" xfId="53506" applyNumberFormat="1" applyFont="1" applyFill="1" applyBorder="1" applyAlignment="1">
      <alignment horizontal="center" vertical="center"/>
    </xf>
    <xf numFmtId="221" fontId="40" fillId="0" borderId="0" xfId="53506" applyNumberFormat="1" applyFont="1" applyFill="1" applyBorder="1" applyAlignment="1">
      <alignment horizontal="center" vertical="center"/>
    </xf>
    <xf numFmtId="221" fontId="40" fillId="0" borderId="5" xfId="53506" applyNumberFormat="1" applyFont="1" applyFill="1" applyBorder="1" applyAlignment="1">
      <alignment horizontal="center" vertical="center"/>
    </xf>
    <xf numFmtId="171" fontId="40" fillId="0" borderId="0" xfId="15" applyNumberFormat="1" applyFont="1" applyAlignment="1">
      <alignment horizontal="center" vertical="center"/>
    </xf>
    <xf numFmtId="0" fontId="40" fillId="0" borderId="0" xfId="0" applyFont="1" applyAlignment="1">
      <alignment vertical="center"/>
    </xf>
    <xf numFmtId="0" fontId="234" fillId="0" borderId="0" xfId="0" applyFont="1" applyAlignment="1">
      <alignment vertical="center"/>
    </xf>
    <xf numFmtId="0" fontId="233" fillId="0" borderId="0" xfId="0" applyFont="1" applyAlignment="1">
      <alignment wrapText="1"/>
    </xf>
    <xf numFmtId="0" fontId="39" fillId="3" borderId="4" xfId="0" quotePrefix="1" applyFont="1" applyFill="1" applyBorder="1"/>
    <xf numFmtId="1" fontId="39" fillId="3" borderId="4" xfId="14" applyNumberFormat="1" applyFont="1" applyFill="1" applyBorder="1" applyAlignment="1">
      <alignment horizontal="center" vertical="center"/>
    </xf>
    <xf numFmtId="1" fontId="39" fillId="3" borderId="0" xfId="14" applyNumberFormat="1" applyFont="1" applyFill="1" applyBorder="1" applyAlignment="1">
      <alignment horizontal="center" vertical="center"/>
    </xf>
    <xf numFmtId="0" fontId="2" fillId="0" borderId="0" xfId="0" applyFont="1"/>
    <xf numFmtId="221" fontId="41" fillId="0" borderId="4" xfId="53506" applyNumberFormat="1" applyFont="1" applyFill="1" applyBorder="1" applyAlignment="1">
      <alignment horizontal="center" vertical="center"/>
    </xf>
    <xf numFmtId="221" fontId="41" fillId="0" borderId="0" xfId="53506" applyNumberFormat="1" applyFont="1" applyFill="1" applyBorder="1" applyAlignment="1">
      <alignment horizontal="center" vertical="center"/>
    </xf>
    <xf numFmtId="0" fontId="41" fillId="2" borderId="4" xfId="0" applyFont="1" applyFill="1" applyBorder="1" applyAlignment="1">
      <alignment horizontal="left" vertical="center"/>
    </xf>
    <xf numFmtId="0" fontId="40" fillId="0" borderId="4" xfId="0" applyFont="1" applyBorder="1" applyAlignment="1">
      <alignment wrapText="1"/>
    </xf>
    <xf numFmtId="0" fontId="41" fillId="0" borderId="4" xfId="0" applyFont="1" applyBorder="1" applyAlignment="1">
      <alignment wrapText="1"/>
    </xf>
    <xf numFmtId="0" fontId="40" fillId="0" borderId="4" xfId="0" applyFont="1" applyBorder="1" applyAlignment="1">
      <alignment horizontal="left" wrapText="1"/>
    </xf>
    <xf numFmtId="0" fontId="40" fillId="0" borderId="4" xfId="0" applyFont="1" applyBorder="1" applyAlignment="1">
      <alignment horizontal="left" vertical="center" wrapText="1"/>
    </xf>
    <xf numFmtId="0" fontId="41" fillId="0" borderId="4" xfId="0" applyFont="1" applyBorder="1" applyAlignment="1">
      <alignment horizontal="left" vertical="center" wrapText="1"/>
    </xf>
    <xf numFmtId="0" fontId="41" fillId="0" borderId="4" xfId="0" applyFont="1" applyBorder="1" applyAlignment="1">
      <alignment horizontal="left" vertical="center"/>
    </xf>
    <xf numFmtId="0" fontId="41" fillId="0" borderId="8" xfId="0" applyFont="1" applyBorder="1" applyAlignment="1">
      <alignment horizontal="left" vertical="center" wrapText="1"/>
    </xf>
    <xf numFmtId="0" fontId="40" fillId="5" borderId="0" xfId="41" applyFont="1" applyFill="1" applyAlignment="1">
      <alignment horizontal="left" vertical="center"/>
    </xf>
    <xf numFmtId="0" fontId="215" fillId="2" borderId="4" xfId="0" applyFont="1" applyFill="1" applyBorder="1" applyAlignment="1">
      <alignment horizontal="left" vertical="center" indent="1"/>
    </xf>
    <xf numFmtId="0" fontId="42" fillId="0" borderId="4" xfId="0" applyFont="1" applyBorder="1" applyAlignment="1">
      <alignment horizontal="left" vertical="center" indent="1"/>
    </xf>
    <xf numFmtId="0" fontId="215" fillId="0" borderId="4" xfId="0" applyFont="1" applyBorder="1" applyAlignment="1">
      <alignment horizontal="left" vertical="center" indent="1"/>
    </xf>
    <xf numFmtId="0" fontId="215" fillId="0" borderId="4" xfId="0" applyFont="1" applyBorder="1" applyAlignment="1">
      <alignment vertical="center"/>
    </xf>
    <xf numFmtId="0" fontId="40" fillId="5" borderId="0" xfId="41" applyFont="1" applyFill="1" applyAlignment="1">
      <alignment vertical="center"/>
    </xf>
    <xf numFmtId="0" fontId="215" fillId="9" borderId="4" xfId="39" applyFont="1" applyFill="1" applyBorder="1" applyAlignment="1">
      <alignment horizontal="left" vertical="center" indent="1"/>
    </xf>
    <xf numFmtId="0" fontId="42" fillId="9" borderId="4" xfId="39" applyFont="1" applyFill="1" applyBorder="1" applyAlignment="1">
      <alignment horizontal="left" vertical="center" indent="1"/>
    </xf>
    <xf numFmtId="0" fontId="215" fillId="9" borderId="4" xfId="39" applyFont="1" applyFill="1" applyBorder="1" applyAlignment="1">
      <alignment vertical="center"/>
    </xf>
    <xf numFmtId="0" fontId="219" fillId="3" borderId="1" xfId="1" applyFont="1" applyFill="1" applyBorder="1"/>
    <xf numFmtId="0" fontId="239" fillId="0" borderId="0" xfId="0" applyFont="1"/>
    <xf numFmtId="0" fontId="42" fillId="0" borderId="0" xfId="39" applyFont="1"/>
    <xf numFmtId="0" fontId="3" fillId="0" borderId="0" xfId="1" applyFill="1" applyBorder="1"/>
    <xf numFmtId="0" fontId="216" fillId="3" borderId="3" xfId="0" quotePrefix="1" applyFont="1" applyFill="1" applyBorder="1"/>
    <xf numFmtId="0" fontId="219" fillId="0" borderId="0" xfId="1" applyFont="1" applyFill="1" applyBorder="1"/>
    <xf numFmtId="0" fontId="240" fillId="0" borderId="0" xfId="0" applyFont="1"/>
    <xf numFmtId="221" fontId="41" fillId="0" borderId="8" xfId="53506" applyNumberFormat="1" applyFont="1" applyFill="1" applyBorder="1" applyAlignment="1">
      <alignment horizontal="center" vertical="center"/>
    </xf>
    <xf numFmtId="221" fontId="41" fillId="0" borderId="7" xfId="53506" applyNumberFormat="1" applyFont="1" applyFill="1" applyBorder="1" applyAlignment="1">
      <alignment horizontal="center" vertical="center"/>
    </xf>
    <xf numFmtId="221" fontId="41" fillId="0" borderId="9" xfId="53506" applyNumberFormat="1" applyFont="1" applyFill="1" applyBorder="1" applyAlignment="1">
      <alignment horizontal="center" vertical="center"/>
    </xf>
    <xf numFmtId="0" fontId="40" fillId="0" borderId="6" xfId="26" applyFont="1" applyBorder="1" applyAlignment="1">
      <alignment vertical="center"/>
    </xf>
    <xf numFmtId="171" fontId="40" fillId="0" borderId="4" xfId="27" applyNumberFormat="1" applyFont="1" applyFill="1" applyBorder="1" applyAlignment="1">
      <alignment horizontal="center" vertical="center"/>
    </xf>
    <xf numFmtId="171" fontId="40" fillId="0" borderId="5" xfId="27" applyNumberFormat="1" applyFont="1" applyFill="1" applyBorder="1" applyAlignment="1">
      <alignment horizontal="center" vertical="center"/>
    </xf>
    <xf numFmtId="0" fontId="41" fillId="2" borderId="3" xfId="26" applyFont="1" applyFill="1" applyBorder="1" applyAlignment="1">
      <alignment vertical="center"/>
    </xf>
    <xf numFmtId="0" fontId="40" fillId="2" borderId="4" xfId="0" applyFont="1" applyFill="1" applyBorder="1" applyAlignment="1">
      <alignment vertical="center"/>
    </xf>
    <xf numFmtId="0" fontId="41" fillId="2" borderId="8" xfId="0" applyFont="1" applyFill="1" applyBorder="1" applyAlignment="1">
      <alignment vertical="center"/>
    </xf>
    <xf numFmtId="3" fontId="42" fillId="0" borderId="0" xfId="0" applyNumberFormat="1" applyFont="1"/>
    <xf numFmtId="0" fontId="40" fillId="2" borderId="0" xfId="0" applyFont="1" applyFill="1" applyAlignment="1">
      <alignment horizontal="left" vertical="center" wrapText="1"/>
    </xf>
    <xf numFmtId="171" fontId="40" fillId="2" borderId="0" xfId="0" applyNumberFormat="1" applyFont="1" applyFill="1" applyAlignment="1">
      <alignment horizontal="left" vertical="center" wrapText="1"/>
    </xf>
    <xf numFmtId="0" fontId="40" fillId="2" borderId="0" xfId="0" applyFont="1" applyFill="1" applyAlignment="1">
      <alignment vertical="center"/>
    </xf>
    <xf numFmtId="171" fontId="40" fillId="2" borderId="0" xfId="0" applyNumberFormat="1" applyFont="1" applyFill="1" applyAlignment="1">
      <alignment vertical="center"/>
    </xf>
    <xf numFmtId="171" fontId="42" fillId="0" borderId="0" xfId="53496" applyNumberFormat="1" applyFont="1"/>
    <xf numFmtId="171" fontId="41" fillId="0" borderId="8" xfId="0" applyNumberFormat="1" applyFont="1" applyBorder="1" applyAlignment="1">
      <alignment horizontal="center" vertical="center"/>
    </xf>
    <xf numFmtId="171" fontId="41" fillId="0" borderId="9" xfId="0" applyNumberFormat="1" applyFont="1" applyBorder="1" applyAlignment="1">
      <alignment horizontal="center" vertical="center"/>
    </xf>
    <xf numFmtId="0" fontId="41" fillId="0" borderId="6" xfId="0" applyFont="1" applyBorder="1" applyAlignment="1">
      <alignment horizontal="left" vertical="center" wrapText="1"/>
    </xf>
    <xf numFmtId="0" fontId="41" fillId="0" borderId="1" xfId="0" applyFont="1" applyBorder="1" applyAlignment="1">
      <alignment vertical="center"/>
    </xf>
    <xf numFmtId="0" fontId="39" fillId="3" borderId="5" xfId="0" applyFont="1" applyFill="1" applyBorder="1" applyAlignment="1">
      <alignment horizontal="center"/>
    </xf>
    <xf numFmtId="1" fontId="39" fillId="3" borderId="0" xfId="14" applyNumberFormat="1" applyFont="1" applyFill="1" applyBorder="1" applyAlignment="1">
      <alignment horizontal="center"/>
    </xf>
    <xf numFmtId="1" fontId="39" fillId="3" borderId="4" xfId="14" applyNumberFormat="1" applyFont="1" applyFill="1" applyBorder="1" applyAlignment="1">
      <alignment horizontal="center"/>
    </xf>
    <xf numFmtId="0" fontId="41" fillId="0" borderId="6" xfId="0" applyFont="1" applyBorder="1" applyAlignment="1">
      <alignment horizontal="left" vertical="center"/>
    </xf>
    <xf numFmtId="0" fontId="222" fillId="0" borderId="0" xfId="0" applyFont="1"/>
    <xf numFmtId="0" fontId="40" fillId="0" borderId="6" xfId="0" applyFont="1" applyBorder="1" applyAlignment="1">
      <alignment horizontal="left" vertical="center"/>
    </xf>
    <xf numFmtId="0" fontId="40" fillId="0" borderId="4" xfId="0" applyFont="1" applyBorder="1" applyAlignment="1">
      <alignment horizontal="left" indent="1"/>
    </xf>
    <xf numFmtId="0" fontId="41" fillId="0" borderId="4" xfId="0" applyFont="1" applyBorder="1" applyAlignment="1">
      <alignment horizontal="left" indent="1"/>
    </xf>
    <xf numFmtId="0" fontId="40" fillId="0" borderId="4" xfId="0" applyFont="1" applyBorder="1" applyAlignment="1">
      <alignment horizontal="left" indent="2"/>
    </xf>
    <xf numFmtId="0" fontId="40" fillId="0" borderId="4" xfId="0" applyFont="1" applyBorder="1" applyAlignment="1">
      <alignment horizontal="left" vertical="center" indent="2"/>
    </xf>
    <xf numFmtId="17" fontId="39" fillId="3" borderId="4" xfId="0" quotePrefix="1" applyNumberFormat="1" applyFont="1" applyFill="1" applyBorder="1" applyAlignment="1">
      <alignment horizontal="center" vertical="center"/>
    </xf>
    <xf numFmtId="17" fontId="39" fillId="3" borderId="0" xfId="0" quotePrefix="1" applyNumberFormat="1" applyFont="1" applyFill="1" applyAlignment="1">
      <alignment horizontal="center" vertical="center"/>
    </xf>
    <xf numFmtId="17" fontId="39" fillId="3" borderId="5" xfId="0" quotePrefix="1" applyNumberFormat="1" applyFont="1" applyFill="1" applyBorder="1" applyAlignment="1">
      <alignment horizontal="center" vertical="center"/>
    </xf>
    <xf numFmtId="0" fontId="40" fillId="0" borderId="4" xfId="0" applyFont="1" applyBorder="1" applyAlignment="1">
      <alignment horizontal="left" vertical="center"/>
    </xf>
    <xf numFmtId="0" fontId="41" fillId="5" borderId="8" xfId="53" applyFont="1" applyFill="1" applyBorder="1" applyAlignment="1">
      <alignment vertical="center"/>
    </xf>
    <xf numFmtId="0" fontId="40" fillId="0" borderId="3" xfId="26" applyFont="1" applyBorder="1" applyAlignment="1">
      <alignment vertical="center"/>
    </xf>
    <xf numFmtId="0" fontId="41" fillId="0" borderId="1" xfId="26" applyFont="1" applyBorder="1" applyAlignment="1">
      <alignment wrapText="1"/>
    </xf>
    <xf numFmtId="0" fontId="40" fillId="0" borderId="1" xfId="26" applyFont="1" applyBorder="1"/>
    <xf numFmtId="171" fontId="40" fillId="2" borderId="8" xfId="27" quotePrefix="1" applyNumberFormat="1" applyFont="1" applyFill="1" applyBorder="1" applyAlignment="1">
      <alignment horizontal="center"/>
    </xf>
    <xf numFmtId="10" fontId="40" fillId="2" borderId="9" xfId="27" quotePrefix="1" applyNumberFormat="1" applyFont="1" applyFill="1" applyBorder="1" applyAlignment="1">
      <alignment horizontal="center"/>
    </xf>
    <xf numFmtId="0" fontId="40" fillId="0" borderId="0" xfId="0" applyFont="1" applyAlignment="1">
      <alignment horizontal="left" vertical="center"/>
    </xf>
    <xf numFmtId="0" fontId="40" fillId="0" borderId="0" xfId="26" applyFont="1"/>
    <xf numFmtId="10" fontId="40" fillId="2" borderId="0" xfId="27" applyNumberFormat="1" applyFont="1" applyFill="1" applyBorder="1" applyAlignment="1">
      <alignment horizontal="center"/>
    </xf>
    <xf numFmtId="10" fontId="40" fillId="0" borderId="0" xfId="27" applyNumberFormat="1" applyFont="1" applyFill="1" applyBorder="1" applyAlignment="1">
      <alignment horizontal="center"/>
    </xf>
    <xf numFmtId="171" fontId="40" fillId="2" borderId="0" xfId="27" quotePrefix="1" applyNumberFormat="1" applyFont="1" applyFill="1" applyBorder="1" applyAlignment="1">
      <alignment horizontal="center"/>
    </xf>
    <xf numFmtId="10" fontId="40" fillId="2" borderId="0" xfId="27" quotePrefix="1" applyNumberFormat="1" applyFont="1" applyFill="1" applyBorder="1" applyAlignment="1">
      <alignment horizontal="center"/>
    </xf>
    <xf numFmtId="9" fontId="40" fillId="0" borderId="0" xfId="27" applyFont="1" applyFill="1"/>
    <xf numFmtId="173" fontId="40" fillId="0" borderId="0" xfId="27" applyNumberFormat="1" applyFont="1" applyFill="1"/>
    <xf numFmtId="0" fontId="40" fillId="0" borderId="4" xfId="0" applyFont="1" applyBorder="1" applyAlignment="1">
      <alignment horizontal="left" vertical="center" indent="1"/>
    </xf>
    <xf numFmtId="0" fontId="3" fillId="0" borderId="0" xfId="1" applyBorder="1"/>
    <xf numFmtId="0" fontId="42" fillId="0" borderId="0" xfId="0" applyFont="1" applyAlignment="1">
      <alignment horizontal="center"/>
    </xf>
    <xf numFmtId="0" fontId="215" fillId="5" borderId="8" xfId="47697" applyFont="1" applyFill="1" applyBorder="1" applyAlignment="1">
      <alignment vertical="center" wrapText="1"/>
    </xf>
    <xf numFmtId="0" fontId="215" fillId="5" borderId="0" xfId="47697" applyFont="1" applyFill="1" applyAlignment="1">
      <alignment vertical="center" wrapText="1"/>
    </xf>
    <xf numFmtId="0" fontId="216" fillId="3" borderId="14" xfId="47697" applyFont="1" applyFill="1" applyBorder="1" applyAlignment="1">
      <alignment vertical="center" wrapText="1"/>
    </xf>
    <xf numFmtId="0" fontId="42" fillId="5" borderId="0" xfId="47697" applyFont="1" applyFill="1" applyAlignment="1">
      <alignment wrapText="1"/>
    </xf>
    <xf numFmtId="0" fontId="42" fillId="5" borderId="0" xfId="47697" applyFont="1" applyFill="1"/>
    <xf numFmtId="0" fontId="36" fillId="5" borderId="0" xfId="0" applyFont="1" applyFill="1" applyAlignment="1">
      <alignment vertical="center"/>
    </xf>
    <xf numFmtId="171" fontId="40" fillId="5" borderId="0" xfId="48927" applyNumberFormat="1" applyFont="1" applyFill="1" applyAlignment="1">
      <alignment horizontal="center" vertical="center"/>
    </xf>
    <xf numFmtId="0" fontId="42" fillId="0" borderId="0" xfId="47697" applyFont="1" applyAlignment="1">
      <alignment wrapText="1"/>
    </xf>
    <xf numFmtId="171" fontId="215" fillId="5" borderId="0" xfId="48927" applyNumberFormat="1" applyFont="1" applyFill="1" applyAlignment="1">
      <alignment horizontal="center" vertical="center"/>
    </xf>
    <xf numFmtId="0" fontId="42" fillId="0" borderId="0" xfId="47697" applyFont="1"/>
    <xf numFmtId="0" fontId="222" fillId="0" borderId="0" xfId="0" applyFont="1" applyAlignment="1">
      <alignment horizontal="center"/>
    </xf>
    <xf numFmtId="0" fontId="217" fillId="0" borderId="0" xfId="0" applyFont="1" applyAlignment="1">
      <alignment horizontal="left" vertical="center" readingOrder="1"/>
    </xf>
    <xf numFmtId="0" fontId="40" fillId="0" borderId="0" xfId="0" applyFont="1" applyAlignment="1">
      <alignment horizontal="left" vertical="center" readingOrder="1"/>
    </xf>
    <xf numFmtId="222" fontId="40" fillId="122" borderId="5" xfId="53506" applyNumberFormat="1" applyFont="1" applyFill="1" applyBorder="1" applyAlignment="1">
      <alignment horizontal="center" vertical="center"/>
    </xf>
    <xf numFmtId="0" fontId="42" fillId="3" borderId="14" xfId="0" applyFont="1" applyFill="1" applyBorder="1"/>
    <xf numFmtId="0" fontId="211" fillId="0" borderId="4" xfId="0" applyFont="1" applyBorder="1"/>
    <xf numFmtId="0" fontId="40" fillId="2" borderId="4" xfId="0" applyFont="1" applyFill="1" applyBorder="1" applyAlignment="1">
      <alignment horizontal="center"/>
    </xf>
    <xf numFmtId="0" fontId="40" fillId="2" borderId="0" xfId="0" applyFont="1" applyFill="1" applyAlignment="1">
      <alignment horizontal="center"/>
    </xf>
    <xf numFmtId="0" fontId="211" fillId="0" borderId="14" xfId="0" applyFont="1" applyBorder="1"/>
    <xf numFmtId="49" fontId="39" fillId="3" borderId="11" xfId="0" applyNumberFormat="1" applyFont="1" applyFill="1" applyBorder="1" applyAlignment="1">
      <alignment horizontal="center" vertical="center" wrapText="1"/>
    </xf>
    <xf numFmtId="0" fontId="39" fillId="3" borderId="15" xfId="0" applyFont="1" applyFill="1" applyBorder="1" applyAlignment="1">
      <alignment horizontal="center" vertical="center" wrapText="1"/>
    </xf>
    <xf numFmtId="17" fontId="42" fillId="0" borderId="0" xfId="0" applyNumberFormat="1" applyFont="1"/>
    <xf numFmtId="168" fontId="220" fillId="0" borderId="0" xfId="0" applyNumberFormat="1" applyFont="1"/>
    <xf numFmtId="0" fontId="41" fillId="0" borderId="0" xfId="0" applyFont="1" applyAlignment="1">
      <alignment horizontal="center"/>
    </xf>
    <xf numFmtId="0" fontId="226" fillId="5" borderId="0" xfId="3" applyFont="1" applyFill="1" applyAlignment="1">
      <alignment horizontal="center"/>
    </xf>
    <xf numFmtId="0" fontId="226" fillId="0" borderId="0" xfId="3" applyFont="1"/>
    <xf numFmtId="0" fontId="242" fillId="0" borderId="0" xfId="0" applyFont="1"/>
    <xf numFmtId="0" fontId="226" fillId="0" borderId="0" xfId="3" applyFont="1" applyAlignment="1">
      <alignment horizontal="center"/>
    </xf>
    <xf numFmtId="0" fontId="227" fillId="0" borderId="0" xfId="3" applyFont="1" applyAlignment="1">
      <alignment horizontal="center" vertical="center"/>
    </xf>
    <xf numFmtId="1" fontId="227" fillId="0" borderId="0" xfId="9396" applyNumberFormat="1" applyFont="1" applyFill="1" applyBorder="1" applyAlignment="1">
      <alignment horizontal="center"/>
    </xf>
    <xf numFmtId="173" fontId="220" fillId="0" borderId="0" xfId="7828" applyNumberFormat="1" applyFont="1" applyFill="1" applyBorder="1" applyAlignment="1">
      <alignment horizontal="left" vertical="center"/>
    </xf>
    <xf numFmtId="223" fontId="220" fillId="5" borderId="4" xfId="7828" applyNumberFormat="1" applyFont="1" applyFill="1" applyBorder="1" applyAlignment="1">
      <alignment horizontal="center" vertical="center" wrapText="1"/>
    </xf>
    <xf numFmtId="223" fontId="220" fillId="5" borderId="0" xfId="7828" applyNumberFormat="1" applyFont="1" applyFill="1" applyBorder="1" applyAlignment="1">
      <alignment horizontal="center" vertical="center" wrapText="1"/>
    </xf>
    <xf numFmtId="223" fontId="220" fillId="5" borderId="5" xfId="7828" applyNumberFormat="1" applyFont="1" applyFill="1" applyBorder="1" applyAlignment="1">
      <alignment horizontal="center" vertical="center" wrapText="1"/>
    </xf>
    <xf numFmtId="172" fontId="220" fillId="0" borderId="0" xfId="7828" applyNumberFormat="1" applyFont="1" applyFill="1" applyBorder="1" applyAlignment="1">
      <alignment horizontal="left" vertical="center" wrapText="1"/>
    </xf>
    <xf numFmtId="0" fontId="221" fillId="0" borderId="0" xfId="0" applyFont="1" applyAlignment="1">
      <alignment horizontal="left"/>
    </xf>
    <xf numFmtId="223" fontId="226" fillId="5" borderId="4" xfId="7828" applyNumberFormat="1" applyFont="1" applyFill="1" applyBorder="1" applyAlignment="1">
      <alignment horizontal="center" vertical="center" wrapText="1"/>
    </xf>
    <xf numFmtId="223" fontId="226" fillId="5" borderId="0" xfId="7828" applyNumberFormat="1" applyFont="1" applyFill="1" applyBorder="1" applyAlignment="1">
      <alignment horizontal="center" vertical="center" wrapText="1"/>
    </xf>
    <xf numFmtId="172" fontId="228" fillId="0" borderId="0" xfId="0" applyNumberFormat="1" applyFont="1" applyAlignment="1">
      <alignment horizontal="left"/>
    </xf>
    <xf numFmtId="173" fontId="226" fillId="0" borderId="0" xfId="7828" applyNumberFormat="1" applyFont="1" applyFill="1" applyBorder="1" applyAlignment="1">
      <alignment horizontal="left" vertical="center"/>
    </xf>
    <xf numFmtId="173" fontId="220" fillId="0" borderId="0" xfId="7828" applyNumberFormat="1" applyFont="1" applyFill="1" applyBorder="1" applyAlignment="1">
      <alignment vertical="center"/>
    </xf>
    <xf numFmtId="173" fontId="226" fillId="0" borderId="0" xfId="7828" applyNumberFormat="1" applyFont="1" applyFill="1" applyBorder="1" applyAlignment="1">
      <alignment vertical="center"/>
    </xf>
    <xf numFmtId="10" fontId="226" fillId="0" borderId="0" xfId="53496" applyNumberFormat="1" applyFont="1" applyFill="1" applyBorder="1" applyAlignment="1">
      <alignment vertical="center"/>
    </xf>
    <xf numFmtId="0" fontId="242" fillId="5" borderId="0" xfId="0" applyFont="1" applyFill="1"/>
    <xf numFmtId="224" fontId="40" fillId="5" borderId="4" xfId="14" applyNumberFormat="1" applyFont="1" applyFill="1" applyBorder="1" applyAlignment="1">
      <alignment horizontal="center" vertical="center"/>
    </xf>
    <xf numFmtId="224" fontId="40" fillId="5" borderId="0" xfId="14" applyNumberFormat="1" applyFont="1" applyFill="1" applyBorder="1" applyAlignment="1">
      <alignment horizontal="center" vertical="center"/>
    </xf>
    <xf numFmtId="224" fontId="41" fillId="5" borderId="4" xfId="14" applyNumberFormat="1" applyFont="1" applyFill="1" applyBorder="1" applyAlignment="1">
      <alignment horizontal="center" vertical="center"/>
    </xf>
    <xf numFmtId="224" fontId="41" fillId="5" borderId="0" xfId="14" applyNumberFormat="1" applyFont="1" applyFill="1" applyBorder="1" applyAlignment="1">
      <alignment horizontal="center" vertical="center"/>
    </xf>
    <xf numFmtId="171" fontId="40" fillId="0" borderId="5" xfId="25" applyNumberFormat="1" applyFont="1" applyBorder="1" applyAlignment="1">
      <alignment horizontal="center"/>
    </xf>
    <xf numFmtId="225" fontId="40" fillId="0" borderId="0" xfId="17742" applyNumberFormat="1" applyFont="1" applyFill="1" applyBorder="1" applyAlignment="1">
      <alignment horizontal="center" vertical="center"/>
    </xf>
    <xf numFmtId="0" fontId="41" fillId="0" borderId="0" xfId="0" applyFont="1"/>
    <xf numFmtId="225" fontId="41" fillId="0" borderId="0" xfId="17742" applyNumberFormat="1" applyFont="1" applyFill="1" applyBorder="1" applyAlignment="1">
      <alignment horizontal="center" vertical="center"/>
    </xf>
    <xf numFmtId="0" fontId="40" fillId="2" borderId="4" xfId="0" applyFont="1" applyFill="1" applyBorder="1"/>
    <xf numFmtId="0" fontId="41" fillId="2" borderId="4" xfId="0" applyFont="1" applyFill="1" applyBorder="1"/>
    <xf numFmtId="0" fontId="41" fillId="2" borderId="0" xfId="0" applyFont="1" applyFill="1"/>
    <xf numFmtId="0" fontId="40" fillId="0" borderId="4" xfId="0" applyFont="1" applyBorder="1" applyAlignment="1">
      <alignment horizontal="left"/>
    </xf>
    <xf numFmtId="0" fontId="40" fillId="2" borderId="0" xfId="0" applyFont="1" applyFill="1"/>
    <xf numFmtId="0" fontId="40" fillId="2" borderId="0" xfId="0" quotePrefix="1" applyFont="1" applyFill="1"/>
    <xf numFmtId="225" fontId="40" fillId="0" borderId="4" xfId="17742" applyNumberFormat="1" applyFont="1" applyFill="1" applyBorder="1" applyAlignment="1">
      <alignment horizontal="center" vertical="center"/>
    </xf>
    <xf numFmtId="225" fontId="41" fillId="0" borderId="4" xfId="17742" applyNumberFormat="1" applyFont="1" applyFill="1" applyBorder="1" applyAlignment="1">
      <alignment horizontal="center" vertical="center"/>
    </xf>
    <xf numFmtId="0" fontId="232" fillId="0" borderId="0" xfId="1" applyFont="1" applyFill="1" applyBorder="1"/>
    <xf numFmtId="0" fontId="40" fillId="0" borderId="0" xfId="0" applyFont="1" applyAlignment="1">
      <alignment horizontal="center" vertical="center"/>
    </xf>
    <xf numFmtId="0" fontId="40" fillId="2" borderId="4" xfId="0" applyFont="1" applyFill="1" applyBorder="1" applyAlignment="1">
      <alignment horizontal="left" vertical="center"/>
    </xf>
    <xf numFmtId="0" fontId="40" fillId="2" borderId="4" xfId="0" applyFont="1" applyFill="1" applyBorder="1" applyAlignment="1">
      <alignment horizontal="left" indent="1"/>
    </xf>
    <xf numFmtId="0" fontId="40" fillId="2" borderId="4" xfId="0" applyFont="1" applyFill="1" applyBorder="1" applyAlignment="1">
      <alignment horizontal="left" vertical="center" wrapText="1" indent="1"/>
    </xf>
    <xf numFmtId="0" fontId="41" fillId="2" borderId="4" xfId="0" applyFont="1" applyFill="1" applyBorder="1" applyAlignment="1">
      <alignment horizontal="left"/>
    </xf>
    <xf numFmtId="0" fontId="40" fillId="2" borderId="4" xfId="0" applyFont="1" applyFill="1" applyBorder="1" applyAlignment="1">
      <alignment horizontal="left"/>
    </xf>
    <xf numFmtId="0" fontId="41" fillId="2" borderId="4" xfId="0" applyFont="1" applyFill="1" applyBorder="1" applyAlignment="1">
      <alignment horizontal="center"/>
    </xf>
    <xf numFmtId="0" fontId="41" fillId="2" borderId="4" xfId="0" applyFont="1" applyFill="1" applyBorder="1" applyAlignment="1">
      <alignment vertical="center"/>
    </xf>
    <xf numFmtId="0" fontId="40" fillId="2" borderId="0" xfId="0" applyFont="1" applyFill="1" applyAlignment="1">
      <alignment horizontal="center" vertical="center"/>
    </xf>
    <xf numFmtId="0" fontId="41" fillId="2" borderId="0" xfId="0" applyFont="1" applyFill="1" applyAlignment="1">
      <alignment horizontal="center"/>
    </xf>
    <xf numFmtId="0" fontId="41" fillId="2" borderId="0" xfId="0" applyFont="1" applyFill="1" applyAlignment="1">
      <alignment vertical="center"/>
    </xf>
    <xf numFmtId="0" fontId="39" fillId="3" borderId="4" xfId="0" applyFont="1" applyFill="1" applyBorder="1" applyAlignment="1">
      <alignment horizontal="center"/>
    </xf>
    <xf numFmtId="0" fontId="40" fillId="2" borderId="4" xfId="0" applyFont="1" applyFill="1" applyBorder="1" applyAlignment="1">
      <alignment horizontal="left" vertical="center" wrapText="1"/>
    </xf>
    <xf numFmtId="0" fontId="41" fillId="2" borderId="0" xfId="0" applyFont="1" applyFill="1" applyAlignment="1">
      <alignment horizontal="center" vertical="center"/>
    </xf>
    <xf numFmtId="0" fontId="216" fillId="4" borderId="1" xfId="0" applyFont="1" applyFill="1" applyBorder="1" applyAlignment="1">
      <alignment vertical="center"/>
    </xf>
    <xf numFmtId="3" fontId="40" fillId="0" borderId="0" xfId="0" applyNumberFormat="1" applyFont="1" applyAlignment="1">
      <alignment horizontal="center" vertical="center"/>
    </xf>
    <xf numFmtId="172" fontId="41" fillId="5" borderId="0" xfId="50569" applyNumberFormat="1" applyFont="1" applyFill="1" applyBorder="1" applyAlignment="1">
      <alignment vertical="center"/>
    </xf>
    <xf numFmtId="171" fontId="41" fillId="5" borderId="0" xfId="19" applyNumberFormat="1" applyFont="1" applyFill="1" applyAlignment="1">
      <alignment horizontal="center" vertical="center"/>
    </xf>
    <xf numFmtId="0" fontId="211" fillId="0" borderId="0" xfId="0" applyFont="1"/>
    <xf numFmtId="0" fontId="211" fillId="0" borderId="4" xfId="0" applyFont="1" applyBorder="1" applyAlignment="1">
      <alignment horizontal="left" indent="3"/>
    </xf>
    <xf numFmtId="0" fontId="211" fillId="0" borderId="4" xfId="0" applyFont="1" applyBorder="1" applyAlignment="1">
      <alignment horizontal="left" wrapText="1" indent="3"/>
    </xf>
    <xf numFmtId="0" fontId="215" fillId="0" borderId="8" xfId="0" applyFont="1" applyBorder="1"/>
    <xf numFmtId="0" fontId="244" fillId="0" borderId="0" xfId="1" applyFont="1" applyFill="1" applyBorder="1"/>
    <xf numFmtId="9" fontId="42" fillId="0" borderId="0" xfId="53496" applyFont="1"/>
    <xf numFmtId="10" fontId="40" fillId="0" borderId="0" xfId="53496" applyNumberFormat="1" applyFont="1"/>
    <xf numFmtId="221" fontId="24" fillId="0" borderId="0" xfId="0" applyNumberFormat="1" applyFont="1"/>
    <xf numFmtId="0" fontId="40" fillId="0" borderId="0" xfId="0" applyFont="1" applyAlignment="1">
      <alignment vertical="top" wrapText="1"/>
    </xf>
    <xf numFmtId="0" fontId="39" fillId="0" borderId="0" xfId="0" applyFont="1" applyAlignment="1">
      <alignment horizontal="center"/>
    </xf>
    <xf numFmtId="171" fontId="40" fillId="0" borderId="4" xfId="25" applyNumberFormat="1" applyFont="1" applyBorder="1" applyAlignment="1">
      <alignment horizontal="center"/>
    </xf>
    <xf numFmtId="10" fontId="42" fillId="0" borderId="0" xfId="0" applyNumberFormat="1" applyFont="1"/>
    <xf numFmtId="0" fontId="40" fillId="5" borderId="0" xfId="31" applyFont="1" applyFill="1" applyAlignment="1">
      <alignment horizontal="left" vertical="top" wrapText="1"/>
    </xf>
    <xf numFmtId="0" fontId="40" fillId="5" borderId="0" xfId="31" applyFont="1" applyFill="1" applyAlignment="1">
      <alignment vertical="top" wrapText="1"/>
    </xf>
    <xf numFmtId="171" fontId="40" fillId="0" borderId="0" xfId="25" applyNumberFormat="1" applyFont="1" applyBorder="1" applyAlignment="1">
      <alignment horizontal="center"/>
    </xf>
    <xf numFmtId="10" fontId="40" fillId="0" borderId="0" xfId="32502" applyNumberFormat="1" applyFont="1" applyFill="1" applyBorder="1" applyAlignment="1">
      <alignment horizontal="center"/>
    </xf>
    <xf numFmtId="0" fontId="40" fillId="5" borderId="0" xfId="31" applyFont="1" applyFill="1" applyAlignment="1">
      <alignment wrapText="1"/>
    </xf>
    <xf numFmtId="0" fontId="40" fillId="0" borderId="5" xfId="0" applyFont="1" applyBorder="1"/>
    <xf numFmtId="0" fontId="41" fillId="0" borderId="5" xfId="0" applyFont="1" applyBorder="1"/>
    <xf numFmtId="0" fontId="41" fillId="0" borderId="4" xfId="0" applyFont="1" applyBorder="1"/>
    <xf numFmtId="0" fontId="41" fillId="0" borderId="5" xfId="0" applyFont="1" applyBorder="1" applyAlignment="1">
      <alignment horizontal="center"/>
    </xf>
    <xf numFmtId="0" fontId="41" fillId="6" borderId="0" xfId="0" applyFont="1" applyFill="1" applyAlignment="1">
      <alignment horizontal="center"/>
    </xf>
    <xf numFmtId="0" fontId="41" fillId="6" borderId="0" xfId="0" applyFont="1" applyFill="1" applyAlignment="1">
      <alignment horizontal="center" vertical="center"/>
    </xf>
    <xf numFmtId="0" fontId="41" fillId="6" borderId="4" xfId="0" applyFont="1" applyFill="1" applyBorder="1"/>
    <xf numFmtId="0" fontId="40" fillId="6" borderId="5" xfId="0" applyFont="1" applyFill="1" applyBorder="1"/>
    <xf numFmtId="0" fontId="40" fillId="6" borderId="4" xfId="0" applyFont="1" applyFill="1" applyBorder="1"/>
    <xf numFmtId="0" fontId="40" fillId="6" borderId="5" xfId="0" applyFont="1" applyFill="1" applyBorder="1" applyAlignment="1">
      <alignment vertical="center"/>
    </xf>
    <xf numFmtId="0" fontId="41" fillId="6" borderId="5" xfId="0" applyFont="1" applyFill="1" applyBorder="1" applyAlignment="1">
      <alignment horizontal="center"/>
    </xf>
    <xf numFmtId="0" fontId="41" fillId="6" borderId="5" xfId="0" applyFont="1" applyFill="1" applyBorder="1"/>
    <xf numFmtId="221" fontId="42" fillId="0" borderId="0" xfId="0" applyNumberFormat="1" applyFont="1"/>
    <xf numFmtId="0" fontId="40" fillId="0" borderId="0" xfId="13" applyFont="1" applyAlignment="1">
      <alignment horizontal="left"/>
    </xf>
    <xf numFmtId="0" fontId="40" fillId="0" borderId="0" xfId="13" applyFont="1"/>
    <xf numFmtId="43" fontId="40" fillId="0" borderId="0" xfId="13" applyNumberFormat="1" applyFont="1" applyAlignment="1">
      <alignment horizontal="center" vertical="center"/>
    </xf>
    <xf numFmtId="175" fontId="40" fillId="0" borderId="0" xfId="13" applyNumberFormat="1" applyFont="1" applyAlignment="1">
      <alignment horizontal="center" vertical="center"/>
    </xf>
    <xf numFmtId="0" fontId="234" fillId="0" borderId="0" xfId="0" applyFont="1" applyAlignment="1">
      <alignment horizontal="justify" vertical="center"/>
    </xf>
    <xf numFmtId="9" fontId="0" fillId="0" borderId="0" xfId="53510" applyFont="1"/>
    <xf numFmtId="43" fontId="0" fillId="0" borderId="0" xfId="53509" applyFont="1"/>
    <xf numFmtId="10" fontId="41" fillId="0" borderId="0" xfId="15" applyNumberFormat="1" applyFont="1" applyAlignment="1">
      <alignment horizontal="center"/>
    </xf>
    <xf numFmtId="171" fontId="41" fillId="0" borderId="0" xfId="15" quotePrefix="1" applyNumberFormat="1" applyFont="1" applyAlignment="1">
      <alignment horizontal="center"/>
    </xf>
    <xf numFmtId="10" fontId="0" fillId="0" borderId="0" xfId="0" applyNumberFormat="1"/>
    <xf numFmtId="0" fontId="40" fillId="0" borderId="3" xfId="0" applyFont="1" applyBorder="1" applyAlignment="1">
      <alignment vertical="center"/>
    </xf>
    <xf numFmtId="0" fontId="28" fillId="0" borderId="0" xfId="21" applyFont="1" applyAlignment="1">
      <alignment horizontal="center"/>
    </xf>
    <xf numFmtId="171" fontId="32" fillId="0" borderId="0" xfId="53496" applyNumberFormat="1" applyFont="1" applyFill="1" applyBorder="1" applyAlignment="1">
      <alignment horizontal="center"/>
    </xf>
    <xf numFmtId="0" fontId="28" fillId="5" borderId="0" xfId="21" applyFont="1" applyFill="1" applyAlignment="1">
      <alignment vertical="center"/>
    </xf>
    <xf numFmtId="0" fontId="28" fillId="5" borderId="0" xfId="21" applyFont="1" applyFill="1"/>
    <xf numFmtId="171" fontId="32" fillId="5" borderId="0" xfId="53496" applyNumberFormat="1" applyFont="1" applyFill="1" applyBorder="1" applyAlignment="1"/>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4" xfId="21" applyNumberFormat="1" applyFont="1" applyFill="1" applyBorder="1"/>
    <xf numFmtId="3" fontId="28" fillId="5" borderId="0" xfId="21" applyNumberFormat="1" applyFont="1" applyFill="1"/>
    <xf numFmtId="0" fontId="28" fillId="5" borderId="2" xfId="21" applyFont="1" applyFill="1" applyBorder="1"/>
    <xf numFmtId="3" fontId="28" fillId="5" borderId="0" xfId="53496" applyNumberFormat="1" applyFont="1" applyFill="1" applyBorder="1" applyAlignment="1">
      <alignment vertical="center"/>
    </xf>
    <xf numFmtId="171" fontId="28" fillId="0" borderId="0" xfId="53496" applyNumberFormat="1" applyFont="1" applyFill="1" applyBorder="1" applyAlignment="1">
      <alignment horizontal="center" vertical="center"/>
    </xf>
    <xf numFmtId="0" fontId="28" fillId="0" borderId="0" xfId="21" applyFont="1"/>
    <xf numFmtId="0" fontId="28" fillId="0" borderId="4" xfId="21" applyFont="1" applyBorder="1" applyAlignment="1">
      <alignment horizontal="left"/>
    </xf>
    <xf numFmtId="0" fontId="32" fillId="0" borderId="4" xfId="21" applyFont="1" applyBorder="1" applyAlignment="1">
      <alignment horizontal="left"/>
    </xf>
    <xf numFmtId="0" fontId="32" fillId="0" borderId="0" xfId="21" applyFont="1"/>
    <xf numFmtId="0" fontId="28" fillId="0" borderId="4" xfId="2" applyFont="1" applyBorder="1" applyAlignment="1">
      <alignment horizontal="left"/>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32" fillId="0" borderId="2" xfId="21" applyFont="1" applyBorder="1"/>
    <xf numFmtId="0" fontId="28" fillId="0" borderId="0" xfId="21" applyFont="1" applyAlignment="1">
      <alignment vertical="center"/>
    </xf>
    <xf numFmtId="171" fontId="32" fillId="0" borderId="0" xfId="53496" applyNumberFormat="1" applyFont="1" applyFill="1" applyBorder="1" applyAlignment="1"/>
    <xf numFmtId="0" fontId="0" fillId="0" borderId="4" xfId="0" applyBorder="1"/>
    <xf numFmtId="179" fontId="41" fillId="0" borderId="0" xfId="31" quotePrefix="1" applyNumberFormat="1" applyFont="1" applyAlignment="1">
      <alignment horizontal="left"/>
    </xf>
    <xf numFmtId="10" fontId="40" fillId="0" borderId="0" xfId="32502" applyNumberFormat="1" applyFont="1" applyFill="1" applyBorder="1" applyAlignment="1">
      <alignment horizontal="center" vertical="center"/>
    </xf>
    <xf numFmtId="179" fontId="40" fillId="0" borderId="0" xfId="31" quotePrefix="1" applyNumberFormat="1" applyFont="1" applyAlignment="1">
      <alignment horizontal="left"/>
    </xf>
    <xf numFmtId="225" fontId="40" fillId="5" borderId="0" xfId="17742" applyNumberFormat="1" applyFont="1" applyFill="1" applyBorder="1" applyAlignment="1">
      <alignment horizontal="center" vertical="center"/>
    </xf>
    <xf numFmtId="221" fontId="40" fillId="0" borderId="4" xfId="14" applyNumberFormat="1" applyFont="1" applyBorder="1" applyAlignment="1">
      <alignment horizontal="center" vertical="center"/>
    </xf>
    <xf numFmtId="221" fontId="41" fillId="0" borderId="4" xfId="14" applyNumberFormat="1" applyFont="1" applyBorder="1" applyAlignment="1">
      <alignment horizontal="center" vertical="center"/>
    </xf>
    <xf numFmtId="37" fontId="39" fillId="3" borderId="4" xfId="0" quotePrefix="1" applyNumberFormat="1" applyFont="1" applyFill="1" applyBorder="1" applyAlignment="1">
      <alignment horizontal="center"/>
    </xf>
    <xf numFmtId="37" fontId="39" fillId="3" borderId="5" xfId="0" quotePrefix="1" applyNumberFormat="1" applyFont="1" applyFill="1" applyBorder="1" applyAlignment="1">
      <alignment horizontal="center"/>
    </xf>
    <xf numFmtId="221" fontId="40" fillId="0" borderId="0" xfId="14" applyNumberFormat="1" applyFont="1" applyBorder="1" applyAlignment="1">
      <alignment horizontal="center" vertical="center"/>
    </xf>
    <xf numFmtId="14" fontId="229" fillId="3" borderId="4" xfId="37" applyNumberFormat="1" applyFont="1" applyFill="1" applyBorder="1" applyAlignment="1">
      <alignment horizontal="center" vertical="center"/>
    </xf>
    <xf numFmtId="14" fontId="229" fillId="3" borderId="5" xfId="37" applyNumberFormat="1" applyFont="1" applyFill="1" applyBorder="1" applyAlignment="1">
      <alignment horizontal="center" vertical="center"/>
    </xf>
    <xf numFmtId="223" fontId="40" fillId="5" borderId="4" xfId="53513" applyNumberFormat="1" applyFont="1" applyFill="1" applyBorder="1" applyAlignment="1">
      <alignment horizontal="center" vertical="center" wrapText="1"/>
    </xf>
    <xf numFmtId="223" fontId="40" fillId="5" borderId="0" xfId="53513" applyNumberFormat="1" applyFont="1" applyFill="1" applyBorder="1" applyAlignment="1">
      <alignment horizontal="center" vertical="center" wrapText="1"/>
    </xf>
    <xf numFmtId="223" fontId="40" fillId="5" borderId="5" xfId="53513" applyNumberFormat="1" applyFont="1" applyFill="1" applyBorder="1" applyAlignment="1">
      <alignment horizontal="center" vertical="center" wrapText="1"/>
    </xf>
    <xf numFmtId="223" fontId="41" fillId="5" borderId="4" xfId="53513" applyNumberFormat="1" applyFont="1" applyFill="1" applyBorder="1" applyAlignment="1">
      <alignment horizontal="center" vertical="center" wrapText="1"/>
    </xf>
    <xf numFmtId="223" fontId="41" fillId="5" borderId="0" xfId="53513" applyNumberFormat="1" applyFont="1" applyFill="1" applyBorder="1" applyAlignment="1">
      <alignment horizontal="center" vertical="center" wrapText="1"/>
    </xf>
    <xf numFmtId="223" fontId="41" fillId="5" borderId="2" xfId="53513" applyNumberFormat="1" applyFont="1" applyFill="1" applyBorder="1" applyAlignment="1">
      <alignment horizontal="center" vertical="center" wrapText="1"/>
    </xf>
    <xf numFmtId="1" fontId="39" fillId="3" borderId="4" xfId="53514" quotePrefix="1" applyNumberFormat="1" applyFont="1" applyFill="1" applyBorder="1" applyAlignment="1">
      <alignment horizontal="center" vertical="center"/>
    </xf>
    <xf numFmtId="1" fontId="39" fillId="3" borderId="0" xfId="53514" quotePrefix="1" applyNumberFormat="1" applyFont="1" applyFill="1" applyBorder="1" applyAlignment="1">
      <alignment horizontal="center" vertical="center"/>
    </xf>
    <xf numFmtId="1" fontId="39" fillId="3" borderId="5" xfId="53514" quotePrefix="1" applyNumberFormat="1" applyFont="1" applyFill="1" applyBorder="1" applyAlignment="1">
      <alignment horizontal="center" vertical="center"/>
    </xf>
    <xf numFmtId="14" fontId="229" fillId="3" borderId="0" xfId="37" applyNumberFormat="1" applyFont="1" applyFill="1" applyAlignment="1">
      <alignment horizontal="center" vertical="center"/>
    </xf>
    <xf numFmtId="223" fontId="40" fillId="5" borderId="2" xfId="53513" applyNumberFormat="1" applyFont="1" applyFill="1" applyBorder="1" applyAlignment="1">
      <alignment horizontal="center" vertical="center" wrapText="1"/>
    </xf>
    <xf numFmtId="10" fontId="40" fillId="5" borderId="4" xfId="32495" applyNumberFormat="1" applyFont="1" applyFill="1" applyBorder="1" applyAlignment="1">
      <alignment horizontal="center"/>
    </xf>
    <xf numFmtId="0" fontId="9" fillId="5" borderId="0" xfId="13" applyFill="1"/>
    <xf numFmtId="173" fontId="40" fillId="5" borderId="0" xfId="53513" applyNumberFormat="1" applyFont="1" applyFill="1" applyBorder="1" applyAlignment="1">
      <alignment vertical="center"/>
    </xf>
    <xf numFmtId="0" fontId="42" fillId="5" borderId="0" xfId="53515" applyFont="1" applyFill="1"/>
    <xf numFmtId="17" fontId="39" fillId="3" borderId="5" xfId="0" applyNumberFormat="1" applyFont="1" applyFill="1" applyBorder="1" applyAlignment="1">
      <alignment horizontal="center" vertical="center"/>
    </xf>
    <xf numFmtId="17" fontId="223" fillId="3" borderId="1" xfId="26" applyNumberFormat="1" applyFont="1" applyFill="1" applyBorder="1" applyAlignment="1">
      <alignment horizontal="center" vertical="center"/>
    </xf>
    <xf numFmtId="223" fontId="40" fillId="5" borderId="4" xfId="53517" applyNumberFormat="1" applyFont="1" applyFill="1" applyBorder="1" applyAlignment="1">
      <alignment horizontal="center" vertical="center" wrapText="1"/>
    </xf>
    <xf numFmtId="223" fontId="40" fillId="5" borderId="0" xfId="53517" applyNumberFormat="1" applyFont="1" applyFill="1" applyBorder="1" applyAlignment="1">
      <alignment horizontal="center" vertical="center" wrapText="1"/>
    </xf>
    <xf numFmtId="223" fontId="40" fillId="5" borderId="5" xfId="53517" applyNumberFormat="1" applyFont="1" applyFill="1" applyBorder="1" applyAlignment="1">
      <alignment horizontal="center" vertical="center" wrapText="1"/>
    </xf>
    <xf numFmtId="223" fontId="41" fillId="5" borderId="4" xfId="53517" applyNumberFormat="1" applyFont="1" applyFill="1" applyBorder="1" applyAlignment="1">
      <alignment horizontal="center" vertical="center" wrapText="1"/>
    </xf>
    <xf numFmtId="223" fontId="41" fillId="5" borderId="0" xfId="53517" applyNumberFormat="1" applyFont="1" applyFill="1" applyBorder="1" applyAlignment="1">
      <alignment horizontal="center" vertical="center" wrapText="1"/>
    </xf>
    <xf numFmtId="223" fontId="41" fillId="5" borderId="5" xfId="53517" applyNumberFormat="1" applyFont="1" applyFill="1" applyBorder="1" applyAlignment="1">
      <alignment horizontal="center" vertical="center" wrapText="1"/>
    </xf>
    <xf numFmtId="223" fontId="41" fillId="5" borderId="2" xfId="53517" applyNumberFormat="1" applyFont="1" applyFill="1" applyBorder="1" applyAlignment="1">
      <alignment horizontal="center" vertical="center" wrapText="1"/>
    </xf>
    <xf numFmtId="0" fontId="242" fillId="5" borderId="0" xfId="53516" applyFont="1" applyFill="1"/>
    <xf numFmtId="0" fontId="229" fillId="4" borderId="0" xfId="0" applyFont="1" applyFill="1" applyAlignment="1">
      <alignment horizontal="center" vertical="center"/>
    </xf>
    <xf numFmtId="0" fontId="229" fillId="4" borderId="5" xfId="0" applyFont="1" applyFill="1" applyBorder="1" applyAlignment="1">
      <alignment horizontal="center" vertical="center"/>
    </xf>
    <xf numFmtId="3" fontId="40" fillId="0" borderId="4" xfId="0" applyNumberFormat="1" applyFont="1" applyBorder="1" applyAlignment="1">
      <alignment horizontal="center" vertical="center"/>
    </xf>
    <xf numFmtId="3" fontId="40" fillId="0" borderId="2" xfId="0" applyNumberFormat="1" applyFont="1" applyBorder="1" applyAlignment="1">
      <alignment horizontal="center" vertical="center"/>
    </xf>
    <xf numFmtId="17" fontId="229" fillId="4" borderId="4" xfId="0" quotePrefix="1" applyNumberFormat="1" applyFont="1" applyFill="1" applyBorder="1" applyAlignment="1">
      <alignment horizontal="center" vertical="center"/>
    </xf>
    <xf numFmtId="17" fontId="229" fillId="4" borderId="5" xfId="0" quotePrefix="1" applyNumberFormat="1" applyFont="1" applyFill="1" applyBorder="1" applyAlignment="1">
      <alignment horizontal="center" vertical="center"/>
    </xf>
    <xf numFmtId="0" fontId="229" fillId="4" borderId="3" xfId="0" applyFont="1" applyFill="1" applyBorder="1" applyAlignment="1">
      <alignment horizontal="center" vertical="center"/>
    </xf>
    <xf numFmtId="171" fontId="40" fillId="5" borderId="4" xfId="6" applyNumberFormat="1" applyFont="1" applyFill="1" applyBorder="1" applyAlignment="1">
      <alignment horizontal="center" vertical="center"/>
    </xf>
    <xf numFmtId="171" fontId="40" fillId="5" borderId="5" xfId="53511" applyNumberFormat="1" applyFont="1" applyFill="1" applyBorder="1" applyAlignment="1">
      <alignment horizontal="center" vertical="center"/>
    </xf>
    <xf numFmtId="171" fontId="41" fillId="5" borderId="5" xfId="53511" applyNumberFormat="1" applyFont="1" applyFill="1" applyBorder="1" applyAlignment="1">
      <alignment horizontal="center" vertical="center"/>
    </xf>
    <xf numFmtId="178" fontId="39" fillId="3" borderId="4" xfId="32" applyNumberFormat="1" applyFont="1" applyFill="1" applyBorder="1" applyAlignment="1">
      <alignment horizontal="center"/>
    </xf>
    <xf numFmtId="178" fontId="39" fillId="3" borderId="5" xfId="32" applyNumberFormat="1" applyFont="1" applyFill="1" applyBorder="1" applyAlignment="1">
      <alignment horizontal="center"/>
    </xf>
    <xf numFmtId="0" fontId="40" fillId="5" borderId="4" xfId="32" applyFont="1" applyFill="1" applyBorder="1"/>
    <xf numFmtId="0" fontId="40" fillId="0" borderId="4" xfId="32" applyFont="1" applyBorder="1"/>
    <xf numFmtId="0" fontId="40" fillId="0" borderId="4" xfId="31" applyFont="1" applyBorder="1" applyAlignment="1">
      <alignment horizontal="left"/>
    </xf>
    <xf numFmtId="0" fontId="41" fillId="0" borderId="4" xfId="31" applyFont="1" applyBorder="1"/>
    <xf numFmtId="0" fontId="40" fillId="0" borderId="4" xfId="31" applyFont="1" applyBorder="1"/>
    <xf numFmtId="0" fontId="41" fillId="0" borderId="4" xfId="31" quotePrefix="1" applyFont="1" applyBorder="1" applyAlignment="1">
      <alignment horizontal="left"/>
    </xf>
    <xf numFmtId="171" fontId="28" fillId="0" borderId="5" xfId="53510" applyNumberFormat="1" applyFont="1" applyBorder="1" applyAlignment="1">
      <alignment horizontal="center"/>
    </xf>
    <xf numFmtId="0" fontId="39" fillId="3" borderId="0" xfId="44" applyFont="1" applyFill="1" applyAlignment="1">
      <alignment horizontal="center"/>
    </xf>
    <xf numFmtId="0" fontId="39" fillId="3" borderId="5" xfId="44" applyFont="1" applyFill="1" applyBorder="1" applyAlignment="1">
      <alignment horizontal="center"/>
    </xf>
    <xf numFmtId="171" fontId="2" fillId="0" borderId="8" xfId="53510" applyNumberFormat="1" applyFont="1" applyBorder="1" applyAlignment="1">
      <alignment horizontal="center"/>
    </xf>
    <xf numFmtId="171" fontId="2" fillId="0" borderId="9" xfId="53510" applyNumberFormat="1" applyFont="1" applyBorder="1" applyAlignment="1">
      <alignment horizontal="center"/>
    </xf>
    <xf numFmtId="0" fontId="39" fillId="3" borderId="1" xfId="0" applyFont="1" applyFill="1" applyBorder="1" applyAlignment="1">
      <alignment horizontal="center" vertical="top"/>
    </xf>
    <xf numFmtId="171" fontId="40" fillId="0" borderId="5" xfId="19" applyNumberFormat="1" applyFont="1" applyBorder="1" applyAlignment="1">
      <alignment horizontal="center" vertical="center"/>
    </xf>
    <xf numFmtId="3" fontId="40" fillId="0" borderId="0" xfId="53493" applyNumberFormat="1" applyFont="1" applyAlignment="1">
      <alignment horizontal="center"/>
    </xf>
    <xf numFmtId="171" fontId="40" fillId="0" borderId="3" xfId="19" applyNumberFormat="1" applyFont="1" applyBorder="1" applyAlignment="1">
      <alignment horizontal="center"/>
    </xf>
    <xf numFmtId="3" fontId="39" fillId="4" borderId="1" xfId="20" applyNumberFormat="1" applyFont="1" applyFill="1" applyBorder="1" applyAlignment="1">
      <alignment horizontal="center" vertical="center" wrapText="1"/>
    </xf>
    <xf numFmtId="3" fontId="42" fillId="9" borderId="3" xfId="20" applyNumberFormat="1" applyFont="1" applyFill="1" applyBorder="1" applyAlignment="1">
      <alignment vertical="center" wrapText="1"/>
    </xf>
    <xf numFmtId="171" fontId="211" fillId="2" borderId="0" xfId="20" applyNumberFormat="1" applyFont="1" applyFill="1" applyAlignment="1">
      <alignment horizontal="center" vertical="center" wrapText="1"/>
    </xf>
    <xf numFmtId="171" fontId="211" fillId="2" borderId="0" xfId="20" applyNumberFormat="1" applyFont="1" applyFill="1" applyAlignment="1">
      <alignment horizontal="center" vertical="center"/>
    </xf>
    <xf numFmtId="3" fontId="222" fillId="9" borderId="6" xfId="20" applyNumberFormat="1" applyFont="1" applyFill="1" applyBorder="1" applyAlignment="1">
      <alignment horizontal="left" vertical="center" wrapText="1"/>
    </xf>
    <xf numFmtId="171" fontId="215" fillId="2" borderId="7" xfId="20" applyNumberFormat="1" applyFont="1" applyFill="1" applyBorder="1" applyAlignment="1">
      <alignment horizontal="center" vertical="center"/>
    </xf>
    <xf numFmtId="3" fontId="39" fillId="4" borderId="1" xfId="20" applyNumberFormat="1" applyFont="1" applyFill="1" applyBorder="1" applyAlignment="1">
      <alignment vertical="center" wrapText="1"/>
    </xf>
    <xf numFmtId="227" fontId="248" fillId="5" borderId="0" xfId="47697" applyNumberFormat="1" applyFont="1" applyFill="1" applyAlignment="1">
      <alignment horizontal="center" vertical="center"/>
    </xf>
    <xf numFmtId="9" fontId="248" fillId="5" borderId="0" xfId="32498" applyFont="1" applyFill="1" applyBorder="1" applyAlignment="1">
      <alignment horizontal="center" vertical="center"/>
    </xf>
    <xf numFmtId="0" fontId="250" fillId="5" borderId="0" xfId="47697" applyFont="1" applyFill="1"/>
    <xf numFmtId="10" fontId="249" fillId="5" borderId="0" xfId="48978" applyNumberFormat="1" applyFont="1" applyFill="1" applyBorder="1" applyAlignment="1">
      <alignment horizontal="center" vertical="center"/>
    </xf>
    <xf numFmtId="10" fontId="250" fillId="5" borderId="0" xfId="32498" applyNumberFormat="1" applyFont="1" applyFill="1"/>
    <xf numFmtId="0" fontId="0" fillId="5" borderId="0" xfId="0" applyFill="1" applyAlignment="1">
      <alignment horizontal="center" vertical="center"/>
    </xf>
    <xf numFmtId="1" fontId="229" fillId="3" borderId="4" xfId="53506" quotePrefix="1" applyNumberFormat="1" applyFont="1" applyFill="1" applyBorder="1" applyAlignment="1">
      <alignment horizontal="center" vertical="center"/>
    </xf>
    <xf numFmtId="0" fontId="229" fillId="3" borderId="5" xfId="26" applyFont="1" applyFill="1" applyBorder="1" applyAlignment="1">
      <alignment horizontal="center" vertical="center"/>
    </xf>
    <xf numFmtId="221" fontId="40" fillId="0" borderId="4" xfId="9332" applyNumberFormat="1" applyFont="1" applyFill="1" applyBorder="1" applyAlignment="1">
      <alignment horizontal="center" vertical="center"/>
    </xf>
    <xf numFmtId="221" fontId="40" fillId="0" borderId="0" xfId="9332" applyNumberFormat="1" applyFont="1" applyFill="1" applyBorder="1" applyAlignment="1">
      <alignment horizontal="center" vertical="center"/>
    </xf>
    <xf numFmtId="221" fontId="40" fillId="0" borderId="5" xfId="9332" applyNumberFormat="1" applyFont="1" applyFill="1" applyBorder="1" applyAlignment="1">
      <alignment horizontal="center" vertical="center"/>
    </xf>
    <xf numFmtId="171" fontId="40" fillId="0" borderId="9" xfId="27" applyNumberFormat="1" applyFont="1" applyBorder="1" applyAlignment="1">
      <alignment horizontal="center" vertical="center"/>
    </xf>
    <xf numFmtId="1" fontId="229" fillId="3" borderId="4" xfId="53506" applyNumberFormat="1" applyFont="1" applyFill="1" applyBorder="1" applyAlignment="1">
      <alignment horizontal="center" vertical="center"/>
    </xf>
    <xf numFmtId="1" fontId="229" fillId="3" borderId="0" xfId="53506" applyNumberFormat="1" applyFont="1" applyFill="1" applyBorder="1" applyAlignment="1">
      <alignment horizontal="center" vertical="center"/>
    </xf>
    <xf numFmtId="171" fontId="235" fillId="0" borderId="5" xfId="48867" applyNumberFormat="1" applyFont="1" applyBorder="1" applyAlignment="1">
      <alignment horizontal="center" wrapText="1"/>
    </xf>
    <xf numFmtId="171" fontId="235" fillId="0" borderId="3" xfId="48867" applyNumberFormat="1" applyFont="1" applyBorder="1" applyAlignment="1">
      <alignment horizontal="center" wrapText="1"/>
    </xf>
    <xf numFmtId="171" fontId="237" fillId="0" borderId="3" xfId="48867" applyNumberFormat="1" applyFont="1" applyBorder="1" applyAlignment="1">
      <alignment horizontal="center" wrapText="1"/>
    </xf>
    <xf numFmtId="171" fontId="237" fillId="0" borderId="6" xfId="48867" applyNumberFormat="1" applyFont="1" applyBorder="1" applyAlignment="1">
      <alignment horizontal="center" vertical="center" wrapText="1"/>
    </xf>
    <xf numFmtId="0" fontId="28" fillId="5" borderId="0" xfId="0" applyFont="1" applyFill="1"/>
    <xf numFmtId="0" fontId="28" fillId="0" borderId="0" xfId="0" applyFont="1"/>
    <xf numFmtId="0" fontId="32" fillId="5" borderId="0" xfId="0" applyFont="1" applyFill="1"/>
    <xf numFmtId="10" fontId="28" fillId="5" borderId="0" xfId="0" applyNumberFormat="1" applyFont="1" applyFill="1"/>
    <xf numFmtId="171" fontId="28" fillId="5" borderId="0" xfId="0" applyNumberFormat="1" applyFont="1" applyFill="1"/>
    <xf numFmtId="171" fontId="28" fillId="0" borderId="4" xfId="53510" applyNumberFormat="1" applyFont="1" applyBorder="1" applyAlignment="1">
      <alignment horizontal="center"/>
    </xf>
    <xf numFmtId="0" fontId="39" fillId="3" borderId="4" xfId="44" applyFont="1" applyFill="1" applyBorder="1" applyAlignment="1">
      <alignment horizontal="center" vertical="center"/>
    </xf>
    <xf numFmtId="0" fontId="32" fillId="5" borderId="0" xfId="0" applyFont="1" applyFill="1" applyAlignment="1">
      <alignment vertical="center"/>
    </xf>
    <xf numFmtId="0" fontId="39" fillId="3" borderId="2" xfId="0" applyFont="1" applyFill="1" applyBorder="1" applyAlignment="1">
      <alignment horizontal="center" vertical="center"/>
    </xf>
    <xf numFmtId="14" fontId="251" fillId="3" borderId="0" xfId="38" applyNumberFormat="1" applyFont="1" applyFill="1" applyAlignment="1">
      <alignment horizontal="center" vertical="center" wrapText="1"/>
    </xf>
    <xf numFmtId="14" fontId="251" fillId="3" borderId="4" xfId="38" applyNumberFormat="1" applyFont="1" applyFill="1" applyBorder="1" applyAlignment="1">
      <alignment horizontal="center" vertical="center" wrapText="1"/>
    </xf>
    <xf numFmtId="14" fontId="251" fillId="3" borderId="5" xfId="38" applyNumberFormat="1" applyFont="1" applyFill="1" applyBorder="1" applyAlignment="1">
      <alignment horizontal="center" vertical="center" wrapText="1"/>
    </xf>
    <xf numFmtId="171" fontId="237" fillId="0" borderId="8" xfId="48867" applyNumberFormat="1" applyFont="1" applyBorder="1" applyAlignment="1">
      <alignment horizontal="center" wrapText="1"/>
    </xf>
    <xf numFmtId="171" fontId="237" fillId="0" borderId="9" xfId="48867" applyNumberFormat="1" applyFont="1" applyBorder="1" applyAlignment="1">
      <alignment horizontal="center" wrapText="1"/>
    </xf>
    <xf numFmtId="171" fontId="235" fillId="0" borderId="4" xfId="48867" applyNumberFormat="1" applyFont="1" applyBorder="1" applyAlignment="1">
      <alignment horizontal="center" wrapText="1"/>
    </xf>
    <xf numFmtId="0" fontId="215" fillId="9" borderId="8" xfId="39" applyFont="1" applyFill="1" applyBorder="1" applyAlignment="1">
      <alignment vertical="center"/>
    </xf>
    <xf numFmtId="0" fontId="215" fillId="0" borderId="8" xfId="0" applyFont="1" applyBorder="1" applyAlignment="1">
      <alignment vertical="center"/>
    </xf>
    <xf numFmtId="0" fontId="40" fillId="2" borderId="4" xfId="26" applyFont="1" applyFill="1" applyBorder="1"/>
    <xf numFmtId="171" fontId="40" fillId="0" borderId="4" xfId="53510" applyNumberFormat="1" applyFont="1" applyBorder="1" applyAlignment="1">
      <alignment horizontal="center" vertical="center"/>
    </xf>
    <xf numFmtId="171" fontId="40" fillId="0" borderId="5" xfId="53510" applyNumberFormat="1" applyFont="1" applyBorder="1" applyAlignment="1">
      <alignment horizontal="center" vertical="center"/>
    </xf>
    <xf numFmtId="0" fontId="41" fillId="0" borderId="8" xfId="43" applyFont="1" applyBorder="1" applyAlignment="1">
      <alignment vertical="center"/>
    </xf>
    <xf numFmtId="171" fontId="40" fillId="0" borderId="0" xfId="47" applyNumberFormat="1" applyFont="1" applyAlignment="1">
      <alignment horizontal="center" vertical="center"/>
    </xf>
    <xf numFmtId="171" fontId="40" fillId="0" borderId="2" xfId="47" applyNumberFormat="1" applyFont="1" applyBorder="1" applyAlignment="1">
      <alignment horizontal="center" vertical="center"/>
    </xf>
    <xf numFmtId="171" fontId="41" fillId="0" borderId="2" xfId="47" applyNumberFormat="1" applyFont="1" applyBorder="1" applyAlignment="1">
      <alignment horizontal="center" vertical="center"/>
    </xf>
    <xf numFmtId="0" fontId="39" fillId="3" borderId="5" xfId="44" applyFont="1" applyFill="1" applyBorder="1" applyAlignment="1">
      <alignment horizontal="center" vertical="center"/>
    </xf>
    <xf numFmtId="221" fontId="41" fillId="0" borderId="2" xfId="53506" applyNumberFormat="1" applyFont="1" applyFill="1" applyBorder="1" applyAlignment="1">
      <alignment horizontal="center" vertical="center"/>
    </xf>
    <xf numFmtId="221" fontId="40" fillId="0" borderId="2" xfId="53506" applyNumberFormat="1" applyFont="1" applyFill="1" applyBorder="1" applyAlignment="1">
      <alignment horizontal="center" vertical="center"/>
    </xf>
    <xf numFmtId="171" fontId="40" fillId="0" borderId="4" xfId="0" applyNumberFormat="1" applyFont="1" applyBorder="1" applyAlignment="1">
      <alignment horizontal="center" vertical="center"/>
    </xf>
    <xf numFmtId="171" fontId="40" fillId="0" borderId="5" xfId="0" applyNumberFormat="1" applyFont="1" applyBorder="1" applyAlignment="1">
      <alignment horizontal="center" vertical="center"/>
    </xf>
    <xf numFmtId="171" fontId="40" fillId="0" borderId="4" xfId="53510" applyNumberFormat="1" applyFont="1" applyFill="1" applyBorder="1" applyAlignment="1">
      <alignment horizontal="center" vertical="center"/>
    </xf>
    <xf numFmtId="171" fontId="40" fillId="0" borderId="0" xfId="53510" applyNumberFormat="1" applyFont="1" applyFill="1" applyBorder="1" applyAlignment="1">
      <alignment horizontal="center" vertical="center"/>
    </xf>
    <xf numFmtId="171" fontId="40" fillId="0" borderId="5" xfId="53510" applyNumberFormat="1" applyFont="1" applyFill="1" applyBorder="1" applyAlignment="1">
      <alignment horizontal="center" vertical="center"/>
    </xf>
    <xf numFmtId="171" fontId="41" fillId="0" borderId="4" xfId="53510" applyNumberFormat="1" applyFont="1" applyFill="1" applyBorder="1" applyAlignment="1">
      <alignment horizontal="center" vertical="center"/>
    </xf>
    <xf numFmtId="171" fontId="41" fillId="0" borderId="9" xfId="53510" applyNumberFormat="1" applyFont="1" applyFill="1" applyBorder="1" applyAlignment="1">
      <alignment horizontal="center" vertical="center"/>
    </xf>
    <xf numFmtId="171" fontId="41" fillId="0" borderId="7" xfId="53510" applyNumberFormat="1" applyFont="1" applyFill="1" applyBorder="1" applyAlignment="1">
      <alignment horizontal="center" vertical="center"/>
    </xf>
    <xf numFmtId="171" fontId="40" fillId="0" borderId="8" xfId="53510" applyNumberFormat="1" applyFont="1" applyFill="1" applyBorder="1" applyAlignment="1">
      <alignment horizontal="center" vertical="center"/>
    </xf>
    <xf numFmtId="171" fontId="40" fillId="0" borderId="9" xfId="53510" applyNumberFormat="1" applyFont="1" applyFill="1" applyBorder="1" applyAlignment="1">
      <alignment horizontal="center" vertical="center"/>
    </xf>
    <xf numFmtId="171" fontId="40" fillId="0" borderId="7" xfId="53510" applyNumberFormat="1" applyFont="1" applyFill="1" applyBorder="1" applyAlignment="1">
      <alignment horizontal="center" vertical="center"/>
    </xf>
    <xf numFmtId="0" fontId="2" fillId="7" borderId="0" xfId="0" applyFont="1" applyFill="1"/>
    <xf numFmtId="171" fontId="41" fillId="6" borderId="4" xfId="48867" applyNumberFormat="1" applyFont="1" applyFill="1" applyBorder="1" applyAlignment="1">
      <alignment horizontal="center"/>
    </xf>
    <xf numFmtId="171" fontId="40" fillId="6" borderId="4" xfId="48867" applyNumberFormat="1" applyFont="1" applyFill="1" applyBorder="1" applyAlignment="1">
      <alignment horizontal="center"/>
    </xf>
    <xf numFmtId="171" fontId="41" fillId="6" borderId="8" xfId="48867" applyNumberFormat="1" applyFont="1" applyFill="1" applyBorder="1" applyAlignment="1">
      <alignment horizontal="center"/>
    </xf>
    <xf numFmtId="171" fontId="41" fillId="6" borderId="9" xfId="48867" applyNumberFormat="1" applyFont="1" applyFill="1" applyBorder="1" applyAlignment="1">
      <alignment horizontal="center"/>
    </xf>
    <xf numFmtId="171" fontId="222" fillId="0" borderId="0" xfId="0" applyNumberFormat="1" applyFont="1"/>
    <xf numFmtId="171" fontId="40" fillId="0" borderId="3" xfId="53510" applyNumberFormat="1" applyFont="1" applyFill="1" applyBorder="1" applyAlignment="1">
      <alignment horizontal="center" vertical="center"/>
    </xf>
    <xf numFmtId="0" fontId="42" fillId="0" borderId="61" xfId="0" applyFont="1" applyBorder="1" applyAlignment="1">
      <alignment horizontal="left" indent="1"/>
    </xf>
    <xf numFmtId="0" fontId="41" fillId="0" borderId="8" xfId="0" applyFont="1" applyBorder="1" applyAlignment="1">
      <alignment horizontal="left" vertical="center"/>
    </xf>
    <xf numFmtId="0" fontId="40" fillId="0" borderId="8" xfId="0" applyFont="1" applyBorder="1" applyAlignment="1">
      <alignment horizontal="left" vertical="center"/>
    </xf>
    <xf numFmtId="0" fontId="40" fillId="0" borderId="4" xfId="26" applyFont="1" applyBorder="1" applyAlignment="1">
      <alignment vertical="center"/>
    </xf>
    <xf numFmtId="221" fontId="41" fillId="0" borderId="0" xfId="9332" applyNumberFormat="1" applyFont="1" applyFill="1" applyBorder="1" applyAlignment="1">
      <alignment horizontal="center" vertical="center"/>
    </xf>
    <xf numFmtId="221" fontId="41" fillId="0" borderId="4" xfId="9332" applyNumberFormat="1" applyFont="1" applyFill="1" applyBorder="1" applyAlignment="1">
      <alignment horizontal="center" vertical="center"/>
    </xf>
    <xf numFmtId="221" fontId="41" fillId="0" borderId="5" xfId="9332" applyNumberFormat="1" applyFont="1" applyFill="1" applyBorder="1" applyAlignment="1">
      <alignment horizontal="center" vertic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0" fontId="218" fillId="123" borderId="1" xfId="0" applyFont="1" applyFill="1" applyBorder="1"/>
    <xf numFmtId="0" fontId="40" fillId="5" borderId="3" xfId="0" applyFont="1" applyFill="1" applyBorder="1" applyAlignment="1">
      <alignment horizontal="left" vertical="center" indent="1"/>
    </xf>
    <xf numFmtId="0" fontId="40" fillId="5" borderId="1" xfId="0" applyFont="1" applyFill="1" applyBorder="1" applyAlignment="1">
      <alignment horizontal="left" vertical="center" indent="1"/>
    </xf>
    <xf numFmtId="0" fontId="41" fillId="5" borderId="6" xfId="0" applyFont="1" applyFill="1" applyBorder="1" applyAlignment="1">
      <alignment vertical="center"/>
    </xf>
    <xf numFmtId="0" fontId="40" fillId="124" borderId="6" xfId="0" applyFont="1" applyFill="1" applyBorder="1" applyAlignment="1">
      <alignment vertical="center"/>
    </xf>
    <xf numFmtId="0" fontId="252" fillId="5" borderId="0" xfId="0" applyFont="1" applyFill="1"/>
    <xf numFmtId="0" fontId="247" fillId="5" borderId="0" xfId="0" applyFont="1" applyFill="1"/>
    <xf numFmtId="0" fontId="222" fillId="0" borderId="4" xfId="47697" applyFont="1" applyBorder="1" applyAlignment="1">
      <alignment wrapText="1"/>
    </xf>
    <xf numFmtId="49" fontId="39" fillId="3" borderId="2" xfId="0" quotePrefix="1" applyNumberFormat="1" applyFont="1" applyFill="1" applyBorder="1" applyAlignment="1">
      <alignment horizontal="center" vertical="center"/>
    </xf>
    <xf numFmtId="171" fontId="40" fillId="5" borderId="4" xfId="53510" applyNumberFormat="1" applyFont="1" applyFill="1" applyBorder="1"/>
    <xf numFmtId="171" fontId="40" fillId="5" borderId="5" xfId="53510" applyNumberFormat="1" applyFont="1" applyFill="1" applyBorder="1"/>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171" fontId="220" fillId="5" borderId="4" xfId="53510" applyNumberFormat="1" applyFont="1" applyFill="1" applyBorder="1" applyAlignment="1">
      <alignment horizontal="center" vertical="center" wrapText="1"/>
    </xf>
    <xf numFmtId="171" fontId="220" fillId="5" borderId="5" xfId="53510" applyNumberFormat="1" applyFont="1" applyFill="1" applyBorder="1" applyAlignment="1">
      <alignment horizontal="center" vertical="center" wrapText="1"/>
    </xf>
    <xf numFmtId="171" fontId="226" fillId="5" borderId="4" xfId="53510" applyNumberFormat="1" applyFont="1" applyFill="1" applyBorder="1" applyAlignment="1">
      <alignment horizontal="center" vertical="center" wrapText="1"/>
    </xf>
    <xf numFmtId="171" fontId="226" fillId="5" borderId="5" xfId="53510" applyNumberFormat="1" applyFont="1" applyFill="1" applyBorder="1" applyAlignment="1">
      <alignment horizontal="center" vertical="center" wrapText="1"/>
    </xf>
    <xf numFmtId="223" fontId="226" fillId="5" borderId="2" xfId="7828" applyNumberFormat="1" applyFont="1" applyFill="1" applyBorder="1" applyAlignment="1">
      <alignment horizontal="center" vertical="center" wrapText="1"/>
    </xf>
    <xf numFmtId="171" fontId="220" fillId="5" borderId="0" xfId="53510" applyNumberFormat="1" applyFont="1" applyFill="1" applyBorder="1" applyAlignment="1">
      <alignment horizontal="center" vertical="center" wrapText="1"/>
    </xf>
    <xf numFmtId="171" fontId="226" fillId="5" borderId="0" xfId="53510" applyNumberFormat="1" applyFont="1" applyFill="1" applyBorder="1" applyAlignment="1">
      <alignment horizontal="center" vertical="center" wrapText="1"/>
    </xf>
    <xf numFmtId="171" fontId="226" fillId="5" borderId="2" xfId="53510" applyNumberFormat="1" applyFont="1" applyFill="1" applyBorder="1" applyAlignment="1">
      <alignment horizontal="center" vertical="center" wrapText="1"/>
    </xf>
    <xf numFmtId="223" fontId="226" fillId="5" borderId="5" xfId="7828" applyNumberFormat="1" applyFont="1" applyFill="1" applyBorder="1" applyAlignment="1">
      <alignment horizontal="center" vertical="center" wrapText="1"/>
    </xf>
    <xf numFmtId="171" fontId="220" fillId="5" borderId="3" xfId="53510" applyNumberFormat="1" applyFont="1" applyFill="1" applyBorder="1" applyAlignment="1">
      <alignment vertical="center"/>
    </xf>
    <xf numFmtId="171" fontId="220" fillId="5" borderId="3" xfId="53510" applyNumberFormat="1" applyFont="1" applyFill="1" applyBorder="1" applyAlignment="1">
      <alignment horizontal="center" vertical="center" wrapText="1"/>
    </xf>
    <xf numFmtId="171" fontId="220" fillId="5" borderId="4" xfId="53510" applyNumberFormat="1" applyFont="1" applyFill="1" applyBorder="1" applyAlignment="1">
      <alignment vertical="center"/>
    </xf>
    <xf numFmtId="171" fontId="220" fillId="5" borderId="0" xfId="53510" applyNumberFormat="1" applyFont="1" applyFill="1" applyBorder="1" applyAlignment="1">
      <alignment vertical="center"/>
    </xf>
    <xf numFmtId="171" fontId="226" fillId="5" borderId="3" xfId="53510" applyNumberFormat="1" applyFont="1" applyFill="1" applyBorder="1" applyAlignment="1">
      <alignment horizontal="center" vertical="center" wrapText="1"/>
    </xf>
    <xf numFmtId="171" fontId="226" fillId="5" borderId="1" xfId="53510" applyNumberFormat="1" applyFont="1" applyFill="1" applyBorder="1" applyAlignment="1">
      <alignment horizontal="center" vertical="center" wrapText="1"/>
    </xf>
    <xf numFmtId="171" fontId="32" fillId="0" borderId="8" xfId="53510" applyNumberFormat="1" applyFont="1" applyFill="1" applyBorder="1" applyAlignment="1">
      <alignment horizontal="center" vertical="center"/>
    </xf>
    <xf numFmtId="171" fontId="32" fillId="0" borderId="7" xfId="53510" applyNumberFormat="1" applyFont="1" applyFill="1" applyBorder="1" applyAlignment="1">
      <alignment horizontal="center" vertical="center"/>
    </xf>
    <xf numFmtId="171" fontId="32" fillId="0" borderId="9" xfId="53510" applyNumberFormat="1" applyFont="1" applyFill="1" applyBorder="1" applyAlignment="1">
      <alignment horizontal="center" vertical="center"/>
    </xf>
    <xf numFmtId="0" fontId="41" fillId="5" borderId="0" xfId="31" applyFont="1" applyFill="1" applyAlignment="1">
      <alignment vertical="top" wrapText="1"/>
    </xf>
    <xf numFmtId="0" fontId="41" fillId="0" borderId="0" xfId="0" applyFont="1" applyAlignment="1">
      <alignment horizontal="left" vertical="top" wrapText="1"/>
    </xf>
    <xf numFmtId="0" fontId="40" fillId="2" borderId="2" xfId="0" applyFont="1" applyFill="1" applyBorder="1"/>
    <xf numFmtId="17" fontId="39" fillId="3" borderId="0" xfId="0" applyNumberFormat="1" applyFont="1" applyFill="1" applyAlignment="1">
      <alignment horizontal="center" vertical="center"/>
    </xf>
    <xf numFmtId="14" fontId="39" fillId="4" borderId="4" xfId="0" applyNumberFormat="1" applyFont="1" applyFill="1" applyBorder="1" applyAlignment="1">
      <alignment horizontal="center" vertical="center"/>
    </xf>
    <xf numFmtId="14" fontId="39" fillId="4" borderId="5" xfId="0" applyNumberFormat="1" applyFont="1" applyFill="1" applyBorder="1" applyAlignment="1">
      <alignment horizontal="center" vertical="center"/>
    </xf>
    <xf numFmtId="171" fontId="40" fillId="2" borderId="4" xfId="53510" applyNumberFormat="1" applyFont="1" applyFill="1" applyBorder="1" applyAlignment="1">
      <alignment horizontal="center"/>
    </xf>
    <xf numFmtId="171" fontId="40" fillId="2" borderId="5" xfId="53510" applyNumberFormat="1" applyFont="1" applyFill="1" applyBorder="1" applyAlignment="1">
      <alignment horizontal="center"/>
    </xf>
    <xf numFmtId="171" fontId="40" fillId="5" borderId="4" xfId="53510" applyNumberFormat="1" applyFont="1" applyFill="1" applyBorder="1" applyAlignment="1">
      <alignment horizontal="center" vertical="center"/>
    </xf>
    <xf numFmtId="171" fontId="40" fillId="5" borderId="5" xfId="53510" applyNumberFormat="1" applyFont="1" applyFill="1" applyBorder="1" applyAlignment="1">
      <alignment horizontal="center" vertical="center"/>
    </xf>
    <xf numFmtId="171" fontId="41" fillId="5" borderId="4" xfId="53510" applyNumberFormat="1" applyFont="1" applyFill="1" applyBorder="1" applyAlignment="1">
      <alignment horizontal="center" vertical="center"/>
    </xf>
    <xf numFmtId="171" fontId="41" fillId="5" borderId="5" xfId="53510" applyNumberFormat="1" applyFont="1" applyFill="1" applyBorder="1" applyAlignment="1">
      <alignment horizontal="center" vertical="center"/>
    </xf>
    <xf numFmtId="0" fontId="39" fillId="3" borderId="4" xfId="0" applyFont="1" applyFill="1" applyBorder="1" applyAlignment="1">
      <alignment horizontal="center" vertical="center"/>
    </xf>
    <xf numFmtId="1" fontId="39" fillId="3" borderId="4" xfId="0" applyNumberFormat="1" applyFont="1" applyFill="1" applyBorder="1" applyAlignment="1">
      <alignment horizontal="center"/>
    </xf>
    <xf numFmtId="1" fontId="39" fillId="3" borderId="5" xfId="0" applyNumberFormat="1" applyFont="1" applyFill="1" applyBorder="1" applyAlignment="1">
      <alignment horizontal="center"/>
    </xf>
    <xf numFmtId="225" fontId="40" fillId="0" borderId="5" xfId="17742" applyNumberFormat="1" applyFont="1" applyFill="1" applyBorder="1" applyAlignment="1">
      <alignment horizontal="center" vertical="center"/>
    </xf>
    <xf numFmtId="225" fontId="41" fillId="0" borderId="5" xfId="17742" applyNumberFormat="1" applyFont="1" applyFill="1" applyBorder="1" applyAlignment="1">
      <alignment horizontal="center" vertical="center"/>
    </xf>
    <xf numFmtId="171" fontId="41" fillId="0" borderId="3" xfId="53510" applyNumberFormat="1" applyFont="1" applyFill="1" applyBorder="1" applyAlignment="1">
      <alignment horizontal="center" vertical="center"/>
    </xf>
    <xf numFmtId="171" fontId="40" fillId="5" borderId="4" xfId="53510" applyNumberFormat="1" applyFont="1" applyFill="1" applyBorder="1" applyAlignment="1">
      <alignment horizontal="center" vertical="center" wrapText="1"/>
    </xf>
    <xf numFmtId="171" fontId="41" fillId="5" borderId="4" xfId="53510" applyNumberFormat="1" applyFont="1" applyFill="1" applyBorder="1" applyAlignment="1">
      <alignment horizontal="center" vertical="center" wrapText="1"/>
    </xf>
    <xf numFmtId="171" fontId="40" fillId="5" borderId="0" xfId="53510" applyNumberFormat="1" applyFont="1" applyFill="1" applyBorder="1" applyAlignment="1">
      <alignment horizontal="center" vertical="center" wrapText="1"/>
    </xf>
    <xf numFmtId="171" fontId="41" fillId="5" borderId="0" xfId="53510" applyNumberFormat="1" applyFont="1" applyFill="1" applyBorder="1" applyAlignment="1">
      <alignment horizontal="center" vertical="center" wrapText="1"/>
    </xf>
    <xf numFmtId="171" fontId="40" fillId="5" borderId="5" xfId="53510" applyNumberFormat="1" applyFont="1" applyFill="1" applyBorder="1" applyAlignment="1">
      <alignment horizontal="center" vertical="center" wrapText="1"/>
    </xf>
    <xf numFmtId="171" fontId="41" fillId="5" borderId="5" xfId="53510" applyNumberFormat="1" applyFont="1" applyFill="1" applyBorder="1" applyAlignment="1">
      <alignment horizontal="center" vertical="center" wrapText="1"/>
    </xf>
    <xf numFmtId="171" fontId="41" fillId="5" borderId="2" xfId="53510" applyNumberFormat="1" applyFont="1" applyFill="1" applyBorder="1" applyAlignment="1">
      <alignment horizontal="center" vertical="center" wrapText="1"/>
    </xf>
    <xf numFmtId="171" fontId="40" fillId="5" borderId="3" xfId="53510" applyNumberFormat="1" applyFont="1" applyFill="1" applyBorder="1" applyAlignment="1">
      <alignment horizontal="center" vertical="center" wrapText="1"/>
    </xf>
    <xf numFmtId="171" fontId="41" fillId="5" borderId="3" xfId="53510" applyNumberFormat="1" applyFont="1" applyFill="1" applyBorder="1" applyAlignment="1">
      <alignment horizontal="center" vertical="center" wrapText="1"/>
    </xf>
    <xf numFmtId="171" fontId="41" fillId="5" borderId="1" xfId="53510" applyNumberFormat="1" applyFont="1" applyFill="1" applyBorder="1" applyAlignment="1">
      <alignment horizontal="center" vertical="center" wrapText="1"/>
    </xf>
    <xf numFmtId="171" fontId="41" fillId="2" borderId="0" xfId="0" applyNumberFormat="1" applyFont="1" applyFill="1" applyAlignment="1">
      <alignment horizontal="center" vertical="center"/>
    </xf>
    <xf numFmtId="171" fontId="40" fillId="0" borderId="2" xfId="25" applyNumberFormat="1" applyFont="1" applyBorder="1" applyAlignment="1">
      <alignment horizontal="center"/>
    </xf>
    <xf numFmtId="10" fontId="40" fillId="5" borderId="5" xfId="32495" applyNumberFormat="1" applyFont="1" applyFill="1" applyBorder="1" applyAlignment="1">
      <alignment horizontal="center"/>
    </xf>
    <xf numFmtId="171" fontId="40" fillId="5" borderId="4" xfId="32495" applyNumberFormat="1" applyFont="1" applyFill="1" applyBorder="1" applyAlignment="1">
      <alignment horizontal="center"/>
    </xf>
    <xf numFmtId="171" fontId="40" fillId="5" borderId="0" xfId="32495" applyNumberFormat="1" applyFont="1" applyFill="1" applyAlignment="1">
      <alignment horizontal="center"/>
    </xf>
    <xf numFmtId="171" fontId="40" fillId="5" borderId="5" xfId="32495" applyNumberFormat="1" applyFont="1" applyFill="1" applyBorder="1" applyAlignment="1">
      <alignment horizontal="center"/>
    </xf>
    <xf numFmtId="171" fontId="40" fillId="5" borderId="2" xfId="32495" applyNumberFormat="1" applyFont="1" applyFill="1" applyBorder="1" applyAlignment="1">
      <alignment horizontal="center"/>
    </xf>
    <xf numFmtId="10" fontId="40" fillId="5" borderId="3" xfId="32495" applyNumberFormat="1" applyFont="1" applyFill="1" applyBorder="1" applyAlignment="1">
      <alignment horizontal="center"/>
    </xf>
    <xf numFmtId="10" fontId="40" fillId="5" borderId="1" xfId="32495" applyNumberFormat="1" applyFont="1" applyFill="1" applyBorder="1" applyAlignment="1">
      <alignment horizontal="center"/>
    </xf>
    <xf numFmtId="0" fontId="40" fillId="0" borderId="8" xfId="0" applyFont="1" applyBorder="1" applyAlignment="1">
      <alignment vertical="center"/>
    </xf>
    <xf numFmtId="0" fontId="39" fillId="3" borderId="0" xfId="0" applyFont="1" applyFill="1" applyAlignment="1">
      <alignment horizontal="center" vertical="center"/>
    </xf>
    <xf numFmtId="171" fontId="40" fillId="6" borderId="5" xfId="48867" applyNumberFormat="1" applyFont="1" applyFill="1" applyBorder="1" applyAlignment="1">
      <alignment horizontal="center"/>
    </xf>
    <xf numFmtId="171" fontId="41" fillId="6" borderId="5" xfId="48867" applyNumberFormat="1" applyFont="1" applyFill="1" applyBorder="1" applyAlignment="1">
      <alignment horizontal="center"/>
    </xf>
    <xf numFmtId="10" fontId="41" fillId="0" borderId="4" xfId="53510" applyNumberFormat="1" applyFont="1" applyFill="1" applyBorder="1" applyAlignment="1">
      <alignment horizontal="center" vertical="center"/>
    </xf>
    <xf numFmtId="10" fontId="41" fillId="0" borderId="0" xfId="53510" applyNumberFormat="1" applyFont="1" applyFill="1" applyBorder="1" applyAlignment="1">
      <alignment horizontal="center" vertical="center"/>
    </xf>
    <xf numFmtId="10" fontId="41" fillId="0" borderId="2" xfId="53510" applyNumberFormat="1" applyFont="1" applyFill="1" applyBorder="1" applyAlignment="1">
      <alignment horizontal="center" vertical="center"/>
    </xf>
    <xf numFmtId="0" fontId="40" fillId="0" borderId="0" xfId="0" applyFont="1" applyAlignment="1">
      <alignment horizontal="left" vertical="top" wrapText="1"/>
    </xf>
    <xf numFmtId="0" fontId="40" fillId="5" borderId="0" xfId="31" applyFont="1" applyFill="1" applyAlignment="1">
      <alignment horizontal="left" wrapText="1"/>
    </xf>
    <xf numFmtId="0" fontId="42" fillId="0" borderId="3" xfId="0" applyFont="1" applyBorder="1"/>
    <xf numFmtId="0" fontId="222" fillId="0" borderId="3" xfId="0" applyFont="1" applyBorder="1"/>
    <xf numFmtId="0" fontId="222" fillId="0" borderId="6" xfId="0" applyFont="1" applyBorder="1"/>
    <xf numFmtId="222" fontId="40" fillId="122" borderId="9" xfId="53506" applyNumberFormat="1" applyFont="1" applyFill="1" applyBorder="1" applyAlignment="1">
      <alignment horizontal="center" vertical="center"/>
    </xf>
    <xf numFmtId="180" fontId="229" fillId="3" borderId="4" xfId="26" quotePrefix="1" applyNumberFormat="1" applyFont="1" applyFill="1" applyBorder="1" applyAlignment="1">
      <alignment vertical="center"/>
    </xf>
    <xf numFmtId="221" fontId="40" fillId="0" borderId="8" xfId="9332" applyNumberFormat="1" applyFont="1" applyFill="1" applyBorder="1" applyAlignment="1">
      <alignment horizontal="center" vertical="center"/>
    </xf>
    <xf numFmtId="221" fontId="40" fillId="0" borderId="7" xfId="9332" applyNumberFormat="1" applyFont="1" applyFill="1" applyBorder="1" applyAlignment="1">
      <alignment horizontal="center" vertical="center"/>
    </xf>
    <xf numFmtId="221" fontId="40" fillId="0" borderId="9" xfId="9332" applyNumberFormat="1" applyFont="1" applyFill="1" applyBorder="1" applyAlignment="1">
      <alignment horizontal="center" vertical="center"/>
    </xf>
    <xf numFmtId="0" fontId="40" fillId="0" borderId="4" xfId="26" applyFont="1" applyBorder="1"/>
    <xf numFmtId="0" fontId="41" fillId="0" borderId="1" xfId="26" applyFont="1" applyBorder="1" applyAlignment="1">
      <alignment vertical="center"/>
    </xf>
    <xf numFmtId="180" fontId="229" fillId="3" borderId="3" xfId="26" quotePrefix="1" applyNumberFormat="1" applyFont="1" applyFill="1" applyBorder="1" applyAlignment="1">
      <alignment vertical="center"/>
    </xf>
    <xf numFmtId="0" fontId="229" fillId="3" borderId="0" xfId="26" applyFont="1" applyFill="1" applyAlignment="1">
      <alignment horizontal="center" vertical="center"/>
    </xf>
    <xf numFmtId="3" fontId="41" fillId="0" borderId="8" xfId="0" applyNumberFormat="1" applyFont="1" applyBorder="1" applyAlignment="1">
      <alignment horizontal="center" vertical="center"/>
    </xf>
    <xf numFmtId="3" fontId="41" fillId="0" borderId="7" xfId="0" applyNumberFormat="1" applyFont="1" applyBorder="1" applyAlignment="1">
      <alignment horizontal="center" vertical="center"/>
    </xf>
    <xf numFmtId="171" fontId="40" fillId="0" borderId="7" xfId="27" applyNumberFormat="1" applyFont="1" applyBorder="1" applyAlignment="1">
      <alignment horizontal="center" vertical="center"/>
    </xf>
    <xf numFmtId="0" fontId="42" fillId="0" borderId="6" xfId="0" applyFont="1" applyBorder="1"/>
    <xf numFmtId="0" fontId="40" fillId="2" borderId="6" xfId="26" applyFont="1" applyFill="1" applyBorder="1"/>
    <xf numFmtId="171" fontId="222" fillId="0" borderId="8" xfId="53496" applyNumberFormat="1" applyFont="1" applyBorder="1" applyAlignment="1">
      <alignment horizontal="center"/>
    </xf>
    <xf numFmtId="171" fontId="222" fillId="0" borderId="7" xfId="53496" applyNumberFormat="1" applyFont="1" applyBorder="1" applyAlignment="1">
      <alignment horizontal="center"/>
    </xf>
    <xf numFmtId="171" fontId="222" fillId="0" borderId="9" xfId="53496" applyNumberFormat="1" applyFont="1" applyBorder="1" applyAlignment="1">
      <alignment horizontal="center"/>
    </xf>
    <xf numFmtId="171" fontId="41" fillId="0" borderId="8" xfId="27" applyNumberFormat="1" applyFont="1" applyBorder="1" applyAlignment="1">
      <alignment horizontal="center"/>
    </xf>
    <xf numFmtId="0" fontId="232" fillId="5" borderId="0" xfId="1" applyFont="1" applyFill="1"/>
    <xf numFmtId="0" fontId="243" fillId="0" borderId="0" xfId="1" applyFont="1"/>
    <xf numFmtId="0" fontId="229" fillId="3" borderId="0" xfId="53515" applyFont="1" applyFill="1" applyAlignment="1">
      <alignment horizontal="center" vertical="center"/>
    </xf>
    <xf numFmtId="0" fontId="229" fillId="3" borderId="5" xfId="53515" applyFont="1" applyFill="1" applyBorder="1" applyAlignment="1">
      <alignment horizontal="center" vertical="center"/>
    </xf>
    <xf numFmtId="0" fontId="42" fillId="3" borderId="1" xfId="53515" applyFont="1" applyFill="1" applyBorder="1"/>
    <xf numFmtId="1" fontId="39" fillId="3" borderId="4" xfId="53514" applyNumberFormat="1" applyFont="1" applyFill="1" applyBorder="1" applyAlignment="1">
      <alignment horizontal="center" vertical="center"/>
    </xf>
    <xf numFmtId="1" fontId="39" fillId="3" borderId="0" xfId="53514" applyNumberFormat="1" applyFont="1" applyFill="1" applyAlignment="1">
      <alignment horizontal="center" vertical="center"/>
    </xf>
    <xf numFmtId="1" fontId="39" fillId="3" borderId="5" xfId="53514" applyNumberFormat="1" applyFont="1" applyFill="1" applyBorder="1" applyAlignment="1">
      <alignment horizontal="center" vertical="center"/>
    </xf>
    <xf numFmtId="223" fontId="40" fillId="5" borderId="0" xfId="53513" applyNumberFormat="1" applyFont="1" applyFill="1" applyAlignment="1">
      <alignment horizontal="center" vertical="center" wrapText="1"/>
    </xf>
    <xf numFmtId="171" fontId="40" fillId="5" borderId="4" xfId="48907" applyNumberFormat="1" applyFont="1" applyFill="1" applyBorder="1" applyAlignment="1">
      <alignment horizontal="center" vertical="center" wrapText="1"/>
    </xf>
    <xf numFmtId="171" fontId="40" fillId="5" borderId="5" xfId="48907" applyNumberFormat="1" applyFont="1" applyFill="1" applyBorder="1" applyAlignment="1">
      <alignment horizontal="center" vertical="center" wrapText="1"/>
    </xf>
    <xf numFmtId="0" fontId="42" fillId="5" borderId="4" xfId="53513" applyNumberFormat="1" applyFont="1" applyFill="1" applyBorder="1" applyAlignment="1">
      <alignment horizontal="left" vertical="center" indent="1"/>
    </xf>
    <xf numFmtId="171" fontId="40" fillId="5" borderId="3" xfId="48907" applyNumberFormat="1" applyFont="1" applyFill="1" applyBorder="1" applyAlignment="1">
      <alignment horizontal="center" vertical="center" wrapText="1"/>
    </xf>
    <xf numFmtId="171" fontId="40" fillId="6" borderId="0" xfId="15" applyNumberFormat="1" applyFont="1" applyFill="1" applyAlignment="1">
      <alignment horizontal="center"/>
    </xf>
    <xf numFmtId="223" fontId="42" fillId="5" borderId="4" xfId="53513" applyNumberFormat="1" applyFont="1" applyFill="1" applyBorder="1" applyAlignment="1">
      <alignment horizontal="center" vertical="center" wrapText="1"/>
    </xf>
    <xf numFmtId="223" fontId="42" fillId="5" borderId="0" xfId="53513" applyNumberFormat="1" applyFont="1" applyFill="1" applyAlignment="1">
      <alignment horizontal="center" vertical="center" wrapText="1"/>
    </xf>
    <xf numFmtId="223" fontId="42" fillId="5" borderId="5" xfId="53513" applyNumberFormat="1" applyFont="1" applyFill="1" applyBorder="1" applyAlignment="1">
      <alignment horizontal="center" vertical="center" wrapText="1"/>
    </xf>
    <xf numFmtId="171" fontId="40" fillId="5" borderId="0" xfId="15" applyNumberFormat="1" applyFont="1" applyFill="1" applyAlignment="1">
      <alignment horizontal="center"/>
    </xf>
    <xf numFmtId="223" fontId="222" fillId="5" borderId="4" xfId="53513" applyNumberFormat="1" applyFont="1" applyFill="1" applyBorder="1" applyAlignment="1">
      <alignment horizontal="center" vertical="center" wrapText="1"/>
    </xf>
    <xf numFmtId="223" fontId="222" fillId="5" borderId="0" xfId="53513" applyNumberFormat="1" applyFont="1" applyFill="1" applyAlignment="1">
      <alignment horizontal="center" vertical="center" wrapText="1"/>
    </xf>
    <xf numFmtId="223" fontId="222" fillId="5" borderId="5" xfId="53513" applyNumberFormat="1" applyFont="1" applyFill="1" applyBorder="1" applyAlignment="1">
      <alignment horizontal="center" vertical="center" wrapText="1"/>
    </xf>
    <xf numFmtId="0" fontId="40" fillId="0" borderId="4" xfId="0" applyFont="1" applyBorder="1" applyAlignment="1">
      <alignment horizontal="left" wrapText="1" indent="1"/>
    </xf>
    <xf numFmtId="171" fontId="40" fillId="0" borderId="4" xfId="47" applyNumberFormat="1" applyFont="1" applyBorder="1" applyAlignment="1">
      <alignment horizontal="center"/>
    </xf>
    <xf numFmtId="171" fontId="40" fillId="0" borderId="0" xfId="47" applyNumberFormat="1" applyFont="1" applyAlignment="1">
      <alignment horizontal="center"/>
    </xf>
    <xf numFmtId="171" fontId="40" fillId="0" borderId="5" xfId="47" applyNumberFormat="1" applyFont="1" applyBorder="1" applyAlignment="1">
      <alignment horizontal="center"/>
    </xf>
    <xf numFmtId="0" fontId="41" fillId="0" borderId="4" xfId="0" applyFont="1" applyBorder="1" applyAlignment="1">
      <alignment horizontal="left"/>
    </xf>
    <xf numFmtId="43" fontId="42" fillId="0" borderId="0" xfId="53506" applyFont="1"/>
    <xf numFmtId="0" fontId="256" fillId="5" borderId="0" xfId="31" applyFont="1" applyFill="1" applyAlignment="1">
      <alignment wrapText="1"/>
    </xf>
    <xf numFmtId="223" fontId="40" fillId="5" borderId="0" xfId="7828" applyNumberFormat="1" applyFont="1" applyFill="1" applyAlignment="1">
      <alignment horizontal="center" vertical="center" wrapText="1"/>
    </xf>
    <xf numFmtId="0" fontId="40" fillId="0" borderId="0" xfId="31" applyFont="1" applyAlignment="1">
      <alignment horizontal="center" wrapText="1"/>
    </xf>
    <xf numFmtId="171" fontId="40" fillId="5" borderId="1" xfId="48907" applyNumberFormat="1" applyFont="1" applyFill="1" applyBorder="1" applyAlignment="1">
      <alignment horizontal="center" vertical="center" wrapText="1"/>
    </xf>
    <xf numFmtId="0" fontId="242" fillId="5" borderId="0" xfId="53512" applyFont="1" applyFill="1"/>
    <xf numFmtId="0" fontId="40" fillId="0" borderId="0" xfId="0" applyFont="1" applyAlignment="1">
      <alignment horizontal="center" vertical="top" wrapText="1"/>
    </xf>
    <xf numFmtId="171" fontId="41" fillId="5" borderId="4" xfId="48907" applyNumberFormat="1" applyFont="1" applyFill="1" applyBorder="1" applyAlignment="1">
      <alignment horizontal="center" vertical="center" wrapText="1"/>
    </xf>
    <xf numFmtId="171" fontId="41" fillId="5" borderId="5" xfId="48907" applyNumberFormat="1" applyFont="1" applyFill="1" applyBorder="1" applyAlignment="1">
      <alignment horizontal="center" vertical="center" wrapText="1"/>
    </xf>
    <xf numFmtId="173" fontId="40" fillId="5" borderId="0" xfId="14" applyNumberFormat="1" applyFont="1" applyFill="1"/>
    <xf numFmtId="0" fontId="40" fillId="0" borderId="0" xfId="32" applyFont="1" applyAlignment="1">
      <alignment wrapText="1"/>
    </xf>
    <xf numFmtId="0" fontId="40" fillId="0" borderId="0" xfId="32" applyFont="1" applyAlignment="1">
      <alignment vertical="center" wrapText="1"/>
    </xf>
    <xf numFmtId="0" fontId="42" fillId="5" borderId="0" xfId="53512" applyFont="1" applyFill="1"/>
    <xf numFmtId="223" fontId="40" fillId="5" borderId="3" xfId="53513" applyNumberFormat="1" applyFont="1" applyFill="1" applyBorder="1" applyAlignment="1">
      <alignment horizontal="left" vertical="center" wrapText="1"/>
    </xf>
    <xf numFmtId="0" fontId="40" fillId="5" borderId="0" xfId="53512" applyFont="1" applyFill="1"/>
    <xf numFmtId="0" fontId="243" fillId="0" borderId="0" xfId="1" applyFont="1" applyFill="1" applyBorder="1"/>
    <xf numFmtId="171" fontId="40" fillId="0" borderId="63" xfId="53510" applyNumberFormat="1" applyFont="1" applyBorder="1" applyAlignment="1">
      <alignment horizontal="center"/>
    </xf>
    <xf numFmtId="171" fontId="40" fillId="0" borderId="64" xfId="53510" applyNumberFormat="1" applyFont="1" applyBorder="1" applyAlignment="1">
      <alignment horizontal="center"/>
    </xf>
    <xf numFmtId="171" fontId="41" fillId="0" borderId="5" xfId="53510" applyNumberFormat="1" applyFont="1" applyFill="1" applyBorder="1" applyAlignment="1">
      <alignment horizontal="center" vertical="center"/>
    </xf>
    <xf numFmtId="0" fontId="40" fillId="3" borderId="63" xfId="31" applyFont="1" applyFill="1" applyBorder="1" applyAlignment="1">
      <alignment horizontal="centerContinuous"/>
    </xf>
    <xf numFmtId="0" fontId="41" fillId="6" borderId="63" xfId="31" applyFont="1" applyFill="1" applyBorder="1"/>
    <xf numFmtId="0" fontId="40" fillId="0" borderId="65" xfId="32" applyFont="1" applyBorder="1" applyAlignment="1">
      <alignment horizontal="center"/>
    </xf>
    <xf numFmtId="178" fontId="39" fillId="3" borderId="0" xfId="32" applyNumberFormat="1" applyFont="1" applyFill="1" applyAlignment="1">
      <alignment horizontal="center"/>
    </xf>
    <xf numFmtId="0" fontId="40" fillId="6" borderId="63" xfId="31" applyFont="1" applyFill="1" applyBorder="1" applyAlignment="1">
      <alignment horizontal="center"/>
    </xf>
    <xf numFmtId="0" fontId="40" fillId="6" borderId="65" xfId="31" applyFont="1" applyFill="1" applyBorder="1" applyAlignment="1">
      <alignment horizontal="center"/>
    </xf>
    <xf numFmtId="0" fontId="40" fillId="6" borderId="64" xfId="31" applyFont="1" applyFill="1" applyBorder="1" applyAlignment="1">
      <alignment horizontal="center"/>
    </xf>
    <xf numFmtId="0" fontId="211" fillId="0" borderId="0" xfId="0" applyFont="1" applyAlignment="1">
      <alignment vertical="center" wrapText="1"/>
    </xf>
    <xf numFmtId="0" fontId="213" fillId="0" borderId="0" xfId="0" applyFont="1" applyAlignment="1">
      <alignment horizontal="justify" vertical="center"/>
    </xf>
    <xf numFmtId="0" fontId="213" fillId="0" borderId="0" xfId="0" applyFont="1" applyAlignment="1">
      <alignment vertical="center"/>
    </xf>
    <xf numFmtId="0" fontId="39" fillId="3" borderId="63" xfId="0" applyFont="1" applyFill="1" applyBorder="1" applyAlignment="1">
      <alignment vertical="top"/>
    </xf>
    <xf numFmtId="3" fontId="0" fillId="0" borderId="63" xfId="0" applyNumberFormat="1" applyBorder="1" applyAlignment="1">
      <alignment horizontal="center"/>
    </xf>
    <xf numFmtId="3" fontId="0" fillId="0" borderId="65" xfId="0" applyNumberFormat="1" applyBorder="1" applyAlignment="1">
      <alignment horizontal="center"/>
    </xf>
    <xf numFmtId="171" fontId="0" fillId="0" borderId="63" xfId="53510" applyNumberFormat="1" applyFont="1" applyBorder="1" applyAlignment="1">
      <alignment horizontal="center"/>
    </xf>
    <xf numFmtId="171" fontId="0" fillId="0" borderId="64" xfId="53510" applyNumberFormat="1" applyFont="1" applyBorder="1" applyAlignment="1">
      <alignment horizontal="center"/>
    </xf>
    <xf numFmtId="0" fontId="41" fillId="0" borderId="0" xfId="0" applyFont="1" applyAlignment="1">
      <alignment vertical="center"/>
    </xf>
    <xf numFmtId="3" fontId="2" fillId="0" borderId="0" xfId="0" applyNumberFormat="1" applyFont="1" applyAlignment="1">
      <alignment horizontal="center"/>
    </xf>
    <xf numFmtId="171" fontId="2" fillId="0" borderId="0" xfId="53510" applyNumberFormat="1" applyFont="1" applyBorder="1" applyAlignment="1">
      <alignment horizontal="center"/>
    </xf>
    <xf numFmtId="0" fontId="0" fillId="0" borderId="63" xfId="0" applyBorder="1"/>
    <xf numFmtId="3" fontId="0" fillId="0" borderId="4" xfId="0" applyNumberFormat="1" applyBorder="1" applyAlignment="1">
      <alignment horizontal="center"/>
    </xf>
    <xf numFmtId="3" fontId="0" fillId="0" borderId="0" xfId="0" applyNumberFormat="1" applyAlignment="1">
      <alignment horizontal="center"/>
    </xf>
    <xf numFmtId="171" fontId="0" fillId="0" borderId="4" xfId="53510" applyNumberFormat="1" applyFont="1" applyBorder="1" applyAlignment="1">
      <alignment horizontal="center"/>
    </xf>
    <xf numFmtId="171" fontId="0" fillId="0" borderId="5" xfId="53510" applyNumberFormat="1" applyFont="1" applyBorder="1" applyAlignment="1">
      <alignment horizontal="center"/>
    </xf>
    <xf numFmtId="0" fontId="2" fillId="0" borderId="8" xfId="0" applyFont="1" applyBorder="1"/>
    <xf numFmtId="0" fontId="40" fillId="0" borderId="65" xfId="0" applyFont="1" applyBorder="1" applyAlignment="1">
      <alignment horizontal="center" vertical="center"/>
    </xf>
    <xf numFmtId="0" fontId="41" fillId="3" borderId="63" xfId="0" applyFont="1" applyFill="1" applyBorder="1" applyAlignment="1">
      <alignment horizontal="center"/>
    </xf>
    <xf numFmtId="0" fontId="41" fillId="3" borderId="65" xfId="0" applyFont="1" applyFill="1" applyBorder="1" applyAlignment="1">
      <alignment horizontal="center"/>
    </xf>
    <xf numFmtId="0" fontId="41" fillId="3" borderId="64" xfId="0" applyFont="1" applyFill="1" applyBorder="1" applyAlignment="1">
      <alignment horizontal="center"/>
    </xf>
    <xf numFmtId="14" fontId="39" fillId="3" borderId="0" xfId="37" applyNumberFormat="1" applyFont="1" applyFill="1" applyAlignment="1">
      <alignment horizontal="center" vertical="center"/>
    </xf>
    <xf numFmtId="0" fontId="41" fillId="6" borderId="63" xfId="0" applyFont="1" applyFill="1" applyBorder="1" applyAlignment="1">
      <alignment horizontal="left"/>
    </xf>
    <xf numFmtId="0" fontId="40" fillId="6" borderId="65" xfId="0" applyFont="1" applyFill="1" applyBorder="1"/>
    <xf numFmtId="0" fontId="40" fillId="6" borderId="64" xfId="0" applyFont="1" applyFill="1" applyBorder="1"/>
    <xf numFmtId="0" fontId="40" fillId="0" borderId="63" xfId="0" applyFont="1" applyBorder="1" applyAlignment="1">
      <alignment horizontal="center" vertical="center"/>
    </xf>
    <xf numFmtId="171" fontId="40" fillId="6" borderId="63" xfId="53510" applyNumberFormat="1" applyFont="1" applyFill="1" applyBorder="1" applyAlignment="1">
      <alignment horizontal="center" vertical="center"/>
    </xf>
    <xf numFmtId="171" fontId="40" fillId="6" borderId="64" xfId="53510" applyNumberFormat="1" applyFont="1" applyFill="1" applyBorder="1" applyAlignment="1">
      <alignment horizontal="center" vertical="center"/>
    </xf>
    <xf numFmtId="0" fontId="40" fillId="6" borderId="0" xfId="0" applyFont="1" applyFill="1" applyAlignment="1">
      <alignment vertical="center"/>
    </xf>
    <xf numFmtId="0" fontId="41" fillId="6" borderId="0" xfId="0" applyFont="1" applyFill="1"/>
    <xf numFmtId="0" fontId="41" fillId="6" borderId="0" xfId="0" applyFont="1" applyFill="1" applyAlignment="1">
      <alignment horizontal="left"/>
    </xf>
    <xf numFmtId="0" fontId="41" fillId="0" borderId="0" xfId="0" applyFont="1" applyAlignment="1">
      <alignment horizontal="left"/>
    </xf>
    <xf numFmtId="171" fontId="40" fillId="5" borderId="63" xfId="53510" applyNumberFormat="1" applyFont="1" applyFill="1" applyBorder="1" applyAlignment="1">
      <alignment horizontal="center" vertical="center" wrapText="1"/>
    </xf>
    <xf numFmtId="171" fontId="40" fillId="5" borderId="64" xfId="53510" applyNumberFormat="1" applyFont="1" applyFill="1" applyBorder="1" applyAlignment="1">
      <alignment horizontal="center" vertical="center" wrapText="1"/>
    </xf>
    <xf numFmtId="10" fontId="40" fillId="5" borderId="64" xfId="32495" applyNumberFormat="1" applyFont="1" applyFill="1" applyBorder="1" applyAlignment="1">
      <alignment horizontal="center"/>
    </xf>
    <xf numFmtId="3" fontId="258" fillId="0" borderId="63" xfId="39" applyNumberFormat="1" applyFont="1" applyBorder="1" applyAlignment="1">
      <alignment horizontal="center" vertical="center"/>
    </xf>
    <xf numFmtId="3" fontId="258" fillId="0" borderId="65" xfId="39" applyNumberFormat="1" applyFont="1" applyBorder="1" applyAlignment="1">
      <alignment horizontal="center" vertical="center"/>
    </xf>
    <xf numFmtId="3" fontId="258" fillId="0" borderId="4" xfId="39" applyNumberFormat="1" applyFont="1" applyBorder="1" applyAlignment="1">
      <alignment horizontal="center" vertical="center"/>
    </xf>
    <xf numFmtId="3" fontId="258" fillId="0" borderId="0" xfId="39" applyNumberFormat="1" applyFont="1" applyAlignment="1">
      <alignment horizontal="center" vertical="center"/>
    </xf>
    <xf numFmtId="3" fontId="259" fillId="0" borderId="4" xfId="39" applyNumberFormat="1" applyFont="1" applyBorder="1" applyAlignment="1">
      <alignment horizontal="center" vertical="center"/>
    </xf>
    <xf numFmtId="3" fontId="259" fillId="0" borderId="0" xfId="39" applyNumberFormat="1" applyFont="1" applyAlignment="1">
      <alignment horizontal="center" vertical="center"/>
    </xf>
    <xf numFmtId="3" fontId="258" fillId="0" borderId="8" xfId="39" applyNumberFormat="1" applyFont="1" applyBorder="1" applyAlignment="1">
      <alignment horizontal="center" vertical="center"/>
    </xf>
    <xf numFmtId="3" fontId="258" fillId="0" borderId="7" xfId="39" applyNumberFormat="1" applyFont="1" applyBorder="1" applyAlignment="1">
      <alignment horizontal="center" vertical="center"/>
    </xf>
    <xf numFmtId="3" fontId="258" fillId="2" borderId="63" xfId="28935" applyNumberFormat="1" applyFont="1" applyFill="1" applyBorder="1" applyAlignment="1">
      <alignment horizontal="center" vertical="center"/>
    </xf>
    <xf numFmtId="3" fontId="258" fillId="2" borderId="65" xfId="28935" applyNumberFormat="1" applyFont="1" applyFill="1" applyBorder="1" applyAlignment="1">
      <alignment horizontal="center" vertical="center"/>
    </xf>
    <xf numFmtId="3" fontId="258" fillId="2" borderId="64" xfId="28935" applyNumberFormat="1" applyFont="1" applyFill="1" applyBorder="1" applyAlignment="1">
      <alignment horizontal="center" vertical="center"/>
    </xf>
    <xf numFmtId="171" fontId="258" fillId="0" borderId="63" xfId="32495" applyNumberFormat="1" applyFont="1" applyBorder="1" applyAlignment="1">
      <alignment horizontal="center" vertical="center"/>
    </xf>
    <xf numFmtId="171" fontId="258" fillId="0" borderId="64" xfId="32495" applyNumberFormat="1" applyFont="1" applyBorder="1" applyAlignment="1">
      <alignment horizontal="center" vertical="center"/>
    </xf>
    <xf numFmtId="3" fontId="258" fillId="0" borderId="4" xfId="28935" applyNumberFormat="1" applyFont="1" applyBorder="1" applyAlignment="1">
      <alignment horizontal="center" vertical="center"/>
    </xf>
    <xf numFmtId="3" fontId="258" fillId="0" borderId="0" xfId="28935" applyNumberFormat="1" applyFont="1" applyAlignment="1">
      <alignment horizontal="center" vertical="center"/>
    </xf>
    <xf numFmtId="3" fontId="258" fillId="0" borderId="5" xfId="28935" applyNumberFormat="1" applyFont="1" applyBorder="1" applyAlignment="1">
      <alignment horizontal="center" vertical="center"/>
    </xf>
    <xf numFmtId="171" fontId="258" fillId="0" borderId="4" xfId="32495" applyNumberFormat="1" applyFont="1" applyBorder="1" applyAlignment="1">
      <alignment horizontal="center" vertical="center"/>
    </xf>
    <xf numFmtId="171" fontId="258" fillId="0" borderId="5" xfId="32495" applyNumberFormat="1" applyFont="1" applyBorder="1" applyAlignment="1">
      <alignment horizontal="center" vertical="center"/>
    </xf>
    <xf numFmtId="3" fontId="259" fillId="0" borderId="4" xfId="28935" applyNumberFormat="1" applyFont="1" applyBorder="1" applyAlignment="1">
      <alignment horizontal="center" vertical="center"/>
    </xf>
    <xf numFmtId="3" fontId="259" fillId="0" borderId="0" xfId="28935" applyNumberFormat="1" applyFont="1" applyAlignment="1">
      <alignment horizontal="center" vertical="center"/>
    </xf>
    <xf numFmtId="3" fontId="259" fillId="0" borderId="5" xfId="28935" applyNumberFormat="1" applyFont="1" applyBorder="1" applyAlignment="1">
      <alignment horizontal="center" vertical="center"/>
    </xf>
    <xf numFmtId="171" fontId="259" fillId="0" borderId="4" xfId="32495" applyNumberFormat="1" applyFont="1" applyBorder="1" applyAlignment="1">
      <alignment horizontal="center" vertical="center"/>
    </xf>
    <xf numFmtId="171" fontId="259" fillId="0" borderId="5" xfId="32495" applyNumberFormat="1" applyFont="1" applyBorder="1" applyAlignment="1">
      <alignment horizontal="center" vertical="center"/>
    </xf>
    <xf numFmtId="3" fontId="258" fillId="0" borderId="8" xfId="28935" applyNumberFormat="1" applyFont="1" applyBorder="1" applyAlignment="1">
      <alignment horizontal="center" vertical="center"/>
    </xf>
    <xf numFmtId="3" fontId="258" fillId="0" borderId="7" xfId="28935" applyNumberFormat="1" applyFont="1" applyBorder="1" applyAlignment="1">
      <alignment horizontal="center" vertical="center"/>
    </xf>
    <xf numFmtId="3" fontId="258" fillId="0" borderId="9" xfId="28935" applyNumberFormat="1" applyFont="1" applyBorder="1" applyAlignment="1">
      <alignment horizontal="center" vertical="center"/>
    </xf>
    <xf numFmtId="1" fontId="257" fillId="4" borderId="4" xfId="53506" quotePrefix="1" applyNumberFormat="1" applyFont="1" applyFill="1" applyBorder="1" applyAlignment="1">
      <alignment horizontal="center" vertical="center"/>
    </xf>
    <xf numFmtId="1" fontId="257" fillId="4" borderId="0" xfId="53506" quotePrefix="1" applyNumberFormat="1" applyFont="1" applyFill="1" applyBorder="1" applyAlignment="1">
      <alignment horizontal="center" vertical="center"/>
    </xf>
    <xf numFmtId="0" fontId="257" fillId="4" borderId="4" xfId="26" applyFont="1" applyFill="1" applyBorder="1" applyAlignment="1">
      <alignment horizontal="center" vertical="center"/>
    </xf>
    <xf numFmtId="0" fontId="257" fillId="4" borderId="5" xfId="26" applyFont="1" applyFill="1" applyBorder="1" applyAlignment="1">
      <alignment horizontal="center" vertical="center"/>
    </xf>
    <xf numFmtId="221" fontId="260" fillId="0" borderId="8" xfId="9332" applyNumberFormat="1" applyFont="1" applyFill="1" applyBorder="1" applyAlignment="1">
      <alignment horizontal="center" vertical="center"/>
    </xf>
    <xf numFmtId="221" fontId="260" fillId="0" borderId="7" xfId="9332" applyNumberFormat="1" applyFont="1" applyFill="1" applyBorder="1" applyAlignment="1">
      <alignment horizontal="center" vertical="center"/>
    </xf>
    <xf numFmtId="221" fontId="260" fillId="0" borderId="9" xfId="9332" applyNumberFormat="1" applyFont="1" applyFill="1" applyBorder="1" applyAlignment="1">
      <alignment horizontal="center" vertical="center"/>
    </xf>
    <xf numFmtId="171" fontId="260" fillId="0" borderId="62" xfId="27" applyNumberFormat="1" applyFont="1" applyFill="1" applyBorder="1" applyAlignment="1">
      <alignment horizontal="center" vertical="center"/>
    </xf>
    <xf numFmtId="171" fontId="260" fillId="0" borderId="64" xfId="27" applyNumberFormat="1" applyFont="1" applyFill="1" applyBorder="1" applyAlignment="1">
      <alignment horizontal="center" vertical="center"/>
    </xf>
    <xf numFmtId="221" fontId="261" fillId="0" borderId="63" xfId="9332" applyNumberFormat="1" applyFont="1" applyFill="1" applyBorder="1" applyAlignment="1">
      <alignment horizontal="center" vertical="center"/>
    </xf>
    <xf numFmtId="221" fontId="261" fillId="0" borderId="65" xfId="9332" applyNumberFormat="1" applyFont="1" applyFill="1" applyBorder="1" applyAlignment="1">
      <alignment horizontal="center" vertical="center"/>
    </xf>
    <xf numFmtId="221" fontId="261" fillId="0" borderId="64" xfId="9332" applyNumberFormat="1" applyFont="1" applyFill="1" applyBorder="1" applyAlignment="1">
      <alignment horizontal="center" vertical="center"/>
    </xf>
    <xf numFmtId="171" fontId="261" fillId="0" borderId="63" xfId="27" applyNumberFormat="1" applyFont="1" applyFill="1" applyBorder="1" applyAlignment="1">
      <alignment horizontal="center" vertical="center"/>
    </xf>
    <xf numFmtId="171" fontId="261" fillId="0" borderId="64" xfId="27" applyNumberFormat="1" applyFont="1" applyFill="1" applyBorder="1" applyAlignment="1">
      <alignment horizontal="center" vertical="center"/>
    </xf>
    <xf numFmtId="171" fontId="261" fillId="0" borderId="63" xfId="53510" applyNumberFormat="1" applyFont="1" applyFill="1" applyBorder="1" applyAlignment="1">
      <alignment horizontal="center" vertical="center"/>
    </xf>
    <xf numFmtId="171" fontId="261" fillId="0" borderId="64" xfId="53510" applyNumberFormat="1" applyFont="1" applyFill="1" applyBorder="1" applyAlignment="1">
      <alignment horizontal="center" vertical="center"/>
    </xf>
    <xf numFmtId="221" fontId="261" fillId="0" borderId="4" xfId="9332" applyNumberFormat="1" applyFont="1" applyFill="1" applyBorder="1" applyAlignment="1">
      <alignment horizontal="center" vertical="center"/>
    </xf>
    <xf numFmtId="221" fontId="261" fillId="0" borderId="0" xfId="9332" applyNumberFormat="1" applyFont="1" applyFill="1" applyBorder="1" applyAlignment="1">
      <alignment horizontal="center" vertical="center"/>
    </xf>
    <xf numFmtId="171" fontId="261" fillId="0" borderId="4" xfId="53510" applyNumberFormat="1" applyFont="1" applyFill="1" applyBorder="1" applyAlignment="1">
      <alignment horizontal="center" vertical="center"/>
    </xf>
    <xf numFmtId="171" fontId="261" fillId="0" borderId="5" xfId="53510" applyNumberFormat="1" applyFont="1" applyFill="1" applyBorder="1" applyAlignment="1">
      <alignment horizontal="center" vertical="center"/>
    </xf>
    <xf numFmtId="171" fontId="260" fillId="0" borderId="63" xfId="27" applyNumberFormat="1" applyFont="1" applyFill="1" applyBorder="1" applyAlignment="1">
      <alignment horizontal="center" vertical="center"/>
    </xf>
    <xf numFmtId="171" fontId="260" fillId="0" borderId="65" xfId="27" applyNumberFormat="1" applyFont="1" applyFill="1" applyBorder="1" applyAlignment="1">
      <alignment horizontal="center" vertical="center"/>
    </xf>
    <xf numFmtId="171" fontId="260" fillId="0" borderId="4" xfId="27" applyNumberFormat="1" applyFont="1" applyFill="1" applyBorder="1" applyAlignment="1">
      <alignment horizontal="center" vertical="center"/>
    </xf>
    <xf numFmtId="171" fontId="260" fillId="0" borderId="0" xfId="27" applyNumberFormat="1" applyFont="1" applyFill="1" applyBorder="1" applyAlignment="1">
      <alignment horizontal="center" vertical="center"/>
    </xf>
    <xf numFmtId="171" fontId="41" fillId="0" borderId="9" xfId="27" quotePrefix="1" applyNumberFormat="1" applyFont="1" applyBorder="1" applyAlignment="1">
      <alignment horizontal="center"/>
    </xf>
    <xf numFmtId="10" fontId="261" fillId="0" borderId="8" xfId="53434" applyNumberFormat="1" applyFont="1" applyFill="1" applyBorder="1" applyAlignment="1">
      <alignment horizontal="center"/>
    </xf>
    <xf numFmtId="10" fontId="261" fillId="0" borderId="7" xfId="53434" applyNumberFormat="1" applyFont="1" applyFill="1" applyBorder="1" applyAlignment="1">
      <alignment horizontal="center"/>
    </xf>
    <xf numFmtId="10" fontId="261" fillId="0" borderId="9" xfId="53434" applyNumberFormat="1" applyFont="1" applyFill="1" applyBorder="1" applyAlignment="1">
      <alignment horizontal="center"/>
    </xf>
    <xf numFmtId="10" fontId="261" fillId="0" borderId="66" xfId="53434" applyNumberFormat="1" applyFont="1" applyFill="1" applyBorder="1" applyAlignment="1">
      <alignment horizontal="center"/>
    </xf>
    <xf numFmtId="10" fontId="261" fillId="0" borderId="67" xfId="53434" applyNumberFormat="1" applyFont="1" applyFill="1" applyBorder="1" applyAlignment="1">
      <alignment horizontal="center"/>
    </xf>
    <xf numFmtId="0" fontId="263" fillId="0" borderId="3" xfId="0" applyFont="1" applyBorder="1" applyAlignment="1">
      <alignment vertical="center"/>
    </xf>
    <xf numFmtId="0" fontId="264" fillId="0" borderId="0" xfId="0" applyFont="1" applyAlignment="1">
      <alignment horizontal="center" vertical="center"/>
    </xf>
    <xf numFmtId="0" fontId="264" fillId="0" borderId="5" xfId="0" applyFont="1" applyBorder="1" applyAlignment="1">
      <alignment horizontal="center" vertical="center"/>
    </xf>
    <xf numFmtId="0" fontId="264" fillId="0" borderId="3" xfId="0" applyFont="1" applyBorder="1" applyAlignment="1">
      <alignment vertical="center"/>
    </xf>
    <xf numFmtId="0" fontId="264" fillId="0" borderId="1" xfId="0" applyFont="1" applyBorder="1" applyAlignment="1">
      <alignment vertical="center"/>
    </xf>
    <xf numFmtId="0" fontId="266" fillId="0" borderId="3" xfId="0" applyFont="1" applyBorder="1" applyAlignment="1">
      <alignment vertical="center"/>
    </xf>
    <xf numFmtId="215" fontId="264" fillId="0" borderId="0" xfId="0" applyNumberFormat="1" applyFont="1" applyAlignment="1">
      <alignment horizontal="center" vertical="center"/>
    </xf>
    <xf numFmtId="215" fontId="264" fillId="0" borderId="5" xfId="0" applyNumberFormat="1" applyFont="1" applyBorder="1" applyAlignment="1">
      <alignment horizontal="center" vertical="center"/>
    </xf>
    <xf numFmtId="0" fontId="264" fillId="0" borderId="65" xfId="0" applyFont="1" applyBorder="1" applyAlignment="1">
      <alignment horizontal="center" vertical="center"/>
    </xf>
    <xf numFmtId="0" fontId="264" fillId="0" borderId="64" xfId="0" applyFont="1" applyBorder="1" applyAlignment="1">
      <alignment horizontal="center" vertical="center"/>
    </xf>
    <xf numFmtId="177" fontId="264" fillId="0" borderId="5" xfId="0" applyNumberFormat="1" applyFont="1" applyBorder="1" applyAlignment="1">
      <alignment horizontal="center" vertical="center"/>
    </xf>
    <xf numFmtId="0" fontId="267" fillId="0" borderId="3" xfId="0" applyFont="1" applyBorder="1" applyAlignment="1">
      <alignment vertical="center"/>
    </xf>
    <xf numFmtId="177" fontId="264" fillId="0" borderId="0" xfId="0" applyNumberFormat="1" applyFont="1" applyAlignment="1">
      <alignment horizontal="center" vertical="center"/>
    </xf>
    <xf numFmtId="0" fontId="222" fillId="0" borderId="1" xfId="0" applyFont="1" applyBorder="1"/>
    <xf numFmtId="0" fontId="215" fillId="0" borderId="3" xfId="0" applyFont="1" applyBorder="1" applyAlignment="1">
      <alignment vertical="center"/>
    </xf>
    <xf numFmtId="0" fontId="215" fillId="0" borderId="0" xfId="0" applyFont="1" applyAlignment="1">
      <alignment vertical="center"/>
    </xf>
    <xf numFmtId="0" fontId="42" fillId="0" borderId="4" xfId="0" applyFont="1" applyBorder="1"/>
    <xf numFmtId="0" fontId="42" fillId="0" borderId="5" xfId="0" applyFont="1" applyBorder="1"/>
    <xf numFmtId="0" fontId="211" fillId="0" borderId="3" xfId="0" applyFont="1" applyBorder="1" applyAlignment="1">
      <alignment vertical="center"/>
    </xf>
    <xf numFmtId="9" fontId="211" fillId="0" borderId="4" xfId="0" applyNumberFormat="1" applyFont="1" applyBorder="1" applyAlignment="1">
      <alignment horizontal="center" vertical="center"/>
    </xf>
    <xf numFmtId="9" fontId="211" fillId="0" borderId="0" xfId="0" applyNumberFormat="1" applyFont="1" applyAlignment="1">
      <alignment horizontal="center" vertical="center"/>
    </xf>
    <xf numFmtId="9" fontId="211" fillId="0" borderId="5" xfId="0" applyNumberFormat="1" applyFont="1" applyBorder="1" applyAlignment="1">
      <alignment horizontal="center" vertical="center"/>
    </xf>
    <xf numFmtId="0" fontId="42" fillId="0" borderId="63" xfId="0" applyFont="1" applyBorder="1"/>
    <xf numFmtId="0" fontId="42" fillId="0" borderId="65" xfId="0" applyFont="1" applyBorder="1"/>
    <xf numFmtId="0" fontId="42" fillId="0" borderId="64" xfId="0" applyFont="1" applyBorder="1"/>
    <xf numFmtId="171" fontId="40" fillId="5" borderId="63" xfId="53510" applyNumberFormat="1" applyFont="1" applyFill="1" applyBorder="1"/>
    <xf numFmtId="171" fontId="40" fillId="5" borderId="64" xfId="53510" applyNumberFormat="1" applyFont="1" applyFill="1" applyBorder="1"/>
    <xf numFmtId="0" fontId="227" fillId="3" borderId="64" xfId="0" applyFont="1" applyFill="1" applyBorder="1" applyAlignment="1">
      <alignment horizontal="center" vertical="top"/>
    </xf>
    <xf numFmtId="0" fontId="39" fillId="3" borderId="64" xfId="0" applyFont="1" applyFill="1" applyBorder="1" applyAlignment="1">
      <alignment horizontal="center" vertical="top"/>
    </xf>
    <xf numFmtId="0" fontId="40" fillId="0" borderId="5" xfId="0" applyFont="1" applyBorder="1" applyAlignment="1">
      <alignment horizontal="left" vertical="center" wrapText="1"/>
    </xf>
    <xf numFmtId="173" fontId="40" fillId="5" borderId="63" xfId="53513" applyNumberFormat="1" applyFont="1" applyFill="1" applyBorder="1" applyAlignment="1">
      <alignment vertical="center"/>
    </xf>
    <xf numFmtId="173" fontId="40" fillId="5" borderId="64" xfId="53513" applyNumberFormat="1" applyFont="1" applyFill="1" applyBorder="1" applyAlignment="1">
      <alignment vertical="center"/>
    </xf>
    <xf numFmtId="3" fontId="40" fillId="0" borderId="63" xfId="0" applyNumberFormat="1" applyFont="1" applyBorder="1" applyAlignment="1">
      <alignment horizontal="center" vertical="center"/>
    </xf>
    <xf numFmtId="171" fontId="40" fillId="5" borderId="64" xfId="53511" applyNumberFormat="1" applyFont="1" applyFill="1" applyBorder="1" applyAlignment="1">
      <alignment horizontal="center" vertical="center"/>
    </xf>
    <xf numFmtId="171" fontId="42" fillId="0" borderId="4" xfId="53510" applyNumberFormat="1" applyFont="1" applyBorder="1" applyAlignment="1">
      <alignment horizontal="center" vertical="center"/>
    </xf>
    <xf numFmtId="171" fontId="42" fillId="0" borderId="5" xfId="53510" applyNumberFormat="1" applyFont="1" applyBorder="1" applyAlignment="1">
      <alignment horizontal="center" vertical="center"/>
    </xf>
    <xf numFmtId="171" fontId="222" fillId="0" borderId="4" xfId="53510" applyNumberFormat="1" applyFont="1" applyBorder="1" applyAlignment="1">
      <alignment horizontal="center" vertical="center"/>
    </xf>
    <xf numFmtId="171" fontId="222" fillId="0" borderId="5" xfId="53510" applyNumberFormat="1" applyFont="1" applyBorder="1" applyAlignment="1">
      <alignment horizontal="center" vertical="center"/>
    </xf>
    <xf numFmtId="3" fontId="40" fillId="0" borderId="65" xfId="0" applyNumberFormat="1" applyFont="1" applyBorder="1" applyAlignment="1">
      <alignment horizontal="center" vertical="center"/>
    </xf>
    <xf numFmtId="0" fontId="264" fillId="0" borderId="63" xfId="0" applyFont="1" applyBorder="1" applyAlignment="1">
      <alignment horizontal="center" vertical="center"/>
    </xf>
    <xf numFmtId="0" fontId="221" fillId="0" borderId="4" xfId="0" applyFont="1" applyBorder="1"/>
    <xf numFmtId="0" fontId="221" fillId="0" borderId="5" xfId="0" applyFont="1" applyBorder="1"/>
    <xf numFmtId="171" fontId="264" fillId="0" borderId="4" xfId="53510" applyNumberFormat="1" applyFont="1" applyBorder="1" applyAlignment="1">
      <alignment horizontal="center" vertical="center"/>
    </xf>
    <xf numFmtId="171" fontId="264" fillId="0" borderId="5" xfId="53510" applyNumberFormat="1" applyFont="1" applyBorder="1" applyAlignment="1">
      <alignment horizontal="center" vertical="center"/>
    </xf>
    <xf numFmtId="171" fontId="264" fillId="0" borderId="63" xfId="53510" applyNumberFormat="1" applyFont="1" applyBorder="1" applyAlignment="1">
      <alignment horizontal="center" vertical="center"/>
    </xf>
    <xf numFmtId="171" fontId="264" fillId="0" borderId="64" xfId="53510" applyNumberFormat="1" applyFont="1" applyBorder="1" applyAlignment="1">
      <alignment horizontal="center" vertical="center"/>
    </xf>
    <xf numFmtId="0" fontId="221" fillId="0" borderId="63" xfId="0" applyFont="1" applyBorder="1"/>
    <xf numFmtId="0" fontId="221" fillId="0" borderId="64" xfId="0" applyFont="1" applyBorder="1"/>
    <xf numFmtId="171" fontId="264" fillId="0" borderId="8" xfId="53510" applyNumberFormat="1" applyFont="1" applyBorder="1" applyAlignment="1">
      <alignment horizontal="center" vertical="center"/>
    </xf>
    <xf numFmtId="171" fontId="264" fillId="0" borderId="9" xfId="53510" applyNumberFormat="1" applyFont="1" applyBorder="1" applyAlignment="1">
      <alignment horizontal="center" vertical="center"/>
    </xf>
    <xf numFmtId="3" fontId="0" fillId="0" borderId="64" xfId="0" applyNumberFormat="1" applyBorder="1" applyAlignment="1">
      <alignment horizontal="center"/>
    </xf>
    <xf numFmtId="3" fontId="2" fillId="0" borderId="9" xfId="0" applyNumberFormat="1" applyFont="1" applyBorder="1" applyAlignment="1">
      <alignment horizontal="center"/>
    </xf>
    <xf numFmtId="3" fontId="0" fillId="0" borderId="5" xfId="0" applyNumberFormat="1" applyBorder="1" applyAlignment="1">
      <alignment horizontal="center"/>
    </xf>
    <xf numFmtId="0" fontId="268" fillId="0" borderId="0" xfId="0" applyFont="1"/>
    <xf numFmtId="0" fontId="1" fillId="3" borderId="65" xfId="2" applyFont="1" applyFill="1" applyBorder="1" applyAlignment="1">
      <alignment vertical="top"/>
    </xf>
    <xf numFmtId="0" fontId="1" fillId="3" borderId="64" xfId="2" applyFont="1" applyFill="1" applyBorder="1" applyAlignment="1">
      <alignment vertical="top"/>
    </xf>
    <xf numFmtId="49" fontId="1" fillId="3" borderId="1" xfId="54" quotePrefix="1" applyNumberFormat="1" applyFont="1" applyFill="1" applyBorder="1" applyAlignment="1">
      <alignment horizontal="left"/>
    </xf>
    <xf numFmtId="0" fontId="28" fillId="0" borderId="3" xfId="54" applyFont="1" applyBorder="1" applyAlignment="1">
      <alignment horizontal="left" vertical="center"/>
    </xf>
    <xf numFmtId="215" fontId="28" fillId="0" borderId="4" xfId="2" applyNumberFormat="1" applyFont="1" applyBorder="1" applyAlignment="1">
      <alignment horizontal="center"/>
    </xf>
    <xf numFmtId="215" fontId="28" fillId="0" borderId="0" xfId="2" applyNumberFormat="1" applyFont="1" applyAlignment="1">
      <alignment horizontal="center"/>
    </xf>
    <xf numFmtId="215" fontId="28" fillId="0" borderId="5" xfId="2" applyNumberFormat="1" applyFont="1" applyBorder="1" applyAlignment="1">
      <alignment horizontal="center"/>
    </xf>
    <xf numFmtId="171" fontId="28" fillId="0" borderId="63" xfId="53510" applyNumberFormat="1" applyFont="1" applyBorder="1" applyAlignment="1">
      <alignment horizontal="center"/>
    </xf>
    <xf numFmtId="171" fontId="28" fillId="0" borderId="64" xfId="53510" applyNumberFormat="1" applyFont="1" applyBorder="1" applyAlignment="1">
      <alignment horizontal="center"/>
    </xf>
    <xf numFmtId="215" fontId="28" fillId="0" borderId="64" xfId="2" applyNumberFormat="1" applyFont="1" applyBorder="1" applyAlignment="1">
      <alignment horizontal="center"/>
    </xf>
    <xf numFmtId="0" fontId="28" fillId="5" borderId="3" xfId="54" applyFont="1" applyFill="1" applyBorder="1" applyAlignment="1">
      <alignment horizontal="left" vertical="center"/>
    </xf>
    <xf numFmtId="0" fontId="32" fillId="5" borderId="8" xfId="54" applyFont="1" applyFill="1" applyBorder="1" applyAlignment="1">
      <alignment horizontal="left" vertical="center"/>
    </xf>
    <xf numFmtId="215" fontId="32" fillId="0" borderId="8" xfId="2" applyNumberFormat="1" applyFont="1" applyBorder="1" applyAlignment="1">
      <alignment horizontal="center"/>
    </xf>
    <xf numFmtId="215" fontId="32" fillId="0" borderId="7" xfId="2" applyNumberFormat="1" applyFont="1" applyBorder="1" applyAlignment="1">
      <alignment horizontal="center"/>
    </xf>
    <xf numFmtId="215" fontId="32" fillId="0" borderId="9" xfId="2" applyNumberFormat="1" applyFont="1" applyBorder="1" applyAlignment="1">
      <alignment horizontal="center"/>
    </xf>
    <xf numFmtId="171" fontId="32" fillId="0" borderId="7" xfId="53510" applyNumberFormat="1" applyFont="1" applyBorder="1" applyAlignment="1">
      <alignment horizontal="center"/>
    </xf>
    <xf numFmtId="171" fontId="32" fillId="0" borderId="9" xfId="53510" applyNumberFormat="1" applyFont="1" applyBorder="1" applyAlignment="1">
      <alignment horizontal="center"/>
    </xf>
    <xf numFmtId="215" fontId="2" fillId="0" borderId="7" xfId="0" applyNumberFormat="1" applyFont="1" applyBorder="1" applyAlignment="1">
      <alignment horizontal="center"/>
    </xf>
    <xf numFmtId="215" fontId="2" fillId="0" borderId="9" xfId="0" applyNumberFormat="1" applyFont="1" applyBorder="1" applyAlignment="1">
      <alignment horizontal="center"/>
    </xf>
    <xf numFmtId="0" fontId="269" fillId="0" borderId="0" xfId="0" applyFont="1" applyAlignment="1">
      <alignment vertical="center"/>
    </xf>
    <xf numFmtId="0" fontId="41" fillId="0" borderId="6" xfId="28" applyFont="1" applyBorder="1" applyAlignment="1">
      <alignment wrapText="1"/>
    </xf>
    <xf numFmtId="0" fontId="39" fillId="3" borderId="63" xfId="53493" applyFont="1" applyFill="1" applyBorder="1" applyAlignment="1">
      <alignment vertical="top"/>
    </xf>
    <xf numFmtId="0" fontId="40" fillId="5" borderId="63" xfId="53493" applyFont="1" applyFill="1" applyBorder="1"/>
    <xf numFmtId="3" fontId="40" fillId="0" borderId="65" xfId="53493" applyNumberFormat="1" applyFont="1" applyBorder="1" applyAlignment="1">
      <alignment horizontal="center"/>
    </xf>
    <xf numFmtId="3" fontId="41" fillId="0" borderId="8" xfId="53493" applyNumberFormat="1" applyFont="1" applyBorder="1" applyAlignment="1">
      <alignment horizontal="center" vertical="center"/>
    </xf>
    <xf numFmtId="3" fontId="41" fillId="0" borderId="7" xfId="53493" applyNumberFormat="1" applyFont="1" applyBorder="1" applyAlignment="1">
      <alignment horizontal="center" vertical="center"/>
    </xf>
    <xf numFmtId="0" fontId="39" fillId="3" borderId="63" xfId="0" applyFont="1" applyFill="1" applyBorder="1" applyAlignment="1">
      <alignment vertical="center" wrapText="1"/>
    </xf>
    <xf numFmtId="49" fontId="42" fillId="5" borderId="3" xfId="0" applyNumberFormat="1" applyFont="1" applyFill="1" applyBorder="1" applyAlignment="1">
      <alignment horizontal="left" vertical="center" wrapText="1"/>
    </xf>
    <xf numFmtId="49" fontId="42" fillId="0" borderId="3" xfId="0" applyNumberFormat="1" applyFont="1" applyBorder="1" applyAlignment="1">
      <alignment horizontal="left" vertical="center" wrapText="1"/>
    </xf>
    <xf numFmtId="49" fontId="42" fillId="5" borderId="1" xfId="0" applyNumberFormat="1" applyFont="1" applyFill="1" applyBorder="1" applyAlignment="1">
      <alignment horizontal="left" vertical="center" wrapText="1"/>
    </xf>
    <xf numFmtId="49" fontId="222" fillId="0" borderId="1" xfId="0" applyNumberFormat="1" applyFont="1" applyBorder="1" applyAlignment="1">
      <alignment horizontal="left" vertical="center" wrapText="1"/>
    </xf>
    <xf numFmtId="0" fontId="271" fillId="0" borderId="0" xfId="0" applyFont="1" applyAlignment="1">
      <alignment vertical="center"/>
    </xf>
    <xf numFmtId="0" fontId="40" fillId="5" borderId="3" xfId="28" applyFont="1" applyFill="1" applyBorder="1" applyAlignment="1">
      <alignment vertical="center" wrapText="1"/>
    </xf>
    <xf numFmtId="0" fontId="41" fillId="5" borderId="1" xfId="28" applyFont="1" applyFill="1" applyBorder="1" applyAlignment="1">
      <alignment vertical="center" wrapText="1"/>
    </xf>
    <xf numFmtId="171" fontId="41" fillId="0" borderId="3" xfId="53510" applyNumberFormat="1" applyFont="1" applyBorder="1" applyAlignment="1">
      <alignment horizontal="center" vertical="center"/>
    </xf>
    <xf numFmtId="171" fontId="260" fillId="0" borderId="63" xfId="27" quotePrefix="1" applyNumberFormat="1" applyFont="1" applyFill="1" applyBorder="1" applyAlignment="1">
      <alignment horizontal="center" vertical="center"/>
    </xf>
    <xf numFmtId="171" fontId="260" fillId="0" borderId="4" xfId="27" quotePrefix="1" applyNumberFormat="1" applyFont="1" applyFill="1" applyBorder="1" applyAlignment="1">
      <alignment horizontal="center" vertical="center"/>
    </xf>
    <xf numFmtId="171" fontId="260" fillId="0" borderId="5" xfId="27" applyNumberFormat="1" applyFont="1" applyFill="1" applyBorder="1" applyAlignment="1">
      <alignment horizontal="center" vertical="center"/>
    </xf>
    <xf numFmtId="14" fontId="229" fillId="3" borderId="1" xfId="37" applyNumberFormat="1" applyFont="1" applyFill="1" applyBorder="1" applyAlignment="1">
      <alignment horizontal="center" vertical="center"/>
    </xf>
    <xf numFmtId="221" fontId="40" fillId="0" borderId="65" xfId="9332" applyNumberFormat="1" applyFont="1" applyBorder="1" applyAlignment="1">
      <alignment horizontal="center" vertical="center"/>
    </xf>
    <xf numFmtId="221" fontId="40" fillId="0" borderId="0" xfId="9332" applyNumberFormat="1" applyFont="1" applyAlignment="1">
      <alignment horizontal="center" vertical="center"/>
    </xf>
    <xf numFmtId="171" fontId="40" fillId="0" borderId="3" xfId="27" applyNumberFormat="1" applyFont="1" applyBorder="1" applyAlignment="1">
      <alignment horizontal="center" vertical="center"/>
    </xf>
    <xf numFmtId="171" fontId="41" fillId="0" borderId="1" xfId="27" applyNumberFormat="1" applyFont="1" applyBorder="1" applyAlignment="1">
      <alignment horizontal="center" vertical="center"/>
    </xf>
    <xf numFmtId="171" fontId="40" fillId="0" borderId="8" xfId="53496" applyNumberFormat="1" applyFont="1" applyBorder="1" applyAlignment="1">
      <alignment horizontal="center"/>
    </xf>
    <xf numFmtId="171" fontId="40" fillId="0" borderId="9" xfId="53496" applyNumberFormat="1" applyFont="1" applyBorder="1" applyAlignment="1">
      <alignment horizontal="center"/>
    </xf>
    <xf numFmtId="171" fontId="40" fillId="2" borderId="9" xfId="27" quotePrefix="1" applyNumberFormat="1" applyFont="1" applyFill="1" applyBorder="1" applyAlignment="1">
      <alignment horizontal="center"/>
    </xf>
    <xf numFmtId="0" fontId="1" fillId="3" borderId="1" xfId="0" applyFont="1" applyFill="1" applyBorder="1" applyAlignment="1">
      <alignment horizontal="center"/>
    </xf>
    <xf numFmtId="221" fontId="32" fillId="0" borderId="65" xfId="14" applyNumberFormat="1" applyFont="1" applyBorder="1" applyAlignment="1">
      <alignment horizontal="center"/>
    </xf>
    <xf numFmtId="221" fontId="28" fillId="0" borderId="0" xfId="14" applyNumberFormat="1" applyFont="1" applyAlignment="1">
      <alignment horizontal="center"/>
    </xf>
    <xf numFmtId="221" fontId="28" fillId="0" borderId="5" xfId="14" applyNumberFormat="1" applyFont="1" applyBorder="1" applyAlignment="1">
      <alignment horizontal="center"/>
    </xf>
    <xf numFmtId="171" fontId="28" fillId="6" borderId="3" xfId="15" applyNumberFormat="1" applyFont="1" applyFill="1" applyBorder="1" applyAlignment="1">
      <alignment horizontal="center"/>
    </xf>
    <xf numFmtId="221" fontId="32" fillId="0" borderId="0" xfId="14" applyNumberFormat="1" applyFont="1" applyAlignment="1">
      <alignment horizontal="center"/>
    </xf>
    <xf numFmtId="171" fontId="32" fillId="6" borderId="3" xfId="15" applyNumberFormat="1" applyFont="1" applyFill="1" applyBorder="1" applyAlignment="1">
      <alignment horizontal="center"/>
    </xf>
    <xf numFmtId="221" fontId="32" fillId="0" borderId="0" xfId="14" applyNumberFormat="1" applyFont="1" applyAlignment="1">
      <alignment horizontal="center" vertical="center"/>
    </xf>
    <xf numFmtId="171" fontId="32" fillId="6" borderId="3" xfId="15" applyNumberFormat="1" applyFont="1" applyFill="1" applyBorder="1" applyAlignment="1">
      <alignment horizontal="center" vertical="center"/>
    </xf>
    <xf numFmtId="221" fontId="32" fillId="0" borderId="5" xfId="14" applyNumberFormat="1" applyFont="1" applyBorder="1" applyAlignment="1">
      <alignment horizontal="center"/>
    </xf>
    <xf numFmtId="221" fontId="32" fillId="0" borderId="8" xfId="14" applyNumberFormat="1" applyFont="1" applyBorder="1" applyAlignment="1">
      <alignment horizontal="center" vertical="center"/>
    </xf>
    <xf numFmtId="221" fontId="32" fillId="0" borderId="9" xfId="14" applyNumberFormat="1" applyFont="1" applyBorder="1" applyAlignment="1">
      <alignment horizontal="center" vertical="center"/>
    </xf>
    <xf numFmtId="171" fontId="32" fillId="0" borderId="6" xfId="15" applyNumberFormat="1" applyFont="1" applyBorder="1" applyAlignment="1">
      <alignment horizontal="center" vertical="center"/>
    </xf>
    <xf numFmtId="221" fontId="28" fillId="0" borderId="8" xfId="14" applyNumberFormat="1" applyFont="1" applyBorder="1" applyAlignment="1">
      <alignment horizontal="center"/>
    </xf>
    <xf numFmtId="221" fontId="28" fillId="0" borderId="9" xfId="14" applyNumberFormat="1" applyFont="1" applyBorder="1" applyAlignment="1">
      <alignment horizontal="center"/>
    </xf>
    <xf numFmtId="171" fontId="28" fillId="0" borderId="6" xfId="15" applyNumberFormat="1" applyFont="1" applyBorder="1" applyAlignment="1">
      <alignment horizontal="center"/>
    </xf>
    <xf numFmtId="10" fontId="32" fillId="0" borderId="65" xfId="15" applyNumberFormat="1" applyFont="1" applyBorder="1" applyAlignment="1">
      <alignment horizontal="center"/>
    </xf>
    <xf numFmtId="10" fontId="32" fillId="0" borderId="0" xfId="15" applyNumberFormat="1" applyFont="1" applyAlignment="1">
      <alignment horizontal="center"/>
    </xf>
    <xf numFmtId="10" fontId="32" fillId="0" borderId="3" xfId="15" applyNumberFormat="1" applyFont="1" applyBorder="1" applyAlignment="1">
      <alignment horizontal="center"/>
    </xf>
    <xf numFmtId="10" fontId="32" fillId="0" borderId="1" xfId="15" applyNumberFormat="1" applyFont="1" applyBorder="1" applyAlignment="1">
      <alignment horizontal="center"/>
    </xf>
    <xf numFmtId="0" fontId="1" fillId="3" borderId="0" xfId="37" quotePrefix="1" applyFont="1" applyFill="1" applyAlignment="1">
      <alignment horizontal="center"/>
    </xf>
    <xf numFmtId="0" fontId="1" fillId="3" borderId="5" xfId="37" quotePrefix="1" applyFont="1" applyFill="1" applyBorder="1" applyAlignment="1">
      <alignment horizontal="center"/>
    </xf>
    <xf numFmtId="0" fontId="229" fillId="3" borderId="0" xfId="37" quotePrefix="1" applyFont="1" applyFill="1" applyAlignment="1">
      <alignment horizontal="center" vertical="center"/>
    </xf>
    <xf numFmtId="222" fontId="40" fillId="0" borderId="0" xfId="53506" applyNumberFormat="1" applyFont="1" applyFill="1" applyBorder="1" applyAlignment="1">
      <alignment horizontal="center" vertical="center"/>
    </xf>
    <xf numFmtId="222" fontId="40" fillId="0" borderId="7" xfId="53506" applyNumberFormat="1" applyFont="1" applyFill="1" applyBorder="1" applyAlignment="1">
      <alignment horizontal="center" vertical="center"/>
    </xf>
    <xf numFmtId="0" fontId="39" fillId="3" borderId="68" xfId="0" applyFont="1" applyFill="1" applyBorder="1" applyAlignment="1">
      <alignment horizontal="center" vertical="top"/>
    </xf>
    <xf numFmtId="0" fontId="39" fillId="3" borderId="1" xfId="0" applyFont="1" applyFill="1" applyBorder="1" applyAlignment="1">
      <alignment horizontal="center" vertical="center"/>
    </xf>
    <xf numFmtId="227" fontId="40" fillId="5" borderId="63" xfId="53509" applyNumberFormat="1" applyFont="1" applyFill="1" applyBorder="1" applyAlignment="1">
      <alignment horizontal="center" vertical="center"/>
    </xf>
    <xf numFmtId="227" fontId="40" fillId="5" borderId="64" xfId="53509" applyNumberFormat="1" applyFont="1" applyFill="1" applyBorder="1" applyAlignment="1">
      <alignment horizontal="center" vertical="center"/>
    </xf>
    <xf numFmtId="227" fontId="40" fillId="5" borderId="3" xfId="0" applyNumberFormat="1" applyFont="1" applyFill="1" applyBorder="1" applyAlignment="1">
      <alignment horizontal="center" vertical="center"/>
    </xf>
    <xf numFmtId="227" fontId="40" fillId="5" borderId="4" xfId="0" applyNumberFormat="1" applyFont="1" applyFill="1" applyBorder="1" applyAlignment="1">
      <alignment horizontal="center" vertical="center"/>
    </xf>
    <xf numFmtId="227" fontId="40" fillId="5" borderId="5" xfId="53509" applyNumberFormat="1" applyFont="1" applyFill="1" applyBorder="1" applyAlignment="1">
      <alignment horizontal="center" vertical="center"/>
    </xf>
    <xf numFmtId="171" fontId="0" fillId="5" borderId="3" xfId="53510" applyNumberFormat="1" applyFont="1" applyFill="1" applyBorder="1" applyAlignment="1">
      <alignment horizontal="center" vertical="center"/>
    </xf>
    <xf numFmtId="195" fontId="41" fillId="5" borderId="8" xfId="0" applyNumberFormat="1" applyFont="1" applyFill="1" applyBorder="1" applyAlignment="1">
      <alignment horizontal="center" vertical="center"/>
    </xf>
    <xf numFmtId="195" fontId="41" fillId="5" borderId="9" xfId="53509" applyNumberFormat="1" applyFont="1" applyFill="1" applyBorder="1" applyAlignment="1">
      <alignment horizontal="center" vertical="center"/>
    </xf>
    <xf numFmtId="171" fontId="41" fillId="5" borderId="6" xfId="53510" applyNumberFormat="1" applyFont="1" applyFill="1" applyBorder="1" applyAlignment="1">
      <alignment horizontal="center" vertical="center"/>
    </xf>
    <xf numFmtId="195" fontId="40" fillId="124" borderId="8" xfId="0" applyNumberFormat="1" applyFont="1" applyFill="1" applyBorder="1" applyAlignment="1">
      <alignment horizontal="center" vertical="center"/>
    </xf>
    <xf numFmtId="195" fontId="40" fillId="124" borderId="9" xfId="53509" applyNumberFormat="1" applyFont="1" applyFill="1" applyBorder="1" applyAlignment="1">
      <alignment horizontal="center" vertical="center"/>
    </xf>
    <xf numFmtId="171" fontId="40" fillId="124" borderId="6" xfId="53510" applyNumberFormat="1" applyFont="1" applyFill="1" applyBorder="1" applyAlignment="1">
      <alignment horizontal="center" vertical="center"/>
    </xf>
    <xf numFmtId="2" fontId="41" fillId="5" borderId="8" xfId="0" applyNumberFormat="1" applyFont="1" applyFill="1" applyBorder="1" applyAlignment="1">
      <alignment horizontal="center" vertical="center"/>
    </xf>
    <xf numFmtId="2" fontId="41" fillId="5" borderId="9" xfId="53509" applyNumberFormat="1" applyFont="1" applyFill="1" applyBorder="1" applyAlignment="1">
      <alignment horizontal="center" vertical="center"/>
    </xf>
    <xf numFmtId="221" fontId="40" fillId="122" borderId="5" xfId="53506" applyNumberFormat="1" applyFont="1" applyFill="1" applyBorder="1" applyAlignment="1">
      <alignment horizontal="center" vertical="center"/>
    </xf>
    <xf numFmtId="231" fontId="40" fillId="0" borderId="0" xfId="53506" applyNumberFormat="1" applyFont="1" applyFill="1" applyBorder="1" applyAlignment="1">
      <alignment horizontal="center" vertical="center"/>
    </xf>
    <xf numFmtId="231" fontId="40" fillId="122" borderId="5" xfId="53506" applyNumberFormat="1" applyFont="1" applyFill="1" applyBorder="1" applyAlignment="1">
      <alignment horizontal="center" vertical="center"/>
    </xf>
    <xf numFmtId="171" fontId="40" fillId="0" borderId="0" xfId="53510" applyNumberFormat="1" applyFont="1" applyFill="1" applyAlignment="1">
      <alignment horizontal="center" vertical="center" wrapText="1" readingOrder="1"/>
    </xf>
    <xf numFmtId="171" fontId="40" fillId="122" borderId="5" xfId="53510" applyNumberFormat="1" applyFont="1" applyFill="1" applyBorder="1" applyAlignment="1">
      <alignment horizontal="center" vertical="center" wrapText="1" readingOrder="1"/>
    </xf>
    <xf numFmtId="232" fontId="40" fillId="0" borderId="0" xfId="53510" applyNumberFormat="1" applyFont="1" applyFill="1" applyBorder="1" applyAlignment="1">
      <alignment horizontal="center" vertical="center"/>
    </xf>
    <xf numFmtId="232" fontId="40" fillId="122" borderId="5" xfId="53510" applyNumberFormat="1" applyFont="1" applyFill="1" applyBorder="1" applyAlignment="1">
      <alignment horizontal="center" vertical="center"/>
    </xf>
    <xf numFmtId="233" fontId="41" fillId="5" borderId="6" xfId="53509" applyNumberFormat="1" applyFont="1" applyFill="1" applyBorder="1" applyAlignment="1">
      <alignment horizontal="center" vertical="center"/>
    </xf>
    <xf numFmtId="171" fontId="42" fillId="0" borderId="0" xfId="53510" applyNumberFormat="1" applyFont="1"/>
    <xf numFmtId="0" fontId="1" fillId="3" borderId="64" xfId="0" applyFont="1" applyFill="1" applyBorder="1" applyAlignment="1">
      <alignment horizontal="center" vertical="center"/>
    </xf>
    <xf numFmtId="0" fontId="272" fillId="0" borderId="0" xfId="0" applyFont="1"/>
    <xf numFmtId="0" fontId="257" fillId="4" borderId="0" xfId="39" quotePrefix="1" applyFont="1" applyFill="1" applyAlignment="1">
      <alignment horizontal="center"/>
    </xf>
    <xf numFmtId="0" fontId="257" fillId="4" borderId="5" xfId="39" quotePrefix="1" applyFont="1" applyFill="1" applyBorder="1" applyAlignment="1">
      <alignment horizontal="center"/>
    </xf>
    <xf numFmtId="3" fontId="215" fillId="0" borderId="63" xfId="39" applyNumberFormat="1" applyFont="1" applyBorder="1" applyAlignment="1">
      <alignment horizontal="center" vertical="center"/>
    </xf>
    <xf numFmtId="3" fontId="215" fillId="0" borderId="4" xfId="39" applyNumberFormat="1" applyFont="1" applyBorder="1" applyAlignment="1">
      <alignment horizontal="center" vertical="center"/>
    </xf>
    <xf numFmtId="3" fontId="215" fillId="0" borderId="5" xfId="39" applyNumberFormat="1" applyFont="1" applyBorder="1" applyAlignment="1">
      <alignment horizontal="center" vertical="center"/>
    </xf>
    <xf numFmtId="3" fontId="211" fillId="125" borderId="4" xfId="39" applyNumberFormat="1" applyFont="1" applyFill="1" applyBorder="1" applyAlignment="1">
      <alignment horizontal="center" vertical="center"/>
    </xf>
    <xf numFmtId="3" fontId="211" fillId="0" borderId="5" xfId="39" applyNumberFormat="1" applyFont="1" applyBorder="1" applyAlignment="1">
      <alignment horizontal="center" vertical="center"/>
    </xf>
    <xf numFmtId="3" fontId="211" fillId="0" borderId="4" xfId="39" applyNumberFormat="1" applyFont="1" applyBorder="1" applyAlignment="1">
      <alignment horizontal="center" vertical="center"/>
    </xf>
    <xf numFmtId="3" fontId="211" fillId="125" borderId="5" xfId="39" applyNumberFormat="1" applyFont="1" applyFill="1" applyBorder="1" applyAlignment="1">
      <alignment horizontal="center" vertical="center"/>
    </xf>
    <xf numFmtId="3" fontId="211" fillId="126" borderId="4" xfId="39" applyNumberFormat="1" applyFont="1" applyFill="1" applyBorder="1" applyAlignment="1">
      <alignment horizontal="center" vertical="center"/>
    </xf>
    <xf numFmtId="3" fontId="211" fillId="126" borderId="5" xfId="39" applyNumberFormat="1" applyFont="1" applyFill="1" applyBorder="1" applyAlignment="1">
      <alignment horizontal="center" vertical="center"/>
    </xf>
    <xf numFmtId="3" fontId="215" fillId="125" borderId="4" xfId="39" applyNumberFormat="1" applyFont="1" applyFill="1" applyBorder="1" applyAlignment="1">
      <alignment horizontal="center" vertical="center"/>
    </xf>
    <xf numFmtId="3" fontId="215" fillId="125" borderId="5" xfId="39" applyNumberFormat="1" applyFont="1" applyFill="1" applyBorder="1" applyAlignment="1">
      <alignment horizontal="center" vertical="center"/>
    </xf>
    <xf numFmtId="3" fontId="215" fillId="0" borderId="8" xfId="39" applyNumberFormat="1" applyFont="1" applyBorder="1" applyAlignment="1">
      <alignment horizontal="center" vertical="center"/>
    </xf>
    <xf numFmtId="3" fontId="215" fillId="0" borderId="9" xfId="39" applyNumberFormat="1" applyFont="1" applyBorder="1" applyAlignment="1">
      <alignment horizontal="center" vertical="center"/>
    </xf>
    <xf numFmtId="3" fontId="257" fillId="4" borderId="4" xfId="28935" quotePrefix="1" applyNumberFormat="1" applyFont="1" applyFill="1" applyBorder="1" applyAlignment="1">
      <alignment horizontal="center" vertical="center"/>
    </xf>
    <xf numFmtId="0" fontId="257" fillId="4" borderId="0" xfId="28935" quotePrefix="1" applyFont="1" applyFill="1" applyAlignment="1">
      <alignment horizontal="center" vertical="center"/>
    </xf>
    <xf numFmtId="3" fontId="257" fillId="4" borderId="0" xfId="28935" quotePrefix="1" applyNumberFormat="1" applyFont="1" applyFill="1" applyAlignment="1">
      <alignment horizontal="center" vertical="center"/>
    </xf>
    <xf numFmtId="171" fontId="0" fillId="0" borderId="0" xfId="53510" applyNumberFormat="1" applyFont="1" applyAlignment="1">
      <alignment horizontal="center" vertical="center"/>
    </xf>
    <xf numFmtId="3" fontId="215" fillId="0" borderId="63" xfId="28935" applyNumberFormat="1" applyFont="1" applyBorder="1" applyAlignment="1">
      <alignment horizontal="center" vertical="center"/>
    </xf>
    <xf numFmtId="3" fontId="215" fillId="0" borderId="65" xfId="28935" applyNumberFormat="1" applyFont="1" applyBorder="1" applyAlignment="1">
      <alignment horizontal="center" vertical="center"/>
    </xf>
    <xf numFmtId="3" fontId="215" fillId="0" borderId="64" xfId="28935" applyNumberFormat="1" applyFont="1" applyBorder="1" applyAlignment="1">
      <alignment horizontal="center" vertical="center"/>
    </xf>
    <xf numFmtId="3" fontId="215" fillId="0" borderId="4" xfId="28935" applyNumberFormat="1" applyFont="1" applyBorder="1" applyAlignment="1">
      <alignment horizontal="center" vertical="center"/>
    </xf>
    <xf numFmtId="3" fontId="215" fillId="0" borderId="0" xfId="28935" applyNumberFormat="1" applyFont="1" applyAlignment="1">
      <alignment horizontal="center" vertical="center"/>
    </xf>
    <xf numFmtId="3" fontId="215" fillId="0" borderId="5" xfId="28935" applyNumberFormat="1" applyFont="1" applyBorder="1" applyAlignment="1">
      <alignment horizontal="center" vertical="center"/>
    </xf>
    <xf numFmtId="171" fontId="0" fillId="125" borderId="0" xfId="53510" applyNumberFormat="1" applyFont="1" applyFill="1" applyAlignment="1">
      <alignment horizontal="center" vertical="center"/>
    </xf>
    <xf numFmtId="3" fontId="211" fillId="0" borderId="4" xfId="28935" applyNumberFormat="1" applyFont="1" applyBorder="1" applyAlignment="1">
      <alignment horizontal="center" vertical="center"/>
    </xf>
    <xf numFmtId="3" fontId="211" fillId="0" borderId="0" xfId="28935" applyNumberFormat="1" applyFont="1" applyAlignment="1">
      <alignment horizontal="center" vertical="center"/>
    </xf>
    <xf numFmtId="3" fontId="211" fillId="0" borderId="5" xfId="28935" applyNumberFormat="1" applyFont="1" applyBorder="1" applyAlignment="1">
      <alignment horizontal="center" vertical="center"/>
    </xf>
    <xf numFmtId="171" fontId="0" fillId="126" borderId="0" xfId="53510" applyNumberFormat="1" applyFont="1" applyFill="1" applyAlignment="1">
      <alignment horizontal="center" vertical="center"/>
    </xf>
    <xf numFmtId="1" fontId="229" fillId="3" borderId="0" xfId="53506" quotePrefix="1" applyNumberFormat="1" applyFont="1" applyFill="1" applyAlignment="1">
      <alignment horizontal="center" vertical="center"/>
    </xf>
    <xf numFmtId="49" fontId="39" fillId="3" borderId="1" xfId="53493" applyNumberFormat="1" applyFont="1" applyFill="1" applyBorder="1" applyAlignment="1">
      <alignment horizontal="center" vertical="center"/>
    </xf>
    <xf numFmtId="14" fontId="39" fillId="3" borderId="1" xfId="37" applyNumberFormat="1" applyFont="1" applyFill="1" applyBorder="1" applyAlignment="1">
      <alignment horizontal="center" vertical="center"/>
    </xf>
    <xf numFmtId="43" fontId="40" fillId="0" borderId="4" xfId="53506" applyFont="1" applyBorder="1" applyAlignment="1">
      <alignment horizontal="center" vertical="center" wrapText="1"/>
    </xf>
    <xf numFmtId="170" fontId="40" fillId="0" borderId="5" xfId="20" applyNumberFormat="1" applyFont="1" applyBorder="1" applyAlignment="1">
      <alignment horizontal="center" vertical="center" wrapText="1"/>
    </xf>
    <xf numFmtId="170" fontId="40" fillId="0" borderId="3" xfId="20" applyNumberFormat="1" applyFont="1" applyBorder="1" applyAlignment="1">
      <alignment horizontal="center" vertical="center" wrapText="1"/>
    </xf>
    <xf numFmtId="43" fontId="41" fillId="0" borderId="8" xfId="53506" applyFont="1" applyBorder="1" applyAlignment="1">
      <alignment horizontal="center" vertical="center" wrapText="1"/>
    </xf>
    <xf numFmtId="170" fontId="41" fillId="0" borderId="9" xfId="20" applyNumberFormat="1" applyFont="1" applyBorder="1" applyAlignment="1">
      <alignment horizontal="center" vertical="center" wrapText="1"/>
    </xf>
    <xf numFmtId="170" fontId="41" fillId="0" borderId="6" xfId="20" applyNumberFormat="1" applyFont="1" applyBorder="1" applyAlignment="1">
      <alignment horizontal="center" vertical="center" wrapText="1"/>
    </xf>
    <xf numFmtId="49" fontId="39" fillId="3" borderId="2" xfId="0" applyNumberFormat="1" applyFont="1" applyFill="1" applyBorder="1" applyAlignment="1">
      <alignment horizontal="center" vertical="center"/>
    </xf>
    <xf numFmtId="0" fontId="39" fillId="3" borderId="0" xfId="11519" quotePrefix="1" applyNumberFormat="1" applyFont="1" applyFill="1" applyAlignment="1">
      <alignment horizontal="center"/>
    </xf>
    <xf numFmtId="0" fontId="40" fillId="0" borderId="63" xfId="0" applyFont="1" applyBorder="1"/>
    <xf numFmtId="0" fontId="40" fillId="0" borderId="65" xfId="0" applyFont="1" applyBorder="1"/>
    <xf numFmtId="0" fontId="41" fillId="5" borderId="0" xfId="0" applyFont="1" applyFill="1"/>
    <xf numFmtId="0" fontId="40" fillId="5" borderId="0" xfId="0" applyFont="1" applyFill="1" applyAlignment="1">
      <alignment horizontal="left"/>
    </xf>
    <xf numFmtId="0" fontId="40" fillId="5" borderId="0" xfId="0" applyFont="1" applyFill="1" applyAlignment="1">
      <alignment horizontal="center"/>
    </xf>
    <xf numFmtId="0" fontId="0" fillId="5" borderId="4" xfId="0" applyFill="1" applyBorder="1"/>
    <xf numFmtId="10" fontId="32" fillId="0" borderId="8" xfId="53510" applyNumberFormat="1" applyFont="1" applyFill="1" applyBorder="1" applyAlignment="1">
      <alignment horizontal="center" vertical="center" wrapText="1"/>
    </xf>
    <xf numFmtId="10" fontId="32" fillId="0" borderId="9" xfId="53510" applyNumberFormat="1" applyFont="1" applyFill="1" applyBorder="1" applyAlignment="1">
      <alignment horizontal="center" vertical="center" wrapText="1"/>
    </xf>
    <xf numFmtId="10" fontId="32" fillId="0" borderId="6" xfId="53510" applyNumberFormat="1" applyFont="1" applyFill="1" applyBorder="1" applyAlignment="1">
      <alignment horizontal="center" vertical="center" wrapText="1"/>
    </xf>
    <xf numFmtId="1" fontId="39" fillId="3" borderId="0" xfId="32" quotePrefix="1" applyNumberFormat="1" applyFont="1" applyFill="1" applyAlignment="1">
      <alignment horizontal="center"/>
    </xf>
    <xf numFmtId="1" fontId="39" fillId="3" borderId="5" xfId="32" quotePrefix="1" applyNumberFormat="1" applyFont="1" applyFill="1" applyBorder="1" applyAlignment="1">
      <alignment horizontal="center"/>
    </xf>
    <xf numFmtId="224" fontId="41" fillId="5" borderId="0" xfId="14" applyNumberFormat="1" applyFont="1" applyFill="1" applyAlignment="1">
      <alignment horizontal="center" vertical="center"/>
    </xf>
    <xf numFmtId="1" fontId="39" fillId="3" borderId="0" xfId="0" applyNumberFormat="1" applyFont="1" applyFill="1" applyAlignment="1">
      <alignment horizontal="center"/>
    </xf>
    <xf numFmtId="0" fontId="40" fillId="6" borderId="63" xfId="13" applyFont="1" applyFill="1" applyBorder="1"/>
    <xf numFmtId="0" fontId="40" fillId="6" borderId="65" xfId="13" applyFont="1" applyFill="1" applyBorder="1"/>
    <xf numFmtId="0" fontId="40" fillId="6" borderId="64" xfId="13" applyFont="1" applyFill="1" applyBorder="1"/>
    <xf numFmtId="171" fontId="40" fillId="6" borderId="68" xfId="53510" applyNumberFormat="1" applyFont="1" applyFill="1" applyBorder="1" applyAlignment="1">
      <alignment horizontal="center"/>
    </xf>
    <xf numFmtId="17" fontId="1" fillId="3" borderId="0" xfId="53516" quotePrefix="1" applyNumberFormat="1" applyFont="1" applyFill="1" applyAlignment="1">
      <alignment horizontal="center"/>
    </xf>
    <xf numFmtId="0" fontId="40" fillId="3" borderId="68" xfId="53493" applyFont="1" applyFill="1" applyBorder="1"/>
    <xf numFmtId="0" fontId="273" fillId="0" borderId="63" xfId="0" applyFont="1" applyBorder="1" applyAlignment="1">
      <alignment vertical="center"/>
    </xf>
    <xf numFmtId="0" fontId="273" fillId="0" borderId="4" xfId="0" applyFont="1" applyBorder="1" applyAlignment="1">
      <alignment vertical="center"/>
    </xf>
    <xf numFmtId="171" fontId="40" fillId="5" borderId="4" xfId="32992" applyNumberFormat="1" applyFont="1" applyFill="1" applyBorder="1" applyAlignment="1">
      <alignment horizontal="center" vertical="center"/>
    </xf>
    <xf numFmtId="171" fontId="40" fillId="5" borderId="0" xfId="32992" applyNumberFormat="1" applyFont="1" applyFill="1" applyAlignment="1">
      <alignment horizontal="center" vertical="center"/>
    </xf>
    <xf numFmtId="171" fontId="40" fillId="0" borderId="5" xfId="32992" applyNumberFormat="1" applyFont="1" applyBorder="1" applyAlignment="1">
      <alignment horizontal="center" vertical="center"/>
    </xf>
    <xf numFmtId="0" fontId="274" fillId="0" borderId="4" xfId="0" applyFont="1" applyBorder="1" applyAlignment="1">
      <alignment vertical="center"/>
    </xf>
    <xf numFmtId="171" fontId="41" fillId="5" borderId="4" xfId="32992" applyNumberFormat="1" applyFont="1" applyFill="1" applyBorder="1" applyAlignment="1">
      <alignment horizontal="center" vertical="center"/>
    </xf>
    <xf numFmtId="171" fontId="41" fillId="5" borderId="0" xfId="32992" applyNumberFormat="1" applyFont="1" applyFill="1" applyAlignment="1">
      <alignment horizontal="center" vertical="center"/>
    </xf>
    <xf numFmtId="171" fontId="41" fillId="0" borderId="5" xfId="32992" applyNumberFormat="1" applyFont="1" applyBorder="1" applyAlignment="1">
      <alignment horizontal="center" vertical="center"/>
    </xf>
    <xf numFmtId="0" fontId="274" fillId="0" borderId="63" xfId="0" applyFont="1" applyBorder="1" applyAlignment="1">
      <alignment horizontal="left" vertical="center" indent="1"/>
    </xf>
    <xf numFmtId="0" fontId="273" fillId="0" borderId="4" xfId="0" applyFont="1" applyBorder="1" applyAlignment="1">
      <alignment horizontal="left" vertical="center" indent="2"/>
    </xf>
    <xf numFmtId="171" fontId="40" fillId="5" borderId="5" xfId="32992" applyNumberFormat="1" applyFont="1" applyFill="1" applyBorder="1" applyAlignment="1">
      <alignment horizontal="center" vertical="center"/>
    </xf>
    <xf numFmtId="0" fontId="273" fillId="0" borderId="4" xfId="0" applyFont="1" applyBorder="1" applyAlignment="1">
      <alignment horizontal="left" vertical="center" indent="1"/>
    </xf>
    <xf numFmtId="171" fontId="41" fillId="5" borderId="5" xfId="32992" applyNumberFormat="1" applyFont="1" applyFill="1" applyBorder="1" applyAlignment="1">
      <alignment horizontal="center" vertical="center"/>
    </xf>
    <xf numFmtId="4" fontId="42" fillId="0" borderId="0" xfId="0" applyNumberFormat="1" applyFont="1"/>
    <xf numFmtId="0" fontId="42" fillId="3" borderId="68" xfId="53515" applyFont="1" applyFill="1" applyBorder="1" applyAlignment="1">
      <alignment vertical="center"/>
    </xf>
    <xf numFmtId="0" fontId="229" fillId="3" borderId="68" xfId="53515" applyFont="1" applyFill="1" applyBorder="1" applyAlignment="1">
      <alignment horizontal="center" vertical="center"/>
    </xf>
    <xf numFmtId="17" fontId="39" fillId="3" borderId="1" xfId="53515" applyNumberFormat="1" applyFont="1" applyFill="1" applyBorder="1" applyAlignment="1">
      <alignment horizontal="center" vertical="center"/>
    </xf>
    <xf numFmtId="0" fontId="42" fillId="0" borderId="68" xfId="0" applyFont="1" applyBorder="1"/>
    <xf numFmtId="0" fontId="42" fillId="0" borderId="63" xfId="0" applyFont="1" applyBorder="1" applyAlignment="1">
      <alignment horizontal="center"/>
    </xf>
    <xf numFmtId="0" fontId="42" fillId="0" borderId="64" xfId="0" applyFont="1" applyBorder="1" applyAlignment="1">
      <alignment horizontal="center"/>
    </xf>
    <xf numFmtId="0" fontId="42" fillId="0" borderId="68" xfId="0" applyFont="1" applyBorder="1" applyAlignment="1">
      <alignment horizontal="center"/>
    </xf>
    <xf numFmtId="0" fontId="42" fillId="0" borderId="4" xfId="0" applyFont="1" applyBorder="1" applyAlignment="1">
      <alignment horizontal="center"/>
    </xf>
    <xf numFmtId="0" fontId="42" fillId="0" borderId="5" xfId="0" applyFont="1" applyBorder="1" applyAlignment="1">
      <alignment horizontal="center"/>
    </xf>
    <xf numFmtId="0" fontId="42" fillId="0" borderId="3" xfId="0" applyFont="1" applyBorder="1" applyAlignment="1">
      <alignment horizontal="center"/>
    </xf>
    <xf numFmtId="0" fontId="42" fillId="0" borderId="1" xfId="0" applyFont="1" applyBorder="1"/>
    <xf numFmtId="0" fontId="42" fillId="0" borderId="1" xfId="0" applyFont="1" applyBorder="1" applyAlignment="1">
      <alignment horizontal="center"/>
    </xf>
    <xf numFmtId="173" fontId="39" fillId="3" borderId="63" xfId="53520" applyNumberFormat="1" applyFont="1" applyFill="1" applyBorder="1" applyAlignment="1">
      <alignment horizontal="center" vertical="center" wrapText="1"/>
    </xf>
    <xf numFmtId="173" fontId="39" fillId="3" borderId="65" xfId="53520" applyNumberFormat="1" applyFont="1" applyFill="1" applyBorder="1" applyAlignment="1">
      <alignment horizontal="center" vertical="center" wrapText="1"/>
    </xf>
    <xf numFmtId="173" fontId="39" fillId="3" borderId="64" xfId="53520" applyNumberFormat="1" applyFont="1" applyFill="1" applyBorder="1" applyAlignment="1">
      <alignment horizontal="center" vertical="center" wrapText="1"/>
    </xf>
    <xf numFmtId="9" fontId="42" fillId="0" borderId="0" xfId="53510" applyFont="1"/>
    <xf numFmtId="221" fontId="41" fillId="6" borderId="0" xfId="0" applyNumberFormat="1" applyFont="1" applyFill="1" applyAlignment="1">
      <alignment horizontal="center" vertical="center"/>
    </xf>
    <xf numFmtId="215" fontId="0" fillId="0" borderId="63" xfId="0" applyNumberFormat="1" applyBorder="1" applyAlignment="1">
      <alignment horizontal="center"/>
    </xf>
    <xf numFmtId="222" fontId="40" fillId="122" borderId="0" xfId="53506" applyNumberFormat="1" applyFont="1" applyFill="1" applyBorder="1" applyAlignment="1">
      <alignment horizontal="center" vertical="center"/>
    </xf>
    <xf numFmtId="221" fontId="40" fillId="122" borderId="0" xfId="53506" applyNumberFormat="1" applyFont="1" applyFill="1" applyBorder="1" applyAlignment="1">
      <alignment horizontal="center" vertical="center"/>
    </xf>
    <xf numFmtId="222" fontId="40" fillId="122" borderId="7" xfId="53506" applyNumberFormat="1" applyFont="1" applyFill="1" applyBorder="1" applyAlignment="1">
      <alignment horizontal="center" vertical="center"/>
    </xf>
    <xf numFmtId="231" fontId="40" fillId="122" borderId="0" xfId="53506" applyNumberFormat="1" applyFont="1" applyFill="1" applyBorder="1" applyAlignment="1">
      <alignment horizontal="center" vertical="center"/>
    </xf>
    <xf numFmtId="171" fontId="40" fillId="122" borderId="0" xfId="53510" applyNumberFormat="1" applyFont="1" applyFill="1" applyAlignment="1">
      <alignment horizontal="center" vertical="center" wrapText="1" readingOrder="1"/>
    </xf>
    <xf numFmtId="232" fontId="40" fillId="122" borderId="0" xfId="53510" applyNumberFormat="1" applyFont="1" applyFill="1" applyBorder="1" applyAlignment="1">
      <alignment horizontal="center" vertical="center"/>
    </xf>
    <xf numFmtId="0" fontId="213" fillId="0" borderId="0" xfId="0" applyFont="1" applyAlignment="1">
      <alignment horizontal="left" vertical="center"/>
    </xf>
    <xf numFmtId="0" fontId="243" fillId="0" borderId="0" xfId="1" applyFont="1" applyFill="1" applyAlignment="1">
      <alignment horizontal="left"/>
    </xf>
    <xf numFmtId="0" fontId="41" fillId="5" borderId="0" xfId="31" applyFont="1" applyFill="1" applyAlignment="1">
      <alignment horizontal="left" wrapText="1"/>
    </xf>
    <xf numFmtId="0" fontId="275" fillId="0" borderId="0" xfId="0" applyFont="1" applyAlignment="1">
      <alignment vertical="center"/>
    </xf>
    <xf numFmtId="0" fontId="211" fillId="0" borderId="4" xfId="0" applyFont="1" applyBorder="1" applyAlignment="1">
      <alignment horizontal="center" vertical="center"/>
    </xf>
    <xf numFmtId="0" fontId="211" fillId="0" borderId="0" xfId="0" applyFont="1" applyAlignment="1">
      <alignment horizontal="center" vertical="center"/>
    </xf>
    <xf numFmtId="0" fontId="211" fillId="0" borderId="5" xfId="0" applyFont="1" applyBorder="1" applyAlignment="1">
      <alignment horizontal="center" vertical="center"/>
    </xf>
    <xf numFmtId="0" fontId="276" fillId="0" borderId="68" xfId="0" applyFont="1" applyBorder="1" applyAlignment="1">
      <alignment vertical="center"/>
    </xf>
    <xf numFmtId="0" fontId="276" fillId="0" borderId="65" xfId="0" applyFont="1" applyBorder="1" applyAlignment="1">
      <alignment vertical="center"/>
    </xf>
    <xf numFmtId="0" fontId="211" fillId="0" borderId="69" xfId="0" applyFont="1" applyBorder="1" applyAlignment="1">
      <alignment vertical="center"/>
    </xf>
    <xf numFmtId="0" fontId="275" fillId="0" borderId="70" xfId="0" applyFont="1" applyBorder="1" applyAlignment="1">
      <alignment vertical="center"/>
    </xf>
    <xf numFmtId="9" fontId="211" fillId="0" borderId="71" xfId="0" applyNumberFormat="1" applyFont="1" applyBorder="1" applyAlignment="1">
      <alignment horizontal="center" vertical="center"/>
    </xf>
    <xf numFmtId="9" fontId="211" fillId="0" borderId="70" xfId="0" applyNumberFormat="1" applyFont="1" applyBorder="1" applyAlignment="1">
      <alignment horizontal="center" vertical="center"/>
    </xf>
    <xf numFmtId="0" fontId="277" fillId="3" borderId="8" xfId="0" applyFont="1" applyFill="1" applyBorder="1" applyAlignment="1">
      <alignment horizontal="center" vertical="center"/>
    </xf>
    <xf numFmtId="0" fontId="277" fillId="3" borderId="7" xfId="0" applyFont="1" applyFill="1" applyBorder="1" applyAlignment="1">
      <alignment horizontal="center" vertical="center"/>
    </xf>
    <xf numFmtId="0" fontId="277" fillId="3" borderId="9" xfId="0" applyFont="1" applyFill="1" applyBorder="1" applyAlignment="1">
      <alignment horizontal="center" vertical="center"/>
    </xf>
    <xf numFmtId="0" fontId="263" fillId="0" borderId="68" xfId="0" applyFont="1" applyBorder="1" applyAlignment="1">
      <alignment vertical="center"/>
    </xf>
    <xf numFmtId="0" fontId="266" fillId="0" borderId="68" xfId="0" applyFont="1" applyBorder="1" applyAlignment="1">
      <alignment vertical="center"/>
    </xf>
    <xf numFmtId="215" fontId="264" fillId="0" borderId="2" xfId="0" applyNumberFormat="1" applyFont="1" applyBorder="1" applyAlignment="1">
      <alignment horizontal="center" vertical="center"/>
    </xf>
    <xf numFmtId="0" fontId="229" fillId="4" borderId="68" xfId="0" applyFont="1" applyFill="1" applyBorder="1" applyAlignment="1">
      <alignment horizontal="left" vertical="center"/>
    </xf>
    <xf numFmtId="0" fontId="40" fillId="0" borderId="68" xfId="0" applyFont="1" applyBorder="1" applyAlignment="1">
      <alignment horizontal="left" vertical="center" wrapText="1" readingOrder="1"/>
    </xf>
    <xf numFmtId="0" fontId="40" fillId="0" borderId="3" xfId="0" applyFont="1" applyBorder="1" applyAlignment="1">
      <alignment horizontal="left" vertical="center" wrapText="1" readingOrder="1"/>
    </xf>
    <xf numFmtId="0" fontId="40" fillId="0" borderId="6" xfId="0" applyFont="1" applyBorder="1" applyAlignment="1">
      <alignment horizontal="left" vertical="center" wrapText="1" readingOrder="1"/>
    </xf>
    <xf numFmtId="0" fontId="40" fillId="0" borderId="1" xfId="0" applyFont="1" applyBorder="1" applyAlignment="1">
      <alignment horizontal="left" vertical="center" wrapText="1" readingOrder="1"/>
    </xf>
    <xf numFmtId="0" fontId="215" fillId="0" borderId="0" xfId="0" applyFont="1"/>
    <xf numFmtId="230" fontId="264" fillId="0" borderId="0" xfId="53509" applyNumberFormat="1" applyFont="1" applyBorder="1" applyAlignment="1">
      <alignment horizontal="center" vertical="center"/>
    </xf>
    <xf numFmtId="230" fontId="264" fillId="0" borderId="5" xfId="53509" applyNumberFormat="1" applyFont="1" applyBorder="1" applyAlignment="1">
      <alignment horizontal="center" vertical="center"/>
    </xf>
    <xf numFmtId="230" fontId="264" fillId="0" borderId="7" xfId="53509" applyNumberFormat="1" applyFont="1" applyBorder="1" applyAlignment="1">
      <alignment horizontal="center" vertical="center"/>
    </xf>
    <xf numFmtId="230" fontId="264" fillId="0" borderId="9" xfId="53509" applyNumberFormat="1" applyFont="1" applyBorder="1" applyAlignment="1">
      <alignment horizontal="center" vertical="center"/>
    </xf>
    <xf numFmtId="17" fontId="1" fillId="3" borderId="4" xfId="0" applyNumberFormat="1" applyFont="1" applyFill="1" applyBorder="1" applyAlignment="1">
      <alignment horizontal="center" vertical="center"/>
    </xf>
    <xf numFmtId="17"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xf>
    <xf numFmtId="10" fontId="40" fillId="0" borderId="7" xfId="53496" applyNumberFormat="1" applyFont="1" applyFill="1" applyBorder="1" applyAlignment="1">
      <alignment horizontal="center" vertical="center"/>
    </xf>
    <xf numFmtId="10" fontId="40" fillId="0" borderId="9" xfId="53496" applyNumberFormat="1" applyFont="1" applyFill="1" applyBorder="1" applyAlignment="1">
      <alignment horizontal="center"/>
    </xf>
    <xf numFmtId="10" fontId="28" fillId="0" borderId="9" xfId="0" applyNumberFormat="1" applyFont="1" applyBorder="1" applyAlignment="1">
      <alignment horizontal="center"/>
    </xf>
    <xf numFmtId="0" fontId="40" fillId="0" borderId="0" xfId="0" applyFont="1" applyAlignment="1">
      <alignment horizontal="left" vertical="top"/>
    </xf>
    <xf numFmtId="224" fontId="40" fillId="5" borderId="2" xfId="14" applyNumberFormat="1" applyFont="1" applyFill="1" applyBorder="1" applyAlignment="1">
      <alignment horizontal="center" vertical="center"/>
    </xf>
    <xf numFmtId="0" fontId="41" fillId="5" borderId="63" xfId="53517" applyNumberFormat="1" applyFont="1" applyFill="1" applyBorder="1" applyAlignment="1">
      <alignment horizontal="left" vertical="center"/>
    </xf>
    <xf numFmtId="0" fontId="42" fillId="5" borderId="4" xfId="53515" applyFont="1" applyFill="1" applyBorder="1" applyAlignment="1">
      <alignment horizontal="left" indent="1"/>
    </xf>
    <xf numFmtId="223" fontId="40" fillId="5" borderId="4" xfId="53517" applyNumberFormat="1" applyFont="1" applyFill="1" applyBorder="1" applyAlignment="1">
      <alignment horizontal="left" vertical="center" wrapText="1" indent="1"/>
    </xf>
    <xf numFmtId="223" fontId="41" fillId="5" borderId="4" xfId="53517" applyNumberFormat="1" applyFont="1" applyFill="1" applyBorder="1" applyAlignment="1">
      <alignment horizontal="left" vertical="center" wrapText="1" indent="1"/>
    </xf>
    <xf numFmtId="173" fontId="40" fillId="5" borderId="4" xfId="53517" applyNumberFormat="1" applyFont="1" applyFill="1" applyBorder="1" applyAlignment="1">
      <alignment horizontal="left" vertical="center"/>
    </xf>
    <xf numFmtId="223" fontId="40" fillId="5" borderId="4" xfId="53517" applyNumberFormat="1" applyFont="1" applyFill="1" applyBorder="1" applyAlignment="1">
      <alignment horizontal="left" vertical="center" wrapText="1"/>
    </xf>
    <xf numFmtId="223" fontId="40" fillId="0" borderId="4" xfId="53517" applyNumberFormat="1" applyFont="1" applyFill="1" applyBorder="1" applyAlignment="1">
      <alignment horizontal="left" vertical="center" wrapText="1"/>
    </xf>
    <xf numFmtId="0" fontId="222" fillId="0" borderId="4" xfId="53515" applyFont="1" applyBorder="1" applyAlignment="1">
      <alignment horizontal="left"/>
    </xf>
    <xf numFmtId="0" fontId="40" fillId="5" borderId="4" xfId="53515" applyFont="1" applyFill="1" applyBorder="1" applyAlignment="1">
      <alignment horizontal="left" indent="1"/>
    </xf>
    <xf numFmtId="0" fontId="41" fillId="5" borderId="4" xfId="53515" applyFont="1" applyFill="1" applyBorder="1" applyAlignment="1">
      <alignment horizontal="left"/>
    </xf>
    <xf numFmtId="0" fontId="40" fillId="5" borderId="4" xfId="53515" applyFont="1" applyFill="1" applyBorder="1"/>
    <xf numFmtId="0" fontId="41" fillId="5" borderId="4" xfId="53515" applyFont="1" applyFill="1" applyBorder="1"/>
    <xf numFmtId="0" fontId="216" fillId="3" borderId="68" xfId="0" applyFont="1" applyFill="1" applyBorder="1"/>
    <xf numFmtId="0" fontId="39" fillId="3" borderId="1" xfId="0" applyFont="1" applyFill="1" applyBorder="1"/>
    <xf numFmtId="179" fontId="40" fillId="0" borderId="4" xfId="31" quotePrefix="1" applyNumberFormat="1" applyFont="1" applyBorder="1" applyAlignment="1">
      <alignment horizontal="left"/>
    </xf>
    <xf numFmtId="0" fontId="40" fillId="5" borderId="0" xfId="31" applyFont="1" applyFill="1"/>
    <xf numFmtId="0" fontId="40" fillId="5" borderId="0" xfId="31" applyFont="1" applyFill="1" applyAlignment="1">
      <alignment vertical="top"/>
    </xf>
    <xf numFmtId="171" fontId="41" fillId="0" borderId="1" xfId="53510" applyNumberFormat="1" applyFont="1" applyBorder="1" applyAlignment="1">
      <alignment horizontal="center" vertical="center"/>
    </xf>
    <xf numFmtId="0" fontId="226" fillId="5" borderId="63" xfId="7828" applyNumberFormat="1" applyFont="1" applyFill="1" applyBorder="1" applyAlignment="1">
      <alignment horizontal="left" vertical="center"/>
    </xf>
    <xf numFmtId="173" fontId="220" fillId="5" borderId="63" xfId="7828" applyNumberFormat="1" applyFont="1" applyFill="1" applyBorder="1" applyAlignment="1">
      <alignment horizontal="left" vertical="center"/>
    </xf>
    <xf numFmtId="173" fontId="220" fillId="5" borderId="65" xfId="7828" applyNumberFormat="1" applyFont="1" applyFill="1" applyBorder="1" applyAlignment="1">
      <alignment horizontal="left" vertical="center"/>
    </xf>
    <xf numFmtId="173" fontId="220" fillId="5" borderId="64" xfId="7828" applyNumberFormat="1" applyFont="1" applyFill="1" applyBorder="1" applyAlignment="1">
      <alignment horizontal="left" vertical="center"/>
    </xf>
    <xf numFmtId="171" fontId="220" fillId="5" borderId="65" xfId="53510" applyNumberFormat="1" applyFont="1" applyFill="1" applyBorder="1" applyAlignment="1">
      <alignment horizontal="left" vertical="center"/>
    </xf>
    <xf numFmtId="171" fontId="220" fillId="5" borderId="64" xfId="53510" applyNumberFormat="1" applyFont="1" applyFill="1" applyBorder="1" applyAlignment="1">
      <alignment horizontal="left" vertical="center"/>
    </xf>
    <xf numFmtId="0" fontId="39" fillId="3" borderId="64" xfId="0" applyFont="1" applyFill="1" applyBorder="1" applyAlignment="1">
      <alignment horizontal="center" vertical="center"/>
    </xf>
    <xf numFmtId="0" fontId="262" fillId="3" borderId="73" xfId="0" applyFont="1" applyFill="1" applyBorder="1" applyAlignment="1">
      <alignment horizontal="center" vertical="center"/>
    </xf>
    <xf numFmtId="0" fontId="262" fillId="3" borderId="2" xfId="0" applyFont="1" applyFill="1" applyBorder="1" applyAlignment="1">
      <alignment horizontal="center" vertical="center"/>
    </xf>
    <xf numFmtId="0" fontId="262" fillId="3" borderId="74" xfId="0" applyFont="1" applyFill="1" applyBorder="1" applyAlignment="1">
      <alignment horizontal="center" vertical="center"/>
    </xf>
    <xf numFmtId="177" fontId="264" fillId="0" borderId="2" xfId="0" applyNumberFormat="1" applyFont="1" applyBorder="1" applyAlignment="1">
      <alignment horizontal="center" vertical="center"/>
    </xf>
    <xf numFmtId="177" fontId="264" fillId="0" borderId="74" xfId="0" applyNumberFormat="1" applyFont="1" applyBorder="1" applyAlignment="1">
      <alignment horizontal="center" vertical="center"/>
    </xf>
    <xf numFmtId="171" fontId="264" fillId="0" borderId="73" xfId="53510" applyNumberFormat="1" applyFont="1" applyBorder="1" applyAlignment="1">
      <alignment horizontal="center" vertical="center"/>
    </xf>
    <xf numFmtId="171" fontId="264" fillId="0" borderId="74" xfId="53510" applyNumberFormat="1" applyFont="1" applyBorder="1" applyAlignment="1">
      <alignment horizontal="center" vertical="center"/>
    </xf>
    <xf numFmtId="0" fontId="264" fillId="0" borderId="2" xfId="0" applyFont="1" applyBorder="1" applyAlignment="1">
      <alignment horizontal="center" vertical="center"/>
    </xf>
    <xf numFmtId="0" fontId="264" fillId="0" borderId="74" xfId="0" applyFont="1" applyBorder="1" applyAlignment="1">
      <alignment horizontal="center" vertical="center"/>
    </xf>
    <xf numFmtId="215" fontId="264" fillId="0" borderId="74" xfId="0" applyNumberFormat="1" applyFont="1" applyBorder="1" applyAlignment="1">
      <alignment horizontal="center" vertical="center"/>
    </xf>
    <xf numFmtId="0" fontId="1" fillId="3" borderId="68" xfId="0" applyFont="1" applyFill="1" applyBorder="1" applyAlignment="1">
      <alignment horizontal="center" vertical="center"/>
    </xf>
    <xf numFmtId="0" fontId="39" fillId="3" borderId="63" xfId="0" applyFont="1" applyFill="1" applyBorder="1"/>
    <xf numFmtId="0" fontId="39" fillId="3" borderId="74" xfId="0" applyFont="1" applyFill="1" applyBorder="1" applyAlignment="1">
      <alignment horizontal="center" vertical="center"/>
    </xf>
    <xf numFmtId="17" fontId="39" fillId="3" borderId="73" xfId="0" quotePrefix="1" applyNumberFormat="1" applyFont="1" applyFill="1" applyBorder="1" applyAlignment="1">
      <alignment horizontal="center" vertical="center"/>
    </xf>
    <xf numFmtId="17" fontId="39" fillId="3" borderId="74" xfId="0" quotePrefix="1" applyNumberFormat="1" applyFont="1" applyFill="1" applyBorder="1" applyAlignment="1">
      <alignment horizontal="center" vertical="center"/>
    </xf>
    <xf numFmtId="14" fontId="39" fillId="3" borderId="74" xfId="0" applyNumberFormat="1" applyFont="1" applyFill="1" applyBorder="1" applyAlignment="1">
      <alignment horizontal="center" vertical="center"/>
    </xf>
    <xf numFmtId="0" fontId="222" fillId="0" borderId="68" xfId="0" applyFont="1" applyBorder="1"/>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39" fillId="3" borderId="68" xfId="0" applyFont="1" applyFill="1" applyBorder="1" applyAlignment="1">
      <alignment horizontal="center"/>
    </xf>
    <xf numFmtId="0" fontId="40" fillId="0" borderId="73" xfId="0" applyFont="1" applyBorder="1" applyAlignment="1">
      <alignment wrapText="1"/>
    </xf>
    <xf numFmtId="0" fontId="257" fillId="4" borderId="73" xfId="39" applyFont="1" applyFill="1" applyBorder="1" applyAlignment="1">
      <alignment horizontal="center"/>
    </xf>
    <xf numFmtId="0" fontId="257" fillId="4" borderId="74" xfId="39" applyFont="1" applyFill="1" applyBorder="1" applyAlignment="1">
      <alignment horizontal="center"/>
    </xf>
    <xf numFmtId="0" fontId="215" fillId="9" borderId="63" xfId="39" applyFont="1" applyFill="1" applyBorder="1" applyAlignment="1">
      <alignment vertical="center"/>
    </xf>
    <xf numFmtId="0" fontId="257" fillId="4" borderId="73" xfId="39" applyFont="1" applyFill="1" applyBorder="1" applyAlignment="1">
      <alignment horizontal="center" vertical="center"/>
    </xf>
    <xf numFmtId="0" fontId="257" fillId="4" borderId="74" xfId="39" applyFont="1" applyFill="1" applyBorder="1" applyAlignment="1">
      <alignment horizontal="center" vertical="center"/>
    </xf>
    <xf numFmtId="0" fontId="215" fillId="2" borderId="63" xfId="0" applyFont="1" applyFill="1" applyBorder="1" applyAlignment="1">
      <alignment vertical="center"/>
    </xf>
    <xf numFmtId="0" fontId="215" fillId="0" borderId="73" xfId="0" applyFont="1" applyBorder="1" applyAlignment="1">
      <alignment vertical="center"/>
    </xf>
    <xf numFmtId="3" fontId="215" fillId="0" borderId="73" xfId="28935" applyNumberFormat="1" applyFont="1" applyBorder="1" applyAlignment="1">
      <alignment horizontal="center" vertical="center"/>
    </xf>
    <xf numFmtId="3" fontId="215" fillId="0" borderId="2" xfId="28935" applyNumberFormat="1" applyFont="1" applyBorder="1" applyAlignment="1">
      <alignment horizontal="center" vertical="center"/>
    </xf>
    <xf numFmtId="3" fontId="215" fillId="0" borderId="74" xfId="28935" applyNumberFormat="1" applyFont="1" applyBorder="1" applyAlignment="1">
      <alignment horizontal="center" vertical="center"/>
    </xf>
    <xf numFmtId="171" fontId="258" fillId="0" borderId="74" xfId="32495" applyNumberFormat="1" applyFont="1" applyBorder="1" applyAlignment="1">
      <alignment horizontal="center" vertical="center"/>
    </xf>
    <xf numFmtId="171" fontId="258" fillId="0" borderId="73" xfId="32495" applyNumberFormat="1" applyFont="1" applyBorder="1" applyAlignment="1">
      <alignment horizontal="center" vertical="center"/>
    </xf>
    <xf numFmtId="0" fontId="229" fillId="3" borderId="68" xfId="26" applyFont="1" applyFill="1" applyBorder="1" applyAlignment="1">
      <alignment vertical="top"/>
    </xf>
    <xf numFmtId="0" fontId="41" fillId="0" borderId="63" xfId="26" applyFont="1" applyBorder="1" applyAlignment="1">
      <alignment vertical="center"/>
    </xf>
    <xf numFmtId="0" fontId="40" fillId="0" borderId="68" xfId="26" applyFont="1" applyBorder="1" applyAlignment="1">
      <alignment vertical="center"/>
    </xf>
    <xf numFmtId="0" fontId="40" fillId="0" borderId="63" xfId="26" applyFont="1" applyBorder="1"/>
    <xf numFmtId="0" fontId="41" fillId="2" borderId="68" xfId="26" applyFont="1" applyFill="1" applyBorder="1" applyAlignment="1">
      <alignment vertical="center"/>
    </xf>
    <xf numFmtId="171" fontId="260" fillId="0" borderId="73" xfId="27" applyNumberFormat="1" applyFont="1" applyFill="1" applyBorder="1" applyAlignment="1">
      <alignment horizontal="center" vertical="center"/>
    </xf>
    <xf numFmtId="171" fontId="260" fillId="0" borderId="2" xfId="27" applyNumberFormat="1" applyFont="1" applyFill="1" applyBorder="1" applyAlignment="1">
      <alignment horizontal="center" vertical="center"/>
    </xf>
    <xf numFmtId="171" fontId="260" fillId="0" borderId="73" xfId="27" quotePrefix="1" applyNumberFormat="1" applyFont="1" applyFill="1" applyBorder="1" applyAlignment="1">
      <alignment horizontal="center" vertical="center"/>
    </xf>
    <xf numFmtId="171" fontId="260" fillId="0" borderId="74" xfId="27" applyNumberFormat="1" applyFont="1" applyFill="1" applyBorder="1" applyAlignment="1">
      <alignment horizontal="center" vertical="center"/>
    </xf>
    <xf numFmtId="171" fontId="41" fillId="0" borderId="63" xfId="27" quotePrefix="1" applyNumberFormat="1" applyFont="1" applyBorder="1" applyAlignment="1">
      <alignment horizontal="center"/>
    </xf>
    <xf numFmtId="171" fontId="41" fillId="0" borderId="64" xfId="27" applyNumberFormat="1" applyFont="1" applyBorder="1" applyAlignment="1">
      <alignment horizontal="center"/>
    </xf>
    <xf numFmtId="0" fontId="39" fillId="3" borderId="68" xfId="43" applyFont="1" applyFill="1" applyBorder="1" applyAlignment="1">
      <alignment vertical="top"/>
    </xf>
    <xf numFmtId="171" fontId="40" fillId="0" borderId="63" xfId="47" applyNumberFormat="1" applyFont="1" applyBorder="1" applyAlignment="1">
      <alignment horizontal="center" vertical="center"/>
    </xf>
    <xf numFmtId="171" fontId="40" fillId="0" borderId="65" xfId="47" applyNumberFormat="1" applyFont="1" applyBorder="1" applyAlignment="1">
      <alignment horizontal="center" vertical="center"/>
    </xf>
    <xf numFmtId="171" fontId="40" fillId="0" borderId="64" xfId="47" applyNumberFormat="1" applyFont="1" applyBorder="1" applyAlignment="1">
      <alignment horizontal="center" vertical="center"/>
    </xf>
    <xf numFmtId="171" fontId="40" fillId="0" borderId="73" xfId="47" applyNumberFormat="1" applyFont="1" applyBorder="1" applyAlignment="1">
      <alignment horizontal="center" vertical="center"/>
    </xf>
    <xf numFmtId="171" fontId="40" fillId="0" borderId="74" xfId="47" applyNumberFormat="1" applyFont="1" applyBorder="1" applyAlignment="1">
      <alignment horizontal="center" vertical="center"/>
    </xf>
    <xf numFmtId="171" fontId="41" fillId="0" borderId="74" xfId="47" applyNumberFormat="1" applyFont="1" applyBorder="1" applyAlignment="1">
      <alignment horizontal="center" vertical="center"/>
    </xf>
    <xf numFmtId="0" fontId="39" fillId="3" borderId="68" xfId="0" applyFont="1" applyFill="1" applyBorder="1"/>
    <xf numFmtId="221" fontId="40" fillId="0" borderId="63" xfId="53506" applyNumberFormat="1" applyFont="1" applyFill="1" applyBorder="1" applyAlignment="1">
      <alignment horizontal="center" vertical="center"/>
    </xf>
    <xf numFmtId="221" fontId="40" fillId="0" borderId="65" xfId="53506" applyNumberFormat="1" applyFont="1" applyFill="1" applyBorder="1" applyAlignment="1">
      <alignment horizontal="center" vertical="center"/>
    </xf>
    <xf numFmtId="171" fontId="40" fillId="0" borderId="63" xfId="0" applyNumberFormat="1" applyFont="1" applyBorder="1" applyAlignment="1">
      <alignment horizontal="center" vertical="center"/>
    </xf>
    <xf numFmtId="171" fontId="40" fillId="0" borderId="64" xfId="0" applyNumberFormat="1" applyFont="1" applyBorder="1" applyAlignment="1">
      <alignment horizontal="center" vertical="center"/>
    </xf>
    <xf numFmtId="0" fontId="40" fillId="2" borderId="73" xfId="0" applyFont="1" applyFill="1" applyBorder="1" applyAlignment="1">
      <alignment horizontal="left"/>
    </xf>
    <xf numFmtId="221" fontId="40" fillId="0" borderId="73" xfId="53506" applyNumberFormat="1" applyFont="1" applyFill="1" applyBorder="1" applyAlignment="1">
      <alignment horizontal="center" vertical="center"/>
    </xf>
    <xf numFmtId="171" fontId="40" fillId="0" borderId="73" xfId="0" applyNumberFormat="1" applyFont="1" applyBorder="1" applyAlignment="1">
      <alignment horizontal="center" vertical="center"/>
    </xf>
    <xf numFmtId="171" fontId="40" fillId="0" borderId="74" xfId="0" applyNumberFormat="1" applyFont="1" applyBorder="1" applyAlignment="1">
      <alignment horizontal="center" vertical="center"/>
    </xf>
    <xf numFmtId="221" fontId="41" fillId="0" borderId="73" xfId="53506" applyNumberFormat="1" applyFont="1" applyFill="1" applyBorder="1" applyAlignment="1">
      <alignment horizontal="center" vertical="center"/>
    </xf>
    <xf numFmtId="221" fontId="41" fillId="0" borderId="74" xfId="53506" applyNumberFormat="1" applyFont="1" applyFill="1" applyBorder="1" applyAlignment="1">
      <alignment horizontal="center" vertical="center"/>
    </xf>
    <xf numFmtId="221" fontId="40" fillId="0" borderId="64" xfId="53506" applyNumberFormat="1" applyFont="1" applyFill="1" applyBorder="1" applyAlignment="1">
      <alignment horizontal="center" vertical="center"/>
    </xf>
    <xf numFmtId="171" fontId="40" fillId="0" borderId="65" xfId="53510" applyNumberFormat="1" applyFont="1" applyFill="1" applyBorder="1" applyAlignment="1">
      <alignment horizontal="center" vertical="center"/>
    </xf>
    <xf numFmtId="171" fontId="40" fillId="0" borderId="64" xfId="53510" applyNumberFormat="1" applyFont="1" applyFill="1" applyBorder="1" applyAlignment="1">
      <alignment horizontal="center" vertical="center"/>
    </xf>
    <xf numFmtId="0" fontId="40" fillId="2" borderId="73" xfId="0" applyFont="1" applyFill="1" applyBorder="1" applyAlignment="1">
      <alignment vertical="center"/>
    </xf>
    <xf numFmtId="0" fontId="39" fillId="3" borderId="63" xfId="53" applyFont="1" applyFill="1" applyBorder="1" applyAlignment="1">
      <alignment vertical="top"/>
    </xf>
    <xf numFmtId="0" fontId="40" fillId="0" borderId="63" xfId="0" applyFont="1" applyBorder="1" applyAlignment="1">
      <alignment horizontal="left" vertical="center"/>
    </xf>
    <xf numFmtId="0" fontId="40" fillId="5" borderId="73" xfId="53" applyFont="1" applyFill="1" applyBorder="1" applyAlignment="1">
      <alignment vertical="center"/>
    </xf>
    <xf numFmtId="0" fontId="39" fillId="3" borderId="68" xfId="0" applyFont="1" applyFill="1" applyBorder="1" applyAlignment="1">
      <alignment vertical="top"/>
    </xf>
    <xf numFmtId="0" fontId="41" fillId="0" borderId="63" xfId="0" applyFont="1" applyBorder="1"/>
    <xf numFmtId="221" fontId="41" fillId="0" borderId="63" xfId="53506" applyNumberFormat="1" applyFont="1" applyFill="1" applyBorder="1" applyAlignment="1">
      <alignment horizontal="center" vertical="center"/>
    </xf>
    <xf numFmtId="221" fontId="41" fillId="0" borderId="65" xfId="53506" applyNumberFormat="1" applyFont="1" applyFill="1" applyBorder="1" applyAlignment="1">
      <alignment horizontal="center" vertical="center"/>
    </xf>
    <xf numFmtId="171" fontId="41" fillId="6" borderId="63" xfId="48867" applyNumberFormat="1" applyFont="1" applyFill="1" applyBorder="1" applyAlignment="1">
      <alignment horizontal="center"/>
    </xf>
    <xf numFmtId="171" fontId="41" fillId="6" borderId="64" xfId="48867" applyNumberFormat="1" applyFont="1" applyFill="1" applyBorder="1" applyAlignment="1">
      <alignment horizontal="center"/>
    </xf>
    <xf numFmtId="171" fontId="32" fillId="6" borderId="68" xfId="48867" applyNumberFormat="1" applyFont="1" applyFill="1" applyBorder="1" applyAlignment="1">
      <alignment horizontal="center"/>
    </xf>
    <xf numFmtId="171" fontId="41" fillId="6" borderId="73" xfId="48867" applyNumberFormat="1" applyFont="1" applyFill="1" applyBorder="1" applyAlignment="1">
      <alignment horizontal="center"/>
    </xf>
    <xf numFmtId="171" fontId="41" fillId="6" borderId="74" xfId="48867" applyNumberFormat="1" applyFont="1" applyFill="1" applyBorder="1" applyAlignment="1">
      <alignment horizontal="center"/>
    </xf>
    <xf numFmtId="0" fontId="40" fillId="0" borderId="68" xfId="0" applyFont="1" applyBorder="1"/>
    <xf numFmtId="171" fontId="40" fillId="6" borderId="63" xfId="48867" applyNumberFormat="1" applyFont="1" applyFill="1" applyBorder="1" applyAlignment="1">
      <alignment horizontal="center"/>
    </xf>
    <xf numFmtId="171" fontId="40" fillId="6" borderId="64" xfId="48867" applyNumberFormat="1" applyFont="1" applyFill="1" applyBorder="1" applyAlignment="1">
      <alignment horizontal="center"/>
    </xf>
    <xf numFmtId="10" fontId="41" fillId="0" borderId="63" xfId="53510" applyNumberFormat="1" applyFont="1" applyFill="1" applyBorder="1" applyAlignment="1">
      <alignment horizontal="center" vertical="center"/>
    </xf>
    <xf numFmtId="10" fontId="41" fillId="0" borderId="65" xfId="53510" applyNumberFormat="1" applyFont="1" applyFill="1" applyBorder="1" applyAlignment="1">
      <alignment horizontal="center" vertical="center"/>
    </xf>
    <xf numFmtId="10" fontId="32" fillId="0" borderId="68" xfId="15" applyNumberFormat="1" applyFont="1" applyBorder="1" applyAlignment="1">
      <alignment horizontal="center"/>
    </xf>
    <xf numFmtId="0" fontId="41" fillId="0" borderId="73" xfId="0" applyFont="1" applyBorder="1" applyAlignment="1">
      <alignment vertical="center"/>
    </xf>
    <xf numFmtId="10" fontId="32" fillId="0" borderId="2" xfId="15" applyNumberFormat="1" applyFont="1" applyBorder="1" applyAlignment="1">
      <alignment horizontal="center"/>
    </xf>
    <xf numFmtId="14" fontId="1" fillId="3" borderId="73" xfId="37" applyNumberFormat="1" applyFont="1" applyFill="1" applyBorder="1" applyAlignment="1">
      <alignment horizontal="center"/>
    </xf>
    <xf numFmtId="1" fontId="39" fillId="3" borderId="73" xfId="14" applyNumberFormat="1" applyFont="1" applyFill="1" applyBorder="1" applyAlignment="1">
      <alignment horizontal="center"/>
    </xf>
    <xf numFmtId="1" fontId="39" fillId="3" borderId="2" xfId="14" applyNumberFormat="1" applyFont="1" applyFill="1" applyBorder="1" applyAlignment="1">
      <alignment horizontal="center"/>
    </xf>
    <xf numFmtId="0" fontId="39" fillId="3" borderId="74" xfId="0" applyFont="1" applyFill="1" applyBorder="1" applyAlignment="1">
      <alignment horizontal="center"/>
    </xf>
    <xf numFmtId="0" fontId="229" fillId="3" borderId="68" xfId="26" applyFont="1" applyFill="1" applyBorder="1" applyAlignment="1">
      <alignment vertical="top" wrapText="1"/>
    </xf>
    <xf numFmtId="0" fontId="39" fillId="3" borderId="68" xfId="26" applyFont="1" applyFill="1" applyBorder="1" applyAlignment="1">
      <alignment horizontal="center" vertical="center"/>
    </xf>
    <xf numFmtId="180" fontId="229" fillId="3" borderId="73" xfId="26" quotePrefix="1" applyNumberFormat="1" applyFont="1" applyFill="1" applyBorder="1" applyAlignment="1">
      <alignment horizontal="left" vertical="center" wrapText="1"/>
    </xf>
    <xf numFmtId="14" fontId="229" fillId="3" borderId="73" xfId="37" applyNumberFormat="1" applyFont="1" applyFill="1" applyBorder="1" applyAlignment="1">
      <alignment horizontal="center" vertical="center"/>
    </xf>
    <xf numFmtId="14" fontId="229" fillId="3" borderId="74" xfId="37" applyNumberFormat="1" applyFont="1" applyFill="1" applyBorder="1" applyAlignment="1">
      <alignment horizontal="center" vertical="center"/>
    </xf>
    <xf numFmtId="0" fontId="40" fillId="0" borderId="63" xfId="26" applyFont="1" applyBorder="1" applyAlignment="1">
      <alignment vertical="center"/>
    </xf>
    <xf numFmtId="221" fontId="40" fillId="0" borderId="63" xfId="9332" applyNumberFormat="1" applyFont="1" applyFill="1" applyBorder="1" applyAlignment="1">
      <alignment horizontal="center" vertical="center"/>
    </xf>
    <xf numFmtId="221" fontId="40" fillId="0" borderId="65" xfId="9332" applyNumberFormat="1" applyFont="1" applyFill="1" applyBorder="1" applyAlignment="1">
      <alignment horizontal="center" vertical="center"/>
    </xf>
    <xf numFmtId="221" fontId="40" fillId="0" borderId="64" xfId="9332" applyNumberFormat="1" applyFont="1" applyFill="1" applyBorder="1" applyAlignment="1">
      <alignment horizontal="center" vertical="center"/>
    </xf>
    <xf numFmtId="171" fontId="40" fillId="0" borderId="63" xfId="27" applyNumberFormat="1" applyFont="1" applyFill="1" applyBorder="1" applyAlignment="1">
      <alignment horizontal="center" vertical="center"/>
    </xf>
    <xf numFmtId="171" fontId="40" fillId="0" borderId="64" xfId="27" applyNumberFormat="1" applyFont="1" applyFill="1" applyBorder="1" applyAlignment="1">
      <alignment horizontal="center" vertical="center"/>
    </xf>
    <xf numFmtId="171" fontId="40" fillId="0" borderId="68" xfId="27" applyNumberFormat="1" applyFont="1" applyBorder="1" applyAlignment="1">
      <alignment horizontal="center" vertical="center"/>
    </xf>
    <xf numFmtId="0" fontId="41" fillId="0" borderId="73" xfId="26" applyFont="1" applyBorder="1" applyAlignment="1">
      <alignment wrapText="1"/>
    </xf>
    <xf numFmtId="171" fontId="41" fillId="0" borderId="73" xfId="27" applyNumberFormat="1" applyFont="1" applyFill="1" applyBorder="1" applyAlignment="1">
      <alignment horizontal="center" vertical="center"/>
    </xf>
    <xf numFmtId="171" fontId="41" fillId="0" borderId="74" xfId="27" applyNumberFormat="1" applyFont="1" applyFill="1" applyBorder="1" applyAlignment="1">
      <alignment horizontal="center" vertical="center"/>
    </xf>
    <xf numFmtId="221" fontId="41" fillId="0" borderId="2" xfId="9332" applyNumberFormat="1" applyFont="1" applyBorder="1" applyAlignment="1">
      <alignment horizontal="center" vertical="center"/>
    </xf>
    <xf numFmtId="0" fontId="40" fillId="0" borderId="73" xfId="26" applyFont="1" applyBorder="1"/>
    <xf numFmtId="0" fontId="39" fillId="3" borderId="73" xfId="0" applyFont="1" applyFill="1" applyBorder="1" applyAlignment="1">
      <alignment horizontal="center" vertical="top"/>
    </xf>
    <xf numFmtId="0" fontId="39" fillId="3" borderId="2" xfId="0" applyFont="1" applyFill="1" applyBorder="1" applyAlignment="1">
      <alignment horizontal="center" vertical="top"/>
    </xf>
    <xf numFmtId="0" fontId="39" fillId="3" borderId="74" xfId="0" applyFont="1" applyFill="1" applyBorder="1" applyAlignment="1">
      <alignment horizontal="center" vertical="top"/>
    </xf>
    <xf numFmtId="17" fontId="39" fillId="3" borderId="73" xfId="0" quotePrefix="1" applyNumberFormat="1" applyFont="1" applyFill="1" applyBorder="1" applyAlignment="1">
      <alignment horizontal="center" vertical="top"/>
    </xf>
    <xf numFmtId="0" fontId="39" fillId="3" borderId="74" xfId="0" quotePrefix="1" applyFont="1" applyFill="1" applyBorder="1" applyAlignment="1">
      <alignment horizontal="center" vertical="top"/>
    </xf>
    <xf numFmtId="0" fontId="0" fillId="0" borderId="73" xfId="0" applyBorder="1"/>
    <xf numFmtId="3" fontId="0" fillId="0" borderId="73" xfId="0" applyNumberFormat="1" applyBorder="1" applyAlignment="1">
      <alignment horizontal="center"/>
    </xf>
    <xf numFmtId="3" fontId="0" fillId="0" borderId="2" xfId="0" applyNumberFormat="1" applyBorder="1" applyAlignment="1">
      <alignment horizontal="center"/>
    </xf>
    <xf numFmtId="171" fontId="0" fillId="0" borderId="73" xfId="53510" applyNumberFormat="1" applyFont="1" applyBorder="1" applyAlignment="1">
      <alignment horizontal="center"/>
    </xf>
    <xf numFmtId="171" fontId="0" fillId="0" borderId="74" xfId="53510" applyNumberFormat="1" applyFont="1" applyBorder="1" applyAlignment="1">
      <alignment horizontal="center"/>
    </xf>
    <xf numFmtId="3" fontId="0" fillId="0" borderId="74" xfId="0" applyNumberFormat="1" applyBorder="1" applyAlignment="1">
      <alignment horizontal="center"/>
    </xf>
    <xf numFmtId="0" fontId="1" fillId="3" borderId="68" xfId="54" applyFont="1" applyFill="1" applyBorder="1" applyAlignment="1">
      <alignment horizontal="left" vertical="top"/>
    </xf>
    <xf numFmtId="0" fontId="1" fillId="3" borderId="68" xfId="2" applyFont="1" applyFill="1" applyBorder="1" applyAlignment="1">
      <alignment horizontal="center" vertical="top"/>
    </xf>
    <xf numFmtId="0" fontId="1" fillId="3" borderId="2" xfId="2" quotePrefix="1" applyFont="1" applyFill="1" applyBorder="1" applyAlignment="1">
      <alignment horizontal="center"/>
    </xf>
    <xf numFmtId="0" fontId="1" fillId="3" borderId="74" xfId="2" quotePrefix="1" applyFont="1" applyFill="1" applyBorder="1" applyAlignment="1">
      <alignment horizontal="center"/>
    </xf>
    <xf numFmtId="14" fontId="1" fillId="3" borderId="74" xfId="37" applyNumberFormat="1" applyFont="1" applyFill="1" applyBorder="1" applyAlignment="1">
      <alignment horizontal="center"/>
    </xf>
    <xf numFmtId="0" fontId="39" fillId="3" borderId="64" xfId="13" applyFont="1" applyFill="1" applyBorder="1" applyAlignment="1">
      <alignment horizontal="center" vertical="top" wrapText="1"/>
    </xf>
    <xf numFmtId="166" fontId="39" fillId="3" borderId="73" xfId="13" quotePrefix="1" applyNumberFormat="1" applyFont="1" applyFill="1" applyBorder="1" applyAlignment="1">
      <alignment horizontal="left" vertical="top" wrapText="1"/>
    </xf>
    <xf numFmtId="0" fontId="39" fillId="3" borderId="74" xfId="13" applyFont="1" applyFill="1" applyBorder="1" applyAlignment="1">
      <alignment vertical="top" wrapText="1"/>
    </xf>
    <xf numFmtId="0" fontId="39" fillId="3" borderId="2" xfId="53493" applyFont="1" applyFill="1" applyBorder="1" applyAlignment="1">
      <alignment horizontal="center" vertical="center"/>
    </xf>
    <xf numFmtId="0" fontId="229" fillId="4" borderId="2" xfId="0" applyFont="1" applyFill="1" applyBorder="1" applyAlignment="1">
      <alignment horizontal="center" vertical="center"/>
    </xf>
    <xf numFmtId="0" fontId="229" fillId="4" borderId="73" xfId="0" applyFont="1" applyFill="1" applyBorder="1" applyAlignment="1">
      <alignment horizontal="center" vertical="center"/>
    </xf>
    <xf numFmtId="0" fontId="229" fillId="4" borderId="74" xfId="0" applyFont="1" applyFill="1" applyBorder="1" applyAlignment="1">
      <alignment horizontal="center" vertical="center"/>
    </xf>
    <xf numFmtId="171" fontId="40" fillId="5" borderId="63" xfId="6" applyNumberFormat="1" applyFont="1" applyFill="1" applyBorder="1" applyAlignment="1">
      <alignment horizontal="center" vertical="center"/>
    </xf>
    <xf numFmtId="171" fontId="41" fillId="5" borderId="73" xfId="6" applyNumberFormat="1" applyFont="1" applyFill="1" applyBorder="1" applyAlignment="1">
      <alignment horizontal="center" vertical="center"/>
    </xf>
    <xf numFmtId="171" fontId="41" fillId="5" borderId="74" xfId="53511" applyNumberFormat="1" applyFont="1" applyFill="1" applyBorder="1" applyAlignment="1">
      <alignment horizontal="center" vertical="center"/>
    </xf>
    <xf numFmtId="0" fontId="40" fillId="0" borderId="68" xfId="0" applyFont="1" applyBorder="1" applyAlignment="1">
      <alignment vertical="center"/>
    </xf>
    <xf numFmtId="0" fontId="39" fillId="3" borderId="68" xfId="0" applyFont="1" applyFill="1" applyBorder="1" applyAlignment="1">
      <alignment vertical="top" wrapText="1"/>
    </xf>
    <xf numFmtId="1" fontId="39" fillId="3" borderId="2" xfId="53506" applyNumberFormat="1" applyFont="1" applyFill="1" applyBorder="1" applyAlignment="1">
      <alignment horizontal="center" vertical="center"/>
    </xf>
    <xf numFmtId="1" fontId="39" fillId="3" borderId="74" xfId="53506" applyNumberFormat="1" applyFont="1" applyFill="1" applyBorder="1" applyAlignment="1">
      <alignment horizontal="center" vertical="center"/>
    </xf>
    <xf numFmtId="14" fontId="39" fillId="3" borderId="2" xfId="37" applyNumberFormat="1" applyFont="1" applyFill="1" applyBorder="1" applyAlignment="1">
      <alignment horizontal="center" vertical="center"/>
    </xf>
    <xf numFmtId="14" fontId="39" fillId="3" borderId="74" xfId="37" applyNumberFormat="1" applyFont="1" applyFill="1" applyBorder="1" applyAlignment="1">
      <alignment horizontal="center" vertical="center"/>
    </xf>
    <xf numFmtId="49" fontId="39" fillId="3" borderId="73" xfId="0" quotePrefix="1" applyNumberFormat="1" applyFont="1" applyFill="1" applyBorder="1" applyAlignment="1">
      <alignment horizontal="center" vertical="center" wrapText="1"/>
    </xf>
    <xf numFmtId="49" fontId="39" fillId="3" borderId="74" xfId="0" quotePrefix="1" applyNumberFormat="1" applyFont="1" applyFill="1" applyBorder="1" applyAlignment="1">
      <alignment horizontal="center" vertical="center" wrapText="1"/>
    </xf>
    <xf numFmtId="0" fontId="39" fillId="3" borderId="68" xfId="53493" applyFont="1" applyFill="1" applyBorder="1" applyAlignment="1">
      <alignment horizontal="center" vertical="top"/>
    </xf>
    <xf numFmtId="0" fontId="39" fillId="3" borderId="73" xfId="53493" quotePrefix="1" applyFont="1" applyFill="1" applyBorder="1" applyAlignment="1">
      <alignment vertical="center"/>
    </xf>
    <xf numFmtId="0" fontId="39" fillId="3" borderId="73" xfId="53493" applyFont="1" applyFill="1" applyBorder="1" applyAlignment="1">
      <alignment horizontal="center" vertical="center"/>
    </xf>
    <xf numFmtId="0" fontId="39" fillId="3" borderId="74" xfId="53493" applyFont="1" applyFill="1" applyBorder="1" applyAlignment="1">
      <alignment horizontal="center" vertical="center"/>
    </xf>
    <xf numFmtId="49" fontId="39" fillId="3" borderId="2" xfId="53493" applyNumberFormat="1" applyFont="1" applyFill="1" applyBorder="1" applyAlignment="1">
      <alignment horizontal="center" vertical="center"/>
    </xf>
    <xf numFmtId="17" fontId="39" fillId="3" borderId="2" xfId="53493" applyNumberFormat="1" applyFont="1" applyFill="1" applyBorder="1" applyAlignment="1">
      <alignment horizontal="center" vertical="center"/>
    </xf>
    <xf numFmtId="0" fontId="40" fillId="5" borderId="73" xfId="53493" applyFont="1" applyFill="1" applyBorder="1"/>
    <xf numFmtId="0" fontId="39" fillId="3" borderId="68" xfId="0" applyFont="1" applyFill="1" applyBorder="1" applyAlignment="1">
      <alignment horizontal="center" vertical="center" wrapText="1"/>
    </xf>
    <xf numFmtId="49" fontId="39" fillId="3" borderId="73" xfId="0" applyNumberFormat="1" applyFont="1" applyFill="1" applyBorder="1" applyAlignment="1">
      <alignment horizontal="left" vertical="center" wrapText="1"/>
    </xf>
    <xf numFmtId="0" fontId="39" fillId="3" borderId="74" xfId="0" applyFont="1" applyFill="1" applyBorder="1" applyAlignment="1">
      <alignment horizontal="center" vertical="center" wrapText="1"/>
    </xf>
    <xf numFmtId="49" fontId="42" fillId="0" borderId="68" xfId="0" applyNumberFormat="1" applyFont="1" applyBorder="1" applyAlignment="1">
      <alignment horizontal="left" vertical="center" wrapText="1"/>
    </xf>
    <xf numFmtId="1" fontId="39" fillId="3" borderId="73" xfId="53506" quotePrefix="1" applyNumberFormat="1" applyFont="1" applyFill="1" applyBorder="1" applyAlignment="1">
      <alignment horizontal="center" vertical="center"/>
    </xf>
    <xf numFmtId="1" fontId="39" fillId="3" borderId="2" xfId="53506" quotePrefix="1" applyNumberFormat="1" applyFont="1" applyFill="1" applyBorder="1" applyAlignment="1">
      <alignment horizontal="center" vertical="center"/>
    </xf>
    <xf numFmtId="1" fontId="39" fillId="3" borderId="74" xfId="53506" quotePrefix="1" applyNumberFormat="1" applyFont="1" applyFill="1" applyBorder="1" applyAlignment="1">
      <alignment horizontal="center" vertical="center"/>
    </xf>
    <xf numFmtId="14" fontId="39" fillId="3" borderId="73" xfId="37" applyNumberFormat="1" applyFont="1" applyFill="1" applyBorder="1" applyAlignment="1">
      <alignment horizontal="center" vertical="center"/>
    </xf>
    <xf numFmtId="0" fontId="40" fillId="0" borderId="68" xfId="28" applyFont="1" applyBorder="1" applyAlignment="1">
      <alignment vertical="center" wrapText="1"/>
    </xf>
    <xf numFmtId="171" fontId="40" fillId="0" borderId="68" xfId="19" applyNumberFormat="1" applyFont="1" applyBorder="1" applyAlignment="1">
      <alignment horizontal="center"/>
    </xf>
    <xf numFmtId="171" fontId="222" fillId="0" borderId="2" xfId="53496" applyNumberFormat="1" applyFont="1" applyBorder="1" applyAlignment="1">
      <alignment horizontal="center" wrapText="1"/>
    </xf>
    <xf numFmtId="171" fontId="222" fillId="0" borderId="74" xfId="53496" applyNumberFormat="1" applyFont="1" applyBorder="1" applyAlignment="1">
      <alignment horizontal="center" wrapText="1"/>
    </xf>
    <xf numFmtId="0" fontId="41" fillId="0" borderId="73" xfId="19" applyFont="1" applyBorder="1" applyAlignment="1">
      <alignment horizontal="center"/>
    </xf>
    <xf numFmtId="176" fontId="41" fillId="0" borderId="74" xfId="19" applyNumberFormat="1" applyFont="1" applyBorder="1" applyAlignment="1">
      <alignment horizontal="center"/>
    </xf>
    <xf numFmtId="3" fontId="39" fillId="4" borderId="68" xfId="20" applyNumberFormat="1" applyFont="1" applyFill="1" applyBorder="1" applyAlignment="1">
      <alignment horizontal="center" vertical="center" wrapText="1"/>
    </xf>
    <xf numFmtId="3" fontId="39" fillId="4" borderId="73" xfId="20" applyNumberFormat="1" applyFont="1" applyFill="1" applyBorder="1" applyAlignment="1">
      <alignment horizontal="center" vertical="center"/>
    </xf>
    <xf numFmtId="3" fontId="39" fillId="4" borderId="2" xfId="20" applyNumberFormat="1" applyFont="1" applyFill="1" applyBorder="1" applyAlignment="1">
      <alignment horizontal="center" vertical="center"/>
    </xf>
    <xf numFmtId="3" fontId="39" fillId="4" borderId="74" xfId="20" applyNumberFormat="1" applyFont="1" applyFill="1" applyBorder="1" applyAlignment="1">
      <alignment horizontal="center" vertical="center"/>
    </xf>
    <xf numFmtId="1" fontId="39" fillId="4" borderId="73" xfId="20" applyNumberFormat="1" applyFont="1" applyFill="1" applyBorder="1" applyAlignment="1">
      <alignment horizontal="center" vertical="center"/>
    </xf>
    <xf numFmtId="0" fontId="218" fillId="123" borderId="68" xfId="0" applyFont="1" applyFill="1" applyBorder="1"/>
    <xf numFmtId="0" fontId="39" fillId="3" borderId="73" xfId="0" quotePrefix="1" applyFont="1" applyFill="1" applyBorder="1" applyAlignment="1">
      <alignment horizontal="center" vertical="center"/>
    </xf>
    <xf numFmtId="0" fontId="39" fillId="3" borderId="74" xfId="0" quotePrefix="1" applyFont="1" applyFill="1" applyBorder="1" applyAlignment="1">
      <alignment horizontal="center" vertical="center"/>
    </xf>
    <xf numFmtId="0" fontId="40" fillId="5" borderId="68" xfId="0" applyFont="1" applyFill="1" applyBorder="1" applyAlignment="1">
      <alignment horizontal="left" vertical="center" indent="1"/>
    </xf>
    <xf numFmtId="227" fontId="40" fillId="5" borderId="73" xfId="0" applyNumberFormat="1" applyFont="1" applyFill="1" applyBorder="1" applyAlignment="1">
      <alignment horizontal="center" vertical="center"/>
    </xf>
    <xf numFmtId="227" fontId="40" fillId="5" borderId="74" xfId="53509" applyNumberFormat="1" applyFont="1" applyFill="1" applyBorder="1" applyAlignment="1">
      <alignment horizontal="center" vertical="center"/>
    </xf>
    <xf numFmtId="0" fontId="215" fillId="5" borderId="73" xfId="47697" applyFont="1" applyFill="1" applyBorder="1" applyAlignment="1">
      <alignment vertical="center" wrapText="1"/>
    </xf>
    <xf numFmtId="0" fontId="39" fillId="3" borderId="63" xfId="47697" applyFont="1" applyFill="1" applyBorder="1" applyAlignment="1">
      <alignment vertical="center" wrapText="1"/>
    </xf>
    <xf numFmtId="0" fontId="216" fillId="3" borderId="73" xfId="47697" applyFont="1" applyFill="1" applyBorder="1" applyAlignment="1">
      <alignment vertical="center" wrapText="1"/>
    </xf>
    <xf numFmtId="0" fontId="222" fillId="0" borderId="63" xfId="47697" applyFont="1" applyBorder="1" applyAlignment="1">
      <alignment wrapText="1"/>
    </xf>
    <xf numFmtId="0" fontId="222" fillId="0" borderId="73" xfId="47697" applyFont="1" applyBorder="1" applyAlignment="1">
      <alignment wrapText="1"/>
    </xf>
    <xf numFmtId="221" fontId="40" fillId="122" borderId="65" xfId="53506" applyNumberFormat="1" applyFont="1" applyFill="1" applyBorder="1" applyAlignment="1">
      <alignment horizontal="center" vertical="center"/>
    </xf>
    <xf numFmtId="231" fontId="40" fillId="0" borderId="2" xfId="53506" applyNumberFormat="1" applyFont="1" applyFill="1" applyBorder="1" applyAlignment="1">
      <alignment horizontal="center" vertical="center"/>
    </xf>
    <xf numFmtId="231" fontId="40" fillId="122" borderId="2" xfId="53506" applyNumberFormat="1" applyFont="1" applyFill="1" applyBorder="1" applyAlignment="1">
      <alignment horizontal="center" vertical="center"/>
    </xf>
    <xf numFmtId="231" fontId="40" fillId="122" borderId="74" xfId="53506" applyNumberFormat="1" applyFont="1" applyFill="1" applyBorder="1" applyAlignment="1">
      <alignment horizontal="center" vertical="center"/>
    </xf>
    <xf numFmtId="232" fontId="40" fillId="0" borderId="65" xfId="53510" applyNumberFormat="1" applyFont="1" applyFill="1" applyBorder="1" applyAlignment="1">
      <alignment horizontal="center" vertical="center"/>
    </xf>
    <xf numFmtId="232" fontId="40" fillId="122" borderId="65" xfId="53510" applyNumberFormat="1" applyFont="1" applyFill="1" applyBorder="1" applyAlignment="1">
      <alignment horizontal="center" vertical="center"/>
    </xf>
    <xf numFmtId="232" fontId="40" fillId="122" borderId="64" xfId="53510" applyNumberFormat="1" applyFont="1" applyFill="1" applyBorder="1" applyAlignment="1">
      <alignment horizontal="center" vertical="center"/>
    </xf>
    <xf numFmtId="221" fontId="40" fillId="122" borderId="64" xfId="53506" applyNumberFormat="1" applyFont="1" applyFill="1" applyBorder="1" applyAlignment="1">
      <alignment horizontal="center" vertical="center"/>
    </xf>
    <xf numFmtId="221" fontId="40" fillId="122" borderId="2" xfId="53506" applyNumberFormat="1" applyFont="1" applyFill="1" applyBorder="1" applyAlignment="1">
      <alignment horizontal="center" vertical="center"/>
    </xf>
    <xf numFmtId="221" fontId="40" fillId="122" borderId="74" xfId="53506" applyNumberFormat="1" applyFont="1" applyFill="1" applyBorder="1" applyAlignment="1">
      <alignment horizontal="center" vertical="center"/>
    </xf>
    <xf numFmtId="49" fontId="39" fillId="3" borderId="73" xfId="0" quotePrefix="1" applyNumberFormat="1" applyFont="1" applyFill="1" applyBorder="1" applyAlignment="1">
      <alignment horizontal="center" vertical="center"/>
    </xf>
    <xf numFmtId="49" fontId="39" fillId="3" borderId="74" xfId="0" quotePrefix="1" applyNumberFormat="1" applyFont="1" applyFill="1" applyBorder="1" applyAlignment="1">
      <alignment horizontal="center" vertical="center"/>
    </xf>
    <xf numFmtId="0" fontId="215" fillId="0" borderId="73" xfId="0" applyFont="1" applyBorder="1"/>
    <xf numFmtId="49" fontId="39" fillId="3" borderId="73" xfId="0" applyNumberFormat="1" applyFont="1" applyFill="1" applyBorder="1" applyAlignment="1">
      <alignment horizontal="center" vertical="center"/>
    </xf>
    <xf numFmtId="49" fontId="39" fillId="3" borderId="74" xfId="0" applyNumberFormat="1" applyFont="1" applyFill="1" applyBorder="1" applyAlignment="1">
      <alignment horizontal="center" vertical="center"/>
    </xf>
    <xf numFmtId="1" fontId="39" fillId="3" borderId="73" xfId="24" quotePrefix="1" applyNumberFormat="1" applyFont="1" applyFill="1" applyBorder="1" applyAlignment="1">
      <alignment horizontal="center" vertical="center"/>
    </xf>
    <xf numFmtId="1" fontId="39" fillId="3" borderId="2" xfId="24" quotePrefix="1" applyNumberFormat="1" applyFont="1" applyFill="1" applyBorder="1" applyAlignment="1">
      <alignment horizontal="center" vertical="center"/>
    </xf>
    <xf numFmtId="1" fontId="39" fillId="3" borderId="74" xfId="24" applyNumberFormat="1" applyFont="1" applyFill="1" applyBorder="1" applyAlignment="1">
      <alignment horizontal="center" vertical="center"/>
    </xf>
    <xf numFmtId="171" fontId="40" fillId="0" borderId="68" xfId="53510" applyNumberFormat="1" applyFont="1" applyBorder="1" applyAlignment="1">
      <alignment horizontal="center" vertical="center"/>
    </xf>
    <xf numFmtId="0" fontId="41" fillId="0" borderId="73" xfId="0" applyFont="1" applyBorder="1"/>
    <xf numFmtId="0" fontId="40" fillId="0" borderId="2" xfId="0" applyFont="1" applyBorder="1"/>
    <xf numFmtId="0" fontId="40" fillId="0" borderId="74" xfId="0" applyFont="1" applyBorder="1"/>
    <xf numFmtId="171" fontId="41" fillId="0" borderId="73" xfId="53510" applyNumberFormat="1" applyFont="1" applyBorder="1" applyAlignment="1">
      <alignment horizontal="center" vertical="center"/>
    </xf>
    <xf numFmtId="171" fontId="41" fillId="0" borderId="74" xfId="53510" applyNumberFormat="1" applyFont="1" applyBorder="1" applyAlignment="1">
      <alignment horizontal="center" vertical="center"/>
    </xf>
    <xf numFmtId="0" fontId="40" fillId="5" borderId="73" xfId="0" applyFont="1" applyFill="1" applyBorder="1"/>
    <xf numFmtId="0" fontId="40" fillId="5" borderId="2" xfId="0" applyFont="1" applyFill="1" applyBorder="1"/>
    <xf numFmtId="221" fontId="40" fillId="0" borderId="73" xfId="14" applyNumberFormat="1" applyFont="1" applyBorder="1" applyAlignment="1">
      <alignment horizontal="center" vertical="center"/>
    </xf>
    <xf numFmtId="171" fontId="40" fillId="0" borderId="73" xfId="53510" applyNumberFormat="1" applyFont="1" applyBorder="1" applyAlignment="1">
      <alignment horizontal="center" vertical="center"/>
    </xf>
    <xf numFmtId="171" fontId="40" fillId="0" borderId="74" xfId="53510" applyNumberFormat="1" applyFont="1" applyBorder="1" applyAlignment="1">
      <alignment horizontal="center" vertical="center"/>
    </xf>
    <xf numFmtId="0" fontId="226" fillId="5" borderId="73" xfId="7828" applyNumberFormat="1" applyFont="1" applyFill="1" applyBorder="1" applyAlignment="1">
      <alignment horizontal="left" vertical="center"/>
    </xf>
    <xf numFmtId="223" fontId="226" fillId="5" borderId="73" xfId="7828" applyNumberFormat="1" applyFont="1" applyFill="1" applyBorder="1" applyAlignment="1">
      <alignment horizontal="center" vertical="center" wrapText="1"/>
    </xf>
    <xf numFmtId="223" fontId="226" fillId="5" borderId="74" xfId="7828" applyNumberFormat="1" applyFont="1" applyFill="1" applyBorder="1" applyAlignment="1">
      <alignment horizontal="center" vertical="center" wrapText="1"/>
    </xf>
    <xf numFmtId="171" fontId="226" fillId="5" borderId="74" xfId="53510" applyNumberFormat="1" applyFont="1" applyFill="1" applyBorder="1" applyAlignment="1">
      <alignment horizontal="center" vertical="center" wrapText="1"/>
    </xf>
    <xf numFmtId="0" fontId="223" fillId="3" borderId="68" xfId="26" applyFont="1" applyFill="1" applyBorder="1" applyAlignment="1">
      <alignment horizontal="center" vertical="center"/>
    </xf>
    <xf numFmtId="173" fontId="220" fillId="5" borderId="63" xfId="7828" applyNumberFormat="1" applyFont="1" applyFill="1" applyBorder="1" applyAlignment="1">
      <alignment vertical="center"/>
    </xf>
    <xf numFmtId="173" fontId="220" fillId="5" borderId="65" xfId="7828" applyNumberFormat="1" applyFont="1" applyFill="1" applyBorder="1" applyAlignment="1">
      <alignment vertical="center"/>
    </xf>
    <xf numFmtId="171" fontId="220" fillId="5" borderId="63" xfId="53510" applyNumberFormat="1" applyFont="1" applyFill="1" applyBorder="1" applyAlignment="1">
      <alignment vertical="center"/>
    </xf>
    <xf numFmtId="171" fontId="220" fillId="5" borderId="65" xfId="53510" applyNumberFormat="1" applyFont="1" applyFill="1" applyBorder="1" applyAlignment="1">
      <alignment vertical="center"/>
    </xf>
    <xf numFmtId="173" fontId="220" fillId="5" borderId="64" xfId="7828" applyNumberFormat="1" applyFont="1" applyFill="1" applyBorder="1" applyAlignment="1">
      <alignment vertical="center"/>
    </xf>
    <xf numFmtId="171" fontId="220" fillId="5" borderId="68" xfId="53510" applyNumberFormat="1" applyFont="1" applyFill="1" applyBorder="1" applyAlignment="1">
      <alignment vertical="center"/>
    </xf>
    <xf numFmtId="0" fontId="228" fillId="5" borderId="73" xfId="7828" applyNumberFormat="1" applyFont="1" applyFill="1" applyBorder="1" applyAlignment="1">
      <alignment horizontal="left" vertical="center"/>
    </xf>
    <xf numFmtId="171" fontId="226" fillId="5" borderId="73" xfId="53510" applyNumberFormat="1" applyFont="1" applyFill="1" applyBorder="1" applyAlignment="1">
      <alignment horizontal="center" vertical="center" wrapText="1"/>
    </xf>
    <xf numFmtId="173" fontId="40" fillId="5" borderId="63" xfId="53513" applyNumberFormat="1" applyFont="1" applyFill="1" applyBorder="1" applyAlignment="1">
      <alignment horizontal="left" vertical="center"/>
    </xf>
    <xf numFmtId="173" fontId="40" fillId="5" borderId="65" xfId="53513" applyNumberFormat="1" applyFont="1" applyFill="1" applyBorder="1" applyAlignment="1">
      <alignment horizontal="left" vertical="center"/>
    </xf>
    <xf numFmtId="173" fontId="40" fillId="5" borderId="64" xfId="53513" applyNumberFormat="1" applyFont="1" applyFill="1" applyBorder="1" applyAlignment="1">
      <alignment horizontal="left" vertical="center"/>
    </xf>
    <xf numFmtId="0" fontId="41" fillId="5" borderId="63" xfId="53513" applyNumberFormat="1" applyFont="1" applyFill="1" applyBorder="1" applyAlignment="1">
      <alignment horizontal="left" vertical="center"/>
    </xf>
    <xf numFmtId="173" fontId="40" fillId="5" borderId="65" xfId="53513" applyNumberFormat="1" applyFont="1" applyFill="1" applyBorder="1" applyAlignment="1">
      <alignment vertical="center"/>
    </xf>
    <xf numFmtId="173" fontId="40" fillId="5" borderId="68" xfId="53513" applyNumberFormat="1" applyFont="1" applyFill="1" applyBorder="1" applyAlignment="1">
      <alignment vertical="center"/>
    </xf>
    <xf numFmtId="10" fontId="40" fillId="0" borderId="63" xfId="47" applyNumberFormat="1" applyFont="1" applyBorder="1" applyAlignment="1">
      <alignment horizontal="center"/>
    </xf>
    <xf numFmtId="10" fontId="40" fillId="0" borderId="65" xfId="47" applyNumberFormat="1" applyFont="1" applyBorder="1" applyAlignment="1">
      <alignment horizontal="center"/>
    </xf>
    <xf numFmtId="10" fontId="40" fillId="0" borderId="64" xfId="47" applyNumberFormat="1" applyFont="1" applyBorder="1" applyAlignment="1">
      <alignment horizontal="center"/>
    </xf>
    <xf numFmtId="171" fontId="40" fillId="0" borderId="63" xfId="10" applyNumberFormat="1" applyFont="1" applyBorder="1" applyAlignment="1">
      <alignment horizontal="center"/>
    </xf>
    <xf numFmtId="171" fontId="40" fillId="0" borderId="64" xfId="10" applyNumberFormat="1" applyFont="1" applyBorder="1" applyAlignment="1">
      <alignment horizontal="center"/>
    </xf>
    <xf numFmtId="0" fontId="40" fillId="0" borderId="73" xfId="0" applyFont="1" applyBorder="1" applyAlignment="1">
      <alignment horizontal="left" indent="1"/>
    </xf>
    <xf numFmtId="223" fontId="40" fillId="5" borderId="73" xfId="53513" applyNumberFormat="1" applyFont="1" applyFill="1" applyBorder="1" applyAlignment="1">
      <alignment horizontal="center" vertical="center" wrapText="1"/>
    </xf>
    <xf numFmtId="171" fontId="40" fillId="5" borderId="73" xfId="48907" applyNumberFormat="1" applyFont="1" applyFill="1" applyBorder="1" applyAlignment="1">
      <alignment horizontal="center" vertical="center" wrapText="1"/>
    </xf>
    <xf numFmtId="171" fontId="40" fillId="5" borderId="74" xfId="48907" applyNumberFormat="1" applyFont="1" applyFill="1" applyBorder="1" applyAlignment="1">
      <alignment horizontal="center" vertical="center" wrapText="1"/>
    </xf>
    <xf numFmtId="223" fontId="40" fillId="5" borderId="74" xfId="53513" applyNumberFormat="1" applyFont="1" applyFill="1" applyBorder="1" applyAlignment="1">
      <alignment horizontal="center" vertical="center" wrapText="1"/>
    </xf>
    <xf numFmtId="223" fontId="42" fillId="5" borderId="73" xfId="53513" applyNumberFormat="1" applyFont="1" applyFill="1" applyBorder="1" applyAlignment="1">
      <alignment horizontal="center" vertical="center" wrapText="1"/>
    </xf>
    <xf numFmtId="223" fontId="42" fillId="5" borderId="2" xfId="53513" applyNumberFormat="1" applyFont="1" applyFill="1" applyBorder="1" applyAlignment="1">
      <alignment horizontal="center" vertical="center" wrapText="1"/>
    </xf>
    <xf numFmtId="223" fontId="42" fillId="5" borderId="74" xfId="53513" applyNumberFormat="1" applyFont="1" applyFill="1" applyBorder="1" applyAlignment="1">
      <alignment horizontal="center" vertical="center" wrapText="1"/>
    </xf>
    <xf numFmtId="0" fontId="42" fillId="3" borderId="63" xfId="0" applyFont="1" applyFill="1" applyBorder="1"/>
    <xf numFmtId="0" fontId="42" fillId="3" borderId="65" xfId="0" applyFont="1" applyFill="1" applyBorder="1"/>
    <xf numFmtId="0" fontId="42" fillId="3" borderId="64" xfId="0" applyFont="1" applyFill="1" applyBorder="1"/>
    <xf numFmtId="0" fontId="40" fillId="3" borderId="73" xfId="31" applyFont="1" applyFill="1" applyBorder="1"/>
    <xf numFmtId="0" fontId="41" fillId="2" borderId="63" xfId="0" applyFont="1" applyFill="1" applyBorder="1" applyAlignment="1">
      <alignment horizontal="left"/>
    </xf>
    <xf numFmtId="171" fontId="40" fillId="2" borderId="63" xfId="53510" applyNumberFormat="1" applyFont="1" applyFill="1" applyBorder="1" applyAlignment="1">
      <alignment horizontal="center"/>
    </xf>
    <xf numFmtId="171" fontId="40" fillId="2" borderId="64" xfId="53510" applyNumberFormat="1" applyFont="1" applyFill="1" applyBorder="1" applyAlignment="1">
      <alignment horizontal="center"/>
    </xf>
    <xf numFmtId="0" fontId="40" fillId="0" borderId="64" xfId="32" applyFont="1" applyBorder="1" applyAlignment="1">
      <alignment horizontal="center"/>
    </xf>
    <xf numFmtId="179" fontId="40" fillId="6" borderId="73" xfId="31" quotePrefix="1" applyNumberFormat="1" applyFont="1" applyFill="1" applyBorder="1" applyAlignment="1">
      <alignment horizontal="left"/>
    </xf>
    <xf numFmtId="171" fontId="40" fillId="0" borderId="73" xfId="25" applyNumberFormat="1" applyFont="1" applyBorder="1" applyAlignment="1">
      <alignment horizontal="center"/>
    </xf>
    <xf numFmtId="171" fontId="40" fillId="0" borderId="74" xfId="25" applyNumberFormat="1" applyFont="1" applyBorder="1" applyAlignment="1">
      <alignment horizontal="center"/>
    </xf>
    <xf numFmtId="0" fontId="41" fillId="5" borderId="73" xfId="53515" applyFont="1" applyFill="1" applyBorder="1"/>
    <xf numFmtId="225" fontId="41" fillId="0" borderId="73" xfId="17742" applyNumberFormat="1" applyFont="1" applyBorder="1" applyAlignment="1">
      <alignment horizontal="center" vertical="center"/>
    </xf>
    <xf numFmtId="225" fontId="41" fillId="0" borderId="2" xfId="17742" applyNumberFormat="1" applyFont="1" applyBorder="1" applyAlignment="1">
      <alignment horizontal="center" vertical="center"/>
    </xf>
    <xf numFmtId="224" fontId="40" fillId="5" borderId="73" xfId="14" applyNumberFormat="1" applyFont="1" applyFill="1" applyBorder="1" applyAlignment="1">
      <alignment horizontal="center" vertical="center"/>
    </xf>
    <xf numFmtId="171" fontId="40" fillId="5" borderId="73" xfId="53510" applyNumberFormat="1" applyFont="1" applyFill="1" applyBorder="1" applyAlignment="1">
      <alignment horizontal="center" vertical="center"/>
    </xf>
    <xf numFmtId="171" fontId="40" fillId="5" borderId="74" xfId="53510" applyNumberFormat="1" applyFont="1" applyFill="1" applyBorder="1" applyAlignment="1">
      <alignment horizontal="center" vertical="center"/>
    </xf>
    <xf numFmtId="0" fontId="39" fillId="4" borderId="68" xfId="0" applyFont="1" applyFill="1" applyBorder="1" applyAlignment="1">
      <alignment vertical="center"/>
    </xf>
    <xf numFmtId="173" fontId="40" fillId="5" borderId="63" xfId="53517" applyNumberFormat="1" applyFont="1" applyFill="1" applyBorder="1" applyAlignment="1">
      <alignment horizontal="left" vertical="center"/>
    </xf>
    <xf numFmtId="173" fontId="40" fillId="5" borderId="65" xfId="53517" applyNumberFormat="1" applyFont="1" applyFill="1" applyBorder="1" applyAlignment="1">
      <alignment horizontal="left" vertical="center"/>
    </xf>
    <xf numFmtId="173" fontId="40" fillId="5" borderId="64" xfId="53517" applyNumberFormat="1" applyFont="1" applyFill="1" applyBorder="1" applyAlignment="1">
      <alignment horizontal="left" vertical="center"/>
    </xf>
    <xf numFmtId="171" fontId="40" fillId="5" borderId="65" xfId="53510" applyNumberFormat="1" applyFont="1" applyFill="1" applyBorder="1" applyAlignment="1">
      <alignment horizontal="left" vertical="center"/>
    </xf>
    <xf numFmtId="171" fontId="40" fillId="5" borderId="64" xfId="53510" applyNumberFormat="1" applyFont="1" applyFill="1" applyBorder="1" applyAlignment="1">
      <alignment horizontal="left" vertical="center"/>
    </xf>
    <xf numFmtId="0" fontId="41" fillId="2" borderId="73" xfId="0" applyFont="1" applyFill="1" applyBorder="1" applyAlignment="1">
      <alignment horizontal="left"/>
    </xf>
    <xf numFmtId="223" fontId="41" fillId="5" borderId="73" xfId="53517" applyNumberFormat="1" applyFont="1" applyFill="1" applyBorder="1" applyAlignment="1">
      <alignment horizontal="center" vertical="center" wrapText="1"/>
    </xf>
    <xf numFmtId="223" fontId="41" fillId="5" borderId="74" xfId="53517" applyNumberFormat="1" applyFont="1" applyFill="1" applyBorder="1" applyAlignment="1">
      <alignment horizontal="center" vertical="center" wrapText="1"/>
    </xf>
    <xf numFmtId="171" fontId="41" fillId="5" borderId="74" xfId="53510" applyNumberFormat="1" applyFont="1" applyFill="1" applyBorder="1" applyAlignment="1">
      <alignment horizontal="center" vertical="center" wrapText="1"/>
    </xf>
    <xf numFmtId="0" fontId="39" fillId="4" borderId="68" xfId="0" applyFont="1" applyFill="1" applyBorder="1" applyAlignment="1">
      <alignment horizontal="center" vertical="top"/>
    </xf>
    <xf numFmtId="0" fontId="40" fillId="2" borderId="63" xfId="0" applyFont="1" applyFill="1" applyBorder="1" applyAlignment="1">
      <alignment vertical="center"/>
    </xf>
    <xf numFmtId="171" fontId="40" fillId="5" borderId="68" xfId="53510" applyNumberFormat="1" applyFont="1" applyFill="1" applyBorder="1" applyAlignment="1">
      <alignment horizontal="center" vertical="center" wrapText="1"/>
    </xf>
    <xf numFmtId="0" fontId="41" fillId="2" borderId="73" xfId="0" applyFont="1" applyFill="1" applyBorder="1" applyAlignment="1">
      <alignment vertical="center"/>
    </xf>
    <xf numFmtId="171" fontId="41" fillId="5" borderId="73" xfId="53510" applyNumberFormat="1" applyFont="1" applyFill="1" applyBorder="1" applyAlignment="1">
      <alignment horizontal="center" vertical="center" wrapText="1"/>
    </xf>
    <xf numFmtId="0" fontId="40" fillId="0" borderId="63" xfId="0" applyFont="1" applyBorder="1" applyAlignment="1">
      <alignment vertical="center"/>
    </xf>
    <xf numFmtId="171" fontId="40" fillId="5" borderId="63" xfId="53510" applyNumberFormat="1" applyFont="1" applyFill="1" applyBorder="1" applyAlignment="1">
      <alignment horizontal="left" vertical="center"/>
    </xf>
    <xf numFmtId="223" fontId="41" fillId="5" borderId="73" xfId="53513" applyNumberFormat="1" applyFont="1" applyFill="1" applyBorder="1" applyAlignment="1">
      <alignment horizontal="center" vertical="center" wrapText="1"/>
    </xf>
    <xf numFmtId="223" fontId="40" fillId="5" borderId="63" xfId="53513" applyNumberFormat="1" applyFont="1" applyFill="1" applyBorder="1" applyAlignment="1">
      <alignment horizontal="center" vertical="center" wrapText="1"/>
    </xf>
    <xf numFmtId="223" fontId="40" fillId="5" borderId="65" xfId="53513" applyNumberFormat="1" applyFont="1" applyFill="1" applyBorder="1" applyAlignment="1">
      <alignment horizontal="center" vertical="center" wrapText="1"/>
    </xf>
    <xf numFmtId="171" fontId="40" fillId="5" borderId="63" xfId="32495" applyNumberFormat="1" applyFont="1" applyFill="1" applyBorder="1" applyAlignment="1">
      <alignment horizontal="center"/>
    </xf>
    <xf numFmtId="171" fontId="40" fillId="5" borderId="65" xfId="32495" applyNumberFormat="1" applyFont="1" applyFill="1" applyBorder="1" applyAlignment="1">
      <alignment horizontal="center"/>
    </xf>
    <xf numFmtId="171" fontId="40" fillId="5" borderId="64" xfId="32495" applyNumberFormat="1" applyFont="1" applyFill="1" applyBorder="1" applyAlignment="1">
      <alignment horizontal="center"/>
    </xf>
    <xf numFmtId="10" fontId="40" fillId="5" borderId="63" xfId="32495" applyNumberFormat="1" applyFont="1" applyFill="1" applyBorder="1" applyAlignment="1">
      <alignment horizontal="center"/>
    </xf>
    <xf numFmtId="10" fontId="40" fillId="5" borderId="68" xfId="32495" applyNumberFormat="1" applyFont="1" applyFill="1" applyBorder="1" applyAlignment="1">
      <alignment horizontal="center"/>
    </xf>
    <xf numFmtId="171" fontId="40" fillId="5" borderId="73" xfId="32495" applyNumberFormat="1" applyFont="1" applyFill="1" applyBorder="1" applyAlignment="1">
      <alignment horizontal="center"/>
    </xf>
    <xf numFmtId="171" fontId="59" fillId="5" borderId="63" xfId="53519" applyNumberFormat="1" applyFont="1" applyFill="1" applyBorder="1" applyAlignment="1">
      <alignment horizontal="center" vertical="center"/>
    </xf>
    <xf numFmtId="171" fontId="59" fillId="5" borderId="64" xfId="53519" applyNumberFormat="1" applyFont="1" applyFill="1" applyBorder="1" applyAlignment="1">
      <alignment horizontal="center" vertical="center"/>
    </xf>
    <xf numFmtId="0" fontId="140" fillId="0" borderId="0" xfId="0" applyFont="1" applyAlignment="1">
      <alignment horizontal="center"/>
    </xf>
    <xf numFmtId="0" fontId="274" fillId="0" borderId="73" xfId="0" applyFont="1" applyBorder="1" applyAlignment="1">
      <alignment vertical="center"/>
    </xf>
    <xf numFmtId="171" fontId="41" fillId="5" borderId="73" xfId="32992" applyNumberFormat="1" applyFont="1" applyFill="1" applyBorder="1" applyAlignment="1">
      <alignment horizontal="center" vertical="center"/>
    </xf>
    <xf numFmtId="171" fontId="41" fillId="5" borderId="74" xfId="32992" applyNumberFormat="1" applyFont="1" applyFill="1" applyBorder="1" applyAlignment="1">
      <alignment horizontal="center" vertical="center"/>
    </xf>
    <xf numFmtId="171" fontId="9" fillId="5" borderId="63" xfId="53519" applyNumberFormat="1" applyFont="1" applyFill="1" applyBorder="1" applyAlignment="1">
      <alignment horizontal="center" vertical="center"/>
    </xf>
    <xf numFmtId="171" fontId="9" fillId="5" borderId="65" xfId="53519" applyNumberFormat="1" applyFont="1" applyFill="1" applyBorder="1" applyAlignment="1">
      <alignment horizontal="center" vertical="center"/>
    </xf>
    <xf numFmtId="171" fontId="9" fillId="5" borderId="64" xfId="53519" applyNumberFormat="1" applyFont="1" applyFill="1" applyBorder="1" applyAlignment="1">
      <alignment horizontal="center" vertical="center"/>
    </xf>
    <xf numFmtId="171" fontId="41" fillId="5" borderId="2" xfId="32992" applyNumberFormat="1" applyFont="1" applyFill="1" applyBorder="1" applyAlignment="1">
      <alignment horizontal="center" vertical="center"/>
    </xf>
    <xf numFmtId="171" fontId="41" fillId="0" borderId="74" xfId="32992" applyNumberFormat="1" applyFont="1" applyBorder="1" applyAlignment="1">
      <alignment horizontal="center" vertical="center"/>
    </xf>
    <xf numFmtId="1" fontId="39" fillId="3" borderId="73" xfId="53514" applyNumberFormat="1" applyFont="1" applyFill="1" applyBorder="1" applyAlignment="1">
      <alignment horizontal="center" vertical="center"/>
    </xf>
    <xf numFmtId="1" fontId="39" fillId="3" borderId="2" xfId="53514" applyNumberFormat="1" applyFont="1" applyFill="1" applyBorder="1" applyAlignment="1">
      <alignment horizontal="center" vertical="center"/>
    </xf>
    <xf numFmtId="1" fontId="39" fillId="3" borderId="74" xfId="53514" applyNumberFormat="1" applyFont="1" applyFill="1" applyBorder="1" applyAlignment="1">
      <alignment horizontal="center" vertical="center"/>
    </xf>
    <xf numFmtId="1" fontId="39" fillId="3" borderId="73" xfId="53515" applyNumberFormat="1" applyFont="1" applyFill="1" applyBorder="1" applyAlignment="1">
      <alignment horizontal="center" vertical="center"/>
    </xf>
    <xf numFmtId="1" fontId="39" fillId="3" borderId="74" xfId="53515" applyNumberFormat="1" applyFont="1" applyFill="1" applyBorder="1" applyAlignment="1">
      <alignment horizontal="center" vertical="center"/>
    </xf>
    <xf numFmtId="0" fontId="42" fillId="0" borderId="73" xfId="0" applyFont="1" applyBorder="1" applyAlignment="1">
      <alignment horizontal="center"/>
    </xf>
    <xf numFmtId="0" fontId="42" fillId="0" borderId="74" xfId="0" applyFont="1" applyBorder="1" applyAlignment="1">
      <alignment horizontal="center"/>
    </xf>
    <xf numFmtId="173" fontId="39" fillId="3" borderId="73" xfId="53520" applyNumberFormat="1" applyFont="1" applyFill="1" applyBorder="1" applyAlignment="1">
      <alignment horizontal="center" vertical="center" wrapText="1"/>
    </xf>
    <xf numFmtId="173" fontId="39" fillId="3" borderId="2" xfId="53520" applyNumberFormat="1" applyFont="1" applyFill="1" applyBorder="1" applyAlignment="1">
      <alignment horizontal="center" vertical="center" wrapText="1"/>
    </xf>
    <xf numFmtId="173" fontId="39" fillId="3" borderId="74" xfId="53520" applyNumberFormat="1" applyFont="1" applyFill="1" applyBorder="1" applyAlignment="1">
      <alignment horizontal="center" vertical="center" wrapText="1"/>
    </xf>
    <xf numFmtId="0" fontId="0" fillId="3" borderId="63" xfId="0" applyFill="1" applyBorder="1"/>
    <xf numFmtId="0" fontId="0" fillId="3" borderId="65" xfId="0" applyFill="1" applyBorder="1"/>
    <xf numFmtId="0" fontId="0" fillId="3" borderId="64" xfId="0" applyFill="1" applyBorder="1"/>
    <xf numFmtId="0" fontId="0" fillId="3" borderId="73" xfId="0" applyFill="1" applyBorder="1"/>
    <xf numFmtId="3" fontId="28" fillId="5" borderId="63" xfId="21" applyNumberFormat="1" applyFont="1" applyFill="1" applyBorder="1"/>
    <xf numFmtId="3" fontId="28" fillId="5" borderId="65" xfId="21" applyNumberFormat="1" applyFont="1" applyFill="1" applyBorder="1"/>
    <xf numFmtId="171" fontId="40" fillId="0" borderId="63" xfId="53510" applyNumberFormat="1" applyFont="1" applyBorder="1" applyAlignment="1">
      <alignment horizontal="center" vertical="center"/>
    </xf>
    <xf numFmtId="171" fontId="40" fillId="0" borderId="64" xfId="53510" applyNumberFormat="1" applyFont="1" applyBorder="1" applyAlignment="1">
      <alignment horizontal="center" vertical="center"/>
    </xf>
    <xf numFmtId="0" fontId="28" fillId="5" borderId="73" xfId="21" applyFont="1" applyFill="1" applyBorder="1" applyAlignment="1">
      <alignment vertical="center"/>
    </xf>
    <xf numFmtId="3" fontId="40" fillId="0" borderId="73" xfId="0" applyNumberFormat="1" applyFont="1" applyBorder="1" applyAlignment="1">
      <alignment horizontal="center" vertical="center"/>
    </xf>
    <xf numFmtId="0" fontId="39" fillId="3" borderId="68" xfId="0" applyFont="1" applyFill="1" applyBorder="1" applyAlignment="1">
      <alignment horizontal="center" vertical="center"/>
    </xf>
    <xf numFmtId="0" fontId="28" fillId="0" borderId="63" xfId="21" applyFont="1" applyBorder="1" applyAlignment="1">
      <alignment horizontal="left"/>
    </xf>
    <xf numFmtId="0" fontId="28" fillId="0" borderId="65" xfId="21" applyFont="1" applyBorder="1"/>
    <xf numFmtId="171" fontId="42" fillId="0" borderId="63" xfId="53510" applyNumberFormat="1" applyFont="1" applyBorder="1" applyAlignment="1">
      <alignment horizontal="center" vertical="center"/>
    </xf>
    <xf numFmtId="171" fontId="42" fillId="0" borderId="64" xfId="53510" applyNumberFormat="1" applyFont="1" applyBorder="1" applyAlignment="1">
      <alignment horizontal="center" vertical="center"/>
    </xf>
    <xf numFmtId="0" fontId="32" fillId="0" borderId="73" xfId="21" applyFont="1" applyBorder="1"/>
    <xf numFmtId="171" fontId="222" fillId="0" borderId="73" xfId="53510" applyNumberFormat="1" applyFont="1" applyBorder="1" applyAlignment="1">
      <alignment horizontal="center" vertical="center"/>
    </xf>
    <xf numFmtId="171" fontId="222" fillId="0" borderId="2" xfId="53510" applyNumberFormat="1" applyFont="1" applyBorder="1" applyAlignment="1">
      <alignment horizontal="center" vertical="center"/>
    </xf>
    <xf numFmtId="0" fontId="211" fillId="0" borderId="63" xfId="0" applyFont="1" applyBorder="1"/>
    <xf numFmtId="0" fontId="211" fillId="0" borderId="73" xfId="0" applyFont="1" applyBorder="1"/>
    <xf numFmtId="171" fontId="222" fillId="0" borderId="5" xfId="53510" applyNumberFormat="1" applyFont="1" applyFill="1" applyBorder="1" applyAlignment="1">
      <alignment horizontal="center" vertical="center"/>
    </xf>
    <xf numFmtId="225" fontId="222" fillId="0" borderId="4" xfId="17742" applyNumberFormat="1" applyFont="1" applyFill="1" applyBorder="1" applyAlignment="1">
      <alignment horizontal="center" vertical="center"/>
    </xf>
    <xf numFmtId="225" fontId="222" fillId="0" borderId="5" xfId="17742" applyNumberFormat="1" applyFont="1" applyFill="1" applyBorder="1" applyAlignment="1">
      <alignment horizontal="center" vertical="center"/>
    </xf>
    <xf numFmtId="171" fontId="42" fillId="0" borderId="5" xfId="53510" applyNumberFormat="1" applyFont="1" applyFill="1" applyBorder="1" applyAlignment="1">
      <alignment horizontal="center" vertical="center"/>
    </xf>
    <xf numFmtId="225" fontId="42" fillId="0" borderId="4" xfId="17742" applyNumberFormat="1" applyFont="1" applyFill="1" applyBorder="1" applyAlignment="1">
      <alignment horizontal="center" vertical="center"/>
    </xf>
    <xf numFmtId="225" fontId="42" fillId="0" borderId="5" xfId="17742" applyNumberFormat="1" applyFont="1" applyFill="1" applyBorder="1" applyAlignment="1">
      <alignment horizontal="center" vertical="center"/>
    </xf>
    <xf numFmtId="225" fontId="41" fillId="0" borderId="5" xfId="17742" applyNumberFormat="1" applyFont="1" applyBorder="1" applyAlignment="1">
      <alignment horizontal="center" vertical="center"/>
    </xf>
    <xf numFmtId="225" fontId="41" fillId="0" borderId="74" xfId="17742" applyNumberFormat="1" applyFont="1" applyBorder="1" applyAlignment="1">
      <alignment horizontal="center" vertical="center"/>
    </xf>
    <xf numFmtId="223" fontId="41" fillId="5" borderId="0" xfId="53513" applyNumberFormat="1" applyFont="1" applyFill="1" applyAlignment="1">
      <alignment horizontal="center" vertical="center" wrapText="1"/>
    </xf>
    <xf numFmtId="223" fontId="41" fillId="5" borderId="5" xfId="53513" applyNumberFormat="1" applyFont="1" applyFill="1" applyBorder="1" applyAlignment="1">
      <alignment horizontal="center" vertical="center" wrapText="1"/>
    </xf>
    <xf numFmtId="171" fontId="41" fillId="5" borderId="3" xfId="48907" applyNumberFormat="1" applyFont="1" applyFill="1" applyBorder="1" applyAlignment="1">
      <alignment horizontal="center" vertical="center" wrapText="1"/>
    </xf>
    <xf numFmtId="223" fontId="41" fillId="5" borderId="3" xfId="53513" applyNumberFormat="1" applyFont="1" applyFill="1" applyBorder="1" applyAlignment="1">
      <alignment horizontal="left" vertical="center" wrapText="1"/>
    </xf>
    <xf numFmtId="221" fontId="32" fillId="0" borderId="8" xfId="14" applyNumberFormat="1" applyFont="1" applyBorder="1" applyAlignment="1">
      <alignment horizontal="center"/>
    </xf>
    <xf numFmtId="221" fontId="32" fillId="0" borderId="7" xfId="14" applyNumberFormat="1" applyFont="1" applyBorder="1" applyAlignment="1">
      <alignment horizontal="center"/>
    </xf>
    <xf numFmtId="171" fontId="32" fillId="0" borderId="6" xfId="15" applyNumberFormat="1" applyFont="1" applyBorder="1" applyAlignment="1">
      <alignment horizontal="center"/>
    </xf>
    <xf numFmtId="1" fontId="39" fillId="3" borderId="0" xfId="0" quotePrefix="1" applyNumberFormat="1" applyFont="1" applyFill="1" applyAlignment="1">
      <alignment horizontal="center" vertical="center"/>
    </xf>
    <xf numFmtId="1" fontId="39" fillId="3" borderId="5" xfId="0" quotePrefix="1" applyNumberFormat="1" applyFont="1" applyFill="1" applyBorder="1" applyAlignment="1">
      <alignment horizontal="center" vertical="center"/>
    </xf>
    <xf numFmtId="17" fontId="227" fillId="3" borderId="73" xfId="3" quotePrefix="1" applyNumberFormat="1" applyFont="1" applyFill="1" applyBorder="1" applyAlignment="1">
      <alignment horizontal="center" vertical="center"/>
    </xf>
    <xf numFmtId="17" fontId="227" fillId="3" borderId="60" xfId="3" quotePrefix="1" applyNumberFormat="1" applyFont="1" applyFill="1" applyBorder="1" applyAlignment="1">
      <alignment horizontal="center" vertical="center"/>
    </xf>
    <xf numFmtId="1" fontId="223" fillId="3" borderId="0" xfId="26" quotePrefix="1" applyNumberFormat="1" applyFont="1" applyFill="1" applyAlignment="1">
      <alignment horizontal="center" vertical="center"/>
    </xf>
    <xf numFmtId="1" fontId="223" fillId="3" borderId="73" xfId="26" quotePrefix="1" applyNumberFormat="1" applyFont="1" applyFill="1" applyBorder="1" applyAlignment="1">
      <alignment horizontal="center" vertical="center"/>
    </xf>
    <xf numFmtId="1" fontId="39" fillId="3" borderId="73" xfId="53514" quotePrefix="1" applyNumberFormat="1" applyFont="1" applyFill="1" applyBorder="1" applyAlignment="1">
      <alignment horizontal="center" vertical="center"/>
    </xf>
    <xf numFmtId="1" fontId="39" fillId="3" borderId="60" xfId="53514" quotePrefix="1" applyNumberFormat="1" applyFont="1" applyFill="1" applyBorder="1" applyAlignment="1">
      <alignment horizontal="center" vertical="center"/>
    </xf>
    <xf numFmtId="0" fontId="39" fillId="3" borderId="60" xfId="53493" applyFont="1" applyFill="1" applyBorder="1" applyAlignment="1">
      <alignment horizontal="center" vertical="center"/>
    </xf>
    <xf numFmtId="0" fontId="39" fillId="3" borderId="60" xfId="53493" quotePrefix="1" applyFont="1" applyFill="1" applyBorder="1" applyAlignment="1">
      <alignment horizontal="center" vertical="center"/>
    </xf>
    <xf numFmtId="171" fontId="41" fillId="0" borderId="4" xfId="6" applyNumberFormat="1" applyFont="1" applyFill="1" applyBorder="1" applyAlignment="1">
      <alignment horizontal="center" vertical="center"/>
    </xf>
    <xf numFmtId="0" fontId="229" fillId="4" borderId="60" xfId="0" applyFont="1" applyFill="1" applyBorder="1" applyAlignment="1">
      <alignment horizontal="center" vertical="center"/>
    </xf>
    <xf numFmtId="17" fontId="227" fillId="3" borderId="68" xfId="3" quotePrefix="1" applyNumberFormat="1" applyFont="1" applyFill="1" applyBorder="1" applyAlignment="1">
      <alignment horizontal="center" vertical="center"/>
    </xf>
    <xf numFmtId="0" fontId="221" fillId="5" borderId="4" xfId="7828" applyNumberFormat="1" applyFont="1" applyFill="1" applyBorder="1" applyAlignment="1">
      <alignment horizontal="left" vertical="center" wrapText="1"/>
    </xf>
    <xf numFmtId="223" fontId="226" fillId="5" borderId="60" xfId="7828" applyNumberFormat="1" applyFont="1" applyFill="1" applyBorder="1" applyAlignment="1">
      <alignment horizontal="center" vertical="center" wrapText="1"/>
    </xf>
    <xf numFmtId="171" fontId="226" fillId="5" borderId="60" xfId="53510" applyNumberFormat="1" applyFont="1" applyFill="1" applyBorder="1" applyAlignment="1">
      <alignment horizontal="center" vertical="center" wrapText="1"/>
    </xf>
    <xf numFmtId="223" fontId="40" fillId="5" borderId="64" xfId="53513" applyNumberFormat="1" applyFont="1" applyFill="1" applyBorder="1" applyAlignment="1">
      <alignment horizontal="center" vertical="center" wrapText="1"/>
    </xf>
    <xf numFmtId="223" fontId="40" fillId="5" borderId="60" xfId="53513" applyNumberFormat="1" applyFont="1" applyFill="1" applyBorder="1" applyAlignment="1">
      <alignment horizontal="center" vertical="center" wrapText="1"/>
    </xf>
    <xf numFmtId="17" fontId="39" fillId="3" borderId="0" xfId="53512" quotePrefix="1" applyNumberFormat="1" applyFont="1" applyFill="1" applyAlignment="1">
      <alignment horizontal="center"/>
    </xf>
    <xf numFmtId="0" fontId="28" fillId="5" borderId="3" xfId="53493" applyFont="1" applyFill="1" applyBorder="1" applyAlignment="1">
      <alignment horizontal="left" vertical="center" indent="1"/>
    </xf>
    <xf numFmtId="0" fontId="280" fillId="0" borderId="4" xfId="2" applyFont="1" applyBorder="1" applyAlignment="1">
      <alignment horizontal="left"/>
    </xf>
    <xf numFmtId="0" fontId="281" fillId="0" borderId="0" xfId="21" applyFont="1"/>
    <xf numFmtId="223" fontId="217" fillId="5" borderId="4" xfId="53513" applyNumberFormat="1" applyFont="1" applyFill="1" applyBorder="1" applyAlignment="1">
      <alignment horizontal="center" vertical="center" wrapText="1"/>
    </xf>
    <xf numFmtId="223" fontId="217" fillId="5" borderId="0" xfId="53513" applyNumberFormat="1" applyFont="1" applyFill="1" applyBorder="1" applyAlignment="1">
      <alignment horizontal="center" vertical="center" wrapText="1"/>
    </xf>
    <xf numFmtId="171" fontId="282" fillId="0" borderId="4" xfId="53510" applyNumberFormat="1" applyFont="1" applyBorder="1" applyAlignment="1">
      <alignment horizontal="center" vertical="center"/>
    </xf>
    <xf numFmtId="171" fontId="282" fillId="0" borderId="5" xfId="53510" applyNumberFormat="1" applyFont="1" applyBorder="1" applyAlignment="1">
      <alignment horizontal="center" vertical="center"/>
    </xf>
    <xf numFmtId="223" fontId="217" fillId="5" borderId="5" xfId="53513" applyNumberFormat="1" applyFont="1" applyFill="1" applyBorder="1" applyAlignment="1">
      <alignment horizontal="center" vertical="center" wrapText="1"/>
    </xf>
    <xf numFmtId="171" fontId="217" fillId="5" borderId="5" xfId="53511" applyNumberFormat="1" applyFont="1" applyFill="1" applyBorder="1" applyAlignment="1">
      <alignment horizontal="center" vertical="center"/>
    </xf>
    <xf numFmtId="223" fontId="41" fillId="5" borderId="60" xfId="53513" applyNumberFormat="1" applyFont="1" applyFill="1" applyBorder="1" applyAlignment="1">
      <alignment horizontal="center" vertical="center" wrapText="1"/>
    </xf>
    <xf numFmtId="223" fontId="41" fillId="5" borderId="74" xfId="53513" applyNumberFormat="1" applyFont="1" applyFill="1" applyBorder="1" applyAlignment="1">
      <alignment horizontal="center" vertical="center" wrapText="1"/>
    </xf>
    <xf numFmtId="223" fontId="41" fillId="5" borderId="63" xfId="53513" applyNumberFormat="1" applyFont="1" applyFill="1" applyBorder="1" applyAlignment="1">
      <alignment horizontal="center" vertical="center" wrapText="1"/>
    </xf>
    <xf numFmtId="223" fontId="41" fillId="5" borderId="65" xfId="53513" applyNumberFormat="1" applyFont="1" applyFill="1" applyBorder="1" applyAlignment="1">
      <alignment horizontal="center" vertical="center" wrapText="1"/>
    </xf>
    <xf numFmtId="171" fontId="42" fillId="0" borderId="63" xfId="53510" applyNumberFormat="1" applyFont="1" applyBorder="1" applyAlignment="1">
      <alignment horizontal="center"/>
    </xf>
    <xf numFmtId="171" fontId="42" fillId="0" borderId="65" xfId="53510" applyNumberFormat="1" applyFont="1" applyBorder="1" applyAlignment="1">
      <alignment horizontal="center"/>
    </xf>
    <xf numFmtId="171" fontId="42" fillId="0" borderId="64" xfId="53510" applyNumberFormat="1" applyFont="1" applyBorder="1" applyAlignment="1">
      <alignment horizontal="center"/>
    </xf>
    <xf numFmtId="10" fontId="42" fillId="0" borderId="4" xfId="53510" applyNumberFormat="1" applyFont="1" applyBorder="1" applyAlignment="1">
      <alignment horizontal="center"/>
    </xf>
    <xf numFmtId="10" fontId="42" fillId="0" borderId="0" xfId="53510" applyNumberFormat="1" applyFont="1" applyAlignment="1">
      <alignment horizontal="center"/>
    </xf>
    <xf numFmtId="10" fontId="42" fillId="0" borderId="5" xfId="53510" applyNumberFormat="1" applyFont="1" applyBorder="1" applyAlignment="1">
      <alignment horizontal="center"/>
    </xf>
    <xf numFmtId="171" fontId="42" fillId="0" borderId="4" xfId="53510" applyNumberFormat="1" applyFont="1" applyBorder="1" applyAlignment="1">
      <alignment horizontal="center"/>
    </xf>
    <xf numFmtId="171" fontId="42" fillId="0" borderId="0" xfId="53510" applyNumberFormat="1" applyFont="1" applyAlignment="1">
      <alignment horizontal="center"/>
    </xf>
    <xf numFmtId="171" fontId="42" fillId="0" borderId="5" xfId="53510" applyNumberFormat="1" applyFont="1" applyBorder="1" applyAlignment="1">
      <alignment horizontal="center"/>
    </xf>
    <xf numFmtId="171" fontId="42" fillId="0" borderId="73" xfId="53510" applyNumberFormat="1" applyFont="1" applyBorder="1" applyAlignment="1">
      <alignment horizontal="center"/>
    </xf>
    <xf numFmtId="171" fontId="42" fillId="0" borderId="2" xfId="53510" applyNumberFormat="1" applyFont="1" applyBorder="1" applyAlignment="1">
      <alignment horizontal="center"/>
    </xf>
    <xf numFmtId="171" fontId="42" fillId="0" borderId="74" xfId="53510" applyNumberFormat="1" applyFont="1" applyBorder="1" applyAlignment="1">
      <alignment horizontal="center"/>
    </xf>
    <xf numFmtId="9" fontId="42" fillId="0" borderId="5" xfId="53510" applyFont="1" applyBorder="1" applyAlignment="1">
      <alignment horizontal="center"/>
    </xf>
    <xf numFmtId="9" fontId="42" fillId="0" borderId="74" xfId="53510" applyFont="1" applyBorder="1" applyAlignment="1">
      <alignment horizontal="center"/>
    </xf>
    <xf numFmtId="171" fontId="41" fillId="6" borderId="4" xfId="48867" applyNumberFormat="1" applyFont="1" applyFill="1" applyBorder="1" applyAlignment="1">
      <alignment horizontal="center" vertical="center"/>
    </xf>
    <xf numFmtId="171" fontId="41" fillId="6" borderId="5" xfId="48867" applyNumberFormat="1" applyFont="1" applyFill="1" applyBorder="1" applyAlignment="1">
      <alignment horizontal="center" vertical="center"/>
    </xf>
    <xf numFmtId="221" fontId="40" fillId="0" borderId="0" xfId="14" applyNumberFormat="1" applyFont="1" applyAlignment="1">
      <alignment horizontal="center" vertical="center"/>
    </xf>
    <xf numFmtId="221" fontId="40" fillId="0" borderId="5" xfId="14" applyNumberFormat="1" applyFont="1" applyBorder="1" applyAlignment="1">
      <alignment horizontal="center" vertical="center"/>
    </xf>
    <xf numFmtId="221" fontId="41" fillId="0" borderId="0" xfId="14" applyNumberFormat="1" applyFont="1" applyAlignment="1">
      <alignment horizontal="center" vertical="center"/>
    </xf>
    <xf numFmtId="221" fontId="41" fillId="0" borderId="5" xfId="14" applyNumberFormat="1" applyFont="1" applyBorder="1" applyAlignment="1">
      <alignment horizontal="center" vertical="center"/>
    </xf>
    <xf numFmtId="221" fontId="40" fillId="0" borderId="60" xfId="14" applyNumberFormat="1" applyFont="1" applyBorder="1" applyAlignment="1">
      <alignment horizontal="center" vertical="center"/>
    </xf>
    <xf numFmtId="221" fontId="40" fillId="0" borderId="74" xfId="14" applyNumberFormat="1" applyFont="1" applyBorder="1" applyAlignment="1">
      <alignment horizontal="center" vertical="center"/>
    </xf>
    <xf numFmtId="171" fontId="40" fillId="5" borderId="4" xfId="15" applyNumberFormat="1" applyFont="1" applyFill="1" applyBorder="1" applyAlignment="1">
      <alignment horizontal="center" vertical="center"/>
    </xf>
    <xf numFmtId="171" fontId="40" fillId="5" borderId="5" xfId="15" applyNumberFormat="1" applyFont="1" applyFill="1" applyBorder="1" applyAlignment="1">
      <alignment horizontal="center" vertical="center"/>
    </xf>
    <xf numFmtId="171" fontId="41" fillId="5" borderId="4" xfId="15" applyNumberFormat="1" applyFont="1" applyFill="1" applyBorder="1" applyAlignment="1">
      <alignment horizontal="center" vertical="center"/>
    </xf>
    <xf numFmtId="171" fontId="41" fillId="5" borderId="5" xfId="15" applyNumberFormat="1" applyFont="1" applyFill="1" applyBorder="1" applyAlignment="1">
      <alignment horizontal="center" vertical="center"/>
    </xf>
    <xf numFmtId="171" fontId="40" fillId="5" borderId="73" xfId="15" applyNumberFormat="1" applyFont="1" applyFill="1" applyBorder="1" applyAlignment="1">
      <alignment horizontal="center" vertical="center"/>
    </xf>
    <xf numFmtId="171" fontId="40" fillId="5" borderId="74" xfId="15" applyNumberFormat="1" applyFont="1" applyFill="1" applyBorder="1" applyAlignment="1">
      <alignment horizontal="center" vertical="center"/>
    </xf>
    <xf numFmtId="171" fontId="40" fillId="5" borderId="0" xfId="15" applyNumberFormat="1" applyFont="1" applyFill="1" applyAlignment="1">
      <alignment horizontal="center" vertical="center"/>
    </xf>
    <xf numFmtId="171" fontId="40" fillId="5" borderId="3" xfId="15" applyNumberFormat="1" applyFont="1" applyFill="1" applyBorder="1" applyAlignment="1">
      <alignment horizontal="center" vertical="center"/>
    </xf>
    <xf numFmtId="171" fontId="41" fillId="5" borderId="0" xfId="15" applyNumberFormat="1" applyFont="1" applyFill="1" applyAlignment="1">
      <alignment horizontal="center" vertical="center"/>
    </xf>
    <xf numFmtId="171" fontId="41" fillId="5" borderId="3" xfId="15" applyNumberFormat="1" applyFont="1" applyFill="1" applyBorder="1" applyAlignment="1">
      <alignment horizontal="center" vertical="center"/>
    </xf>
    <xf numFmtId="221" fontId="41" fillId="0" borderId="73" xfId="14" applyNumberFormat="1" applyFont="1" applyBorder="1" applyAlignment="1">
      <alignment horizontal="center" vertical="center"/>
    </xf>
    <xf numFmtId="221" fontId="41" fillId="0" borderId="60" xfId="14" applyNumberFormat="1" applyFont="1" applyBorder="1" applyAlignment="1">
      <alignment horizontal="center" vertical="center"/>
    </xf>
    <xf numFmtId="221" fontId="41" fillId="0" borderId="74" xfId="14" applyNumberFormat="1" applyFont="1" applyBorder="1" applyAlignment="1">
      <alignment horizontal="center" vertical="center"/>
    </xf>
    <xf numFmtId="171" fontId="41" fillId="5" borderId="60" xfId="15" applyNumberFormat="1" applyFont="1" applyFill="1" applyBorder="1" applyAlignment="1">
      <alignment horizontal="center" vertical="center"/>
    </xf>
    <xf numFmtId="171" fontId="41" fillId="5" borderId="74" xfId="15" applyNumberFormat="1" applyFont="1" applyFill="1" applyBorder="1" applyAlignment="1">
      <alignment horizontal="center" vertical="center"/>
    </xf>
    <xf numFmtId="171" fontId="41" fillId="5" borderId="1" xfId="15" applyNumberFormat="1" applyFont="1" applyFill="1" applyBorder="1" applyAlignment="1">
      <alignment horizontal="center" vertical="center"/>
    </xf>
    <xf numFmtId="0" fontId="283" fillId="3" borderId="68" xfId="53515" applyFont="1" applyFill="1" applyBorder="1" applyAlignment="1">
      <alignment vertical="center"/>
    </xf>
    <xf numFmtId="0" fontId="283" fillId="3" borderId="1" xfId="53515" applyFont="1" applyFill="1" applyBorder="1"/>
    <xf numFmtId="0" fontId="28" fillId="2" borderId="63" xfId="0" applyFont="1" applyFill="1" applyBorder="1" applyAlignment="1">
      <alignment vertical="center"/>
    </xf>
    <xf numFmtId="223" fontId="28" fillId="5" borderId="63" xfId="53517" applyNumberFormat="1" applyFont="1" applyFill="1" applyBorder="1" applyAlignment="1">
      <alignment horizontal="center" vertical="center" wrapText="1"/>
    </xf>
    <xf numFmtId="223" fontId="28" fillId="5" borderId="65" xfId="53517" applyNumberFormat="1" applyFont="1" applyFill="1" applyBorder="1" applyAlignment="1">
      <alignment horizontal="center" vertical="center" wrapText="1"/>
    </xf>
    <xf numFmtId="171" fontId="28" fillId="5" borderId="63" xfId="53510" applyNumberFormat="1" applyFont="1" applyFill="1" applyBorder="1" applyAlignment="1">
      <alignment horizontal="center" vertical="center" wrapText="1"/>
    </xf>
    <xf numFmtId="171" fontId="28" fillId="5" borderId="64" xfId="53510" applyNumberFormat="1" applyFont="1" applyFill="1" applyBorder="1" applyAlignment="1">
      <alignment horizontal="center" vertical="center" wrapText="1"/>
    </xf>
    <xf numFmtId="171" fontId="28" fillId="5" borderId="68" xfId="53510" applyNumberFormat="1" applyFont="1" applyFill="1" applyBorder="1" applyAlignment="1">
      <alignment horizontal="center" vertical="center" wrapText="1"/>
    </xf>
    <xf numFmtId="0" fontId="28" fillId="2" borderId="4" xfId="0" applyFont="1" applyFill="1" applyBorder="1" applyAlignment="1">
      <alignment horizontal="left" vertical="center" wrapText="1"/>
    </xf>
    <xf numFmtId="223" fontId="28" fillId="5" borderId="4" xfId="53517" applyNumberFormat="1" applyFont="1" applyFill="1" applyBorder="1" applyAlignment="1">
      <alignment horizontal="center" vertical="center" wrapText="1"/>
    </xf>
    <xf numFmtId="223" fontId="28" fillId="5" borderId="0" xfId="53517" applyNumberFormat="1" applyFont="1" applyFill="1" applyBorder="1" applyAlignment="1">
      <alignment horizontal="center" vertical="center" wrapText="1"/>
    </xf>
    <xf numFmtId="171" fontId="28" fillId="5" borderId="4" xfId="53510" applyNumberFormat="1" applyFont="1" applyFill="1" applyBorder="1" applyAlignment="1">
      <alignment horizontal="center" vertical="center" wrapText="1"/>
    </xf>
    <xf numFmtId="171" fontId="28" fillId="5" borderId="5" xfId="53510" applyNumberFormat="1" applyFont="1" applyFill="1" applyBorder="1" applyAlignment="1">
      <alignment horizontal="center" vertical="center" wrapText="1"/>
    </xf>
    <xf numFmtId="171" fontId="28" fillId="5" borderId="3" xfId="53510" applyNumberFormat="1" applyFont="1" applyFill="1" applyBorder="1" applyAlignment="1">
      <alignment horizontal="center" vertical="center" wrapText="1"/>
    </xf>
    <xf numFmtId="0" fontId="32" fillId="2" borderId="4" xfId="0" applyFont="1" applyFill="1" applyBorder="1" applyAlignment="1">
      <alignment vertical="center"/>
    </xf>
    <xf numFmtId="223" fontId="32" fillId="5" borderId="4" xfId="53517" applyNumberFormat="1" applyFont="1" applyFill="1" applyBorder="1" applyAlignment="1">
      <alignment horizontal="center" vertical="center" wrapText="1"/>
    </xf>
    <xf numFmtId="223" fontId="32" fillId="5" borderId="0" xfId="53517" applyNumberFormat="1" applyFont="1" applyFill="1" applyBorder="1" applyAlignment="1">
      <alignment horizontal="center" vertical="center" wrapText="1"/>
    </xf>
    <xf numFmtId="171" fontId="32" fillId="5" borderId="4" xfId="53510" applyNumberFormat="1" applyFont="1" applyFill="1" applyBorder="1" applyAlignment="1">
      <alignment horizontal="center" vertical="center" wrapText="1"/>
    </xf>
    <xf numFmtId="171" fontId="32" fillId="5" borderId="5" xfId="53510" applyNumberFormat="1" applyFont="1" applyFill="1" applyBorder="1" applyAlignment="1">
      <alignment horizontal="center" vertical="center" wrapText="1"/>
    </xf>
    <xf numFmtId="171" fontId="32" fillId="5" borderId="3" xfId="53510" applyNumberFormat="1" applyFont="1" applyFill="1" applyBorder="1" applyAlignment="1">
      <alignment horizontal="center" vertical="center" wrapText="1"/>
    </xf>
    <xf numFmtId="0" fontId="28" fillId="2" borderId="4" xfId="0" applyFont="1" applyFill="1" applyBorder="1" applyAlignment="1">
      <alignment vertical="center"/>
    </xf>
    <xf numFmtId="0" fontId="32" fillId="2" borderId="73" xfId="0" applyFont="1" applyFill="1" applyBorder="1" applyAlignment="1">
      <alignment vertical="center"/>
    </xf>
    <xf numFmtId="223" fontId="32" fillId="5" borderId="73" xfId="53517" applyNumberFormat="1" applyFont="1" applyFill="1" applyBorder="1" applyAlignment="1">
      <alignment horizontal="center" vertical="center" wrapText="1"/>
    </xf>
    <xf numFmtId="223" fontId="32" fillId="5" borderId="2" xfId="53517" applyNumberFormat="1" applyFont="1" applyFill="1" applyBorder="1" applyAlignment="1">
      <alignment horizontal="center" vertical="center" wrapText="1"/>
    </xf>
    <xf numFmtId="171" fontId="32" fillId="5" borderId="73" xfId="53510" applyNumberFormat="1" applyFont="1" applyFill="1" applyBorder="1" applyAlignment="1">
      <alignment horizontal="center" vertical="center" wrapText="1"/>
    </xf>
    <xf numFmtId="171" fontId="32" fillId="5" borderId="74" xfId="53510" applyNumberFormat="1" applyFont="1" applyFill="1" applyBorder="1" applyAlignment="1">
      <alignment horizontal="center" vertical="center" wrapText="1"/>
    </xf>
    <xf numFmtId="171" fontId="32" fillId="5" borderId="1" xfId="53510" applyNumberFormat="1" applyFont="1" applyFill="1" applyBorder="1" applyAlignment="1">
      <alignment horizontal="center" vertical="center" wrapText="1"/>
    </xf>
    <xf numFmtId="1" fontId="284" fillId="3" borderId="4" xfId="26" quotePrefix="1" applyNumberFormat="1" applyFont="1" applyFill="1" applyBorder="1" applyAlignment="1">
      <alignment horizontal="center" vertical="center"/>
    </xf>
    <xf numFmtId="1" fontId="284" fillId="3" borderId="5" xfId="26" quotePrefix="1" applyNumberFormat="1" applyFont="1" applyFill="1" applyBorder="1" applyAlignment="1">
      <alignment horizontal="center" vertical="center"/>
    </xf>
    <xf numFmtId="17" fontId="284" fillId="3" borderId="1" xfId="26" applyNumberFormat="1" applyFont="1" applyFill="1" applyBorder="1" applyAlignment="1">
      <alignment horizontal="center" vertical="center"/>
    </xf>
    <xf numFmtId="0" fontId="28" fillId="0" borderId="63" xfId="0" applyFont="1" applyBorder="1" applyAlignment="1">
      <alignment vertical="center"/>
    </xf>
    <xf numFmtId="171" fontId="28" fillId="0" borderId="63" xfId="25" applyNumberFormat="1" applyFont="1" applyBorder="1" applyAlignment="1">
      <alignment horizontal="center"/>
    </xf>
    <xf numFmtId="171" fontId="28" fillId="0" borderId="65" xfId="25" applyNumberFormat="1" applyFont="1" applyBorder="1" applyAlignment="1">
      <alignment horizontal="center"/>
    </xf>
    <xf numFmtId="171" fontId="28" fillId="0" borderId="64" xfId="25" applyNumberFormat="1" applyFont="1" applyBorder="1" applyAlignment="1">
      <alignment horizontal="center"/>
    </xf>
    <xf numFmtId="10" fontId="28" fillId="0" borderId="68" xfId="25" applyNumberFormat="1" applyFont="1" applyBorder="1" applyAlignment="1">
      <alignment horizontal="center"/>
    </xf>
    <xf numFmtId="0" fontId="28" fillId="0" borderId="4" xfId="0" applyFont="1" applyBorder="1" applyAlignment="1">
      <alignment vertical="center"/>
    </xf>
    <xf numFmtId="171" fontId="28" fillId="0" borderId="4" xfId="25" applyNumberFormat="1" applyFont="1" applyBorder="1" applyAlignment="1">
      <alignment horizontal="center"/>
    </xf>
    <xf numFmtId="171" fontId="28" fillId="0" borderId="0" xfId="25" applyNumberFormat="1" applyFont="1" applyAlignment="1">
      <alignment horizontal="center"/>
    </xf>
    <xf numFmtId="171" fontId="28" fillId="0" borderId="5" xfId="25" applyNumberFormat="1" applyFont="1" applyBorder="1" applyAlignment="1">
      <alignment horizontal="center"/>
    </xf>
    <xf numFmtId="171" fontId="28" fillId="0" borderId="60" xfId="25" applyNumberFormat="1" applyFont="1" applyBorder="1" applyAlignment="1">
      <alignment horizontal="center"/>
    </xf>
    <xf numFmtId="10" fontId="28" fillId="0" borderId="1" xfId="25" applyNumberFormat="1" applyFont="1" applyBorder="1" applyAlignment="1">
      <alignment horizontal="center"/>
    </xf>
    <xf numFmtId="0" fontId="28" fillId="2" borderId="4" xfId="0" applyFont="1" applyFill="1" applyBorder="1" applyAlignment="1">
      <alignment horizontal="left" vertical="center"/>
    </xf>
    <xf numFmtId="171" fontId="285" fillId="0" borderId="0" xfId="13" applyNumberFormat="1" applyFont="1"/>
    <xf numFmtId="171" fontId="28" fillId="0" borderId="0" xfId="53517" applyNumberFormat="1" applyFont="1" applyAlignment="1">
      <alignment vertical="center"/>
    </xf>
    <xf numFmtId="0" fontId="285" fillId="0" borderId="0" xfId="13" applyFont="1"/>
    <xf numFmtId="171" fontId="0" fillId="0" borderId="0" xfId="53515" applyNumberFormat="1" applyFont="1"/>
    <xf numFmtId="3" fontId="28" fillId="0" borderId="4" xfId="25" applyNumberFormat="1" applyFont="1" applyBorder="1" applyAlignment="1">
      <alignment horizontal="center"/>
    </xf>
    <xf numFmtId="3" fontId="28" fillId="0" borderId="0" xfId="25" applyNumberFormat="1" applyFont="1" applyAlignment="1">
      <alignment horizontal="center"/>
    </xf>
    <xf numFmtId="171" fontId="28" fillId="0" borderId="0" xfId="53517" applyNumberFormat="1" applyFont="1" applyFill="1" applyBorder="1" applyAlignment="1">
      <alignment vertical="center"/>
    </xf>
    <xf numFmtId="0" fontId="28" fillId="2" borderId="73" xfId="0" applyFont="1" applyFill="1" applyBorder="1" applyAlignment="1">
      <alignment vertical="center"/>
    </xf>
    <xf numFmtId="3" fontId="28" fillId="0" borderId="73" xfId="25" applyNumberFormat="1" applyFont="1" applyBorder="1" applyAlignment="1">
      <alignment horizontal="center"/>
    </xf>
    <xf numFmtId="3" fontId="28" fillId="0" borderId="60" xfId="25" applyNumberFormat="1" applyFont="1" applyBorder="1" applyAlignment="1">
      <alignment horizontal="center"/>
    </xf>
    <xf numFmtId="171" fontId="28" fillId="0" borderId="73" xfId="25" applyNumberFormat="1" applyFont="1" applyBorder="1" applyAlignment="1">
      <alignment horizontal="center"/>
    </xf>
    <xf numFmtId="171" fontId="28" fillId="0" borderId="74" xfId="25" applyNumberFormat="1" applyFont="1" applyBorder="1" applyAlignment="1">
      <alignment horizontal="center"/>
    </xf>
    <xf numFmtId="0" fontId="39" fillId="3" borderId="63" xfId="0" applyFont="1" applyFill="1" applyBorder="1" applyAlignment="1">
      <alignment horizontal="left"/>
    </xf>
    <xf numFmtId="37" fontId="39" fillId="3" borderId="63" xfId="0" applyNumberFormat="1" applyFont="1" applyFill="1" applyBorder="1"/>
    <xf numFmtId="37" fontId="39" fillId="3" borderId="65" xfId="0" applyNumberFormat="1" applyFont="1" applyFill="1" applyBorder="1"/>
    <xf numFmtId="37" fontId="39" fillId="3" borderId="68" xfId="0" applyNumberFormat="1" applyFont="1" applyFill="1" applyBorder="1"/>
    <xf numFmtId="0" fontId="40" fillId="3" borderId="63" xfId="0" applyFont="1" applyFill="1" applyBorder="1" applyAlignment="1">
      <alignment horizontal="left"/>
    </xf>
    <xf numFmtId="0" fontId="40" fillId="3" borderId="65" xfId="0" applyFont="1" applyFill="1" applyBorder="1" applyAlignment="1">
      <alignment horizontal="center"/>
    </xf>
    <xf numFmtId="0" fontId="40" fillId="3" borderId="64" xfId="0" applyFont="1" applyFill="1" applyBorder="1" applyAlignment="1">
      <alignment horizontal="center"/>
    </xf>
    <xf numFmtId="0" fontId="40" fillId="3" borderId="73" xfId="21" applyFont="1" applyFill="1" applyBorder="1" applyAlignment="1">
      <alignment horizontal="left"/>
    </xf>
    <xf numFmtId="0" fontId="40" fillId="3" borderId="60" xfId="21" applyFont="1" applyFill="1" applyBorder="1" applyAlignment="1">
      <alignment horizontal="center"/>
    </xf>
    <xf numFmtId="0" fontId="222" fillId="0" borderId="63" xfId="0" applyFont="1" applyBorder="1" applyAlignment="1">
      <alignment horizontal="left"/>
    </xf>
    <xf numFmtId="0" fontId="42" fillId="0" borderId="65" xfId="0" applyFont="1" applyBorder="1" applyAlignment="1">
      <alignment horizontal="center"/>
    </xf>
    <xf numFmtId="0" fontId="42" fillId="0" borderId="4" xfId="0" applyFont="1" applyBorder="1" applyAlignment="1">
      <alignment horizontal="left"/>
    </xf>
    <xf numFmtId="0" fontId="222" fillId="0" borderId="4" xfId="0" applyFont="1" applyBorder="1" applyAlignment="1">
      <alignment horizontal="left"/>
    </xf>
    <xf numFmtId="0" fontId="222" fillId="0" borderId="73" xfId="0" applyFont="1" applyBorder="1" applyAlignment="1">
      <alignment horizontal="left"/>
    </xf>
    <xf numFmtId="0" fontId="222" fillId="0" borderId="60" xfId="0" applyFont="1" applyBorder="1" applyAlignment="1">
      <alignment horizontal="center"/>
    </xf>
    <xf numFmtId="17" fontId="229" fillId="4" borderId="4" xfId="0" applyNumberFormat="1" applyFont="1" applyFill="1" applyBorder="1" applyAlignment="1">
      <alignment horizontal="center" vertical="center"/>
    </xf>
    <xf numFmtId="17" fontId="229" fillId="4" borderId="5" xfId="0" applyNumberFormat="1" applyFont="1" applyFill="1" applyBorder="1" applyAlignment="1">
      <alignment horizontal="center" vertical="center"/>
    </xf>
    <xf numFmtId="0" fontId="229" fillId="3" borderId="74" xfId="37" quotePrefix="1" applyFont="1" applyFill="1" applyBorder="1" applyAlignment="1">
      <alignment horizontal="center" vertical="center"/>
    </xf>
    <xf numFmtId="1" fontId="39" fillId="3" borderId="0" xfId="53514" quotePrefix="1" applyNumberFormat="1" applyFont="1" applyFill="1" applyAlignment="1">
      <alignment horizontal="center" vertical="center"/>
    </xf>
    <xf numFmtId="171" fontId="42" fillId="5" borderId="65" xfId="53496" applyNumberFormat="1" applyFont="1" applyFill="1" applyBorder="1" applyAlignment="1">
      <alignment horizontal="center"/>
    </xf>
    <xf numFmtId="171" fontId="42" fillId="5" borderId="0" xfId="53496" applyNumberFormat="1" applyFont="1" applyFill="1" applyAlignment="1">
      <alignment horizontal="center"/>
    </xf>
    <xf numFmtId="171" fontId="41" fillId="5" borderId="4" xfId="6" applyNumberFormat="1" applyFont="1" applyFill="1" applyBorder="1" applyAlignment="1">
      <alignment horizontal="center" vertical="center"/>
    </xf>
    <xf numFmtId="171" fontId="222" fillId="5" borderId="0" xfId="53496" applyNumberFormat="1" applyFont="1" applyFill="1" applyAlignment="1">
      <alignment horizontal="center"/>
    </xf>
    <xf numFmtId="171" fontId="222" fillId="5" borderId="60" xfId="53496" applyNumberFormat="1" applyFont="1" applyFill="1" applyBorder="1" applyAlignment="1">
      <alignment horizontal="center"/>
    </xf>
    <xf numFmtId="221" fontId="40" fillId="0" borderId="63" xfId="53506" applyNumberFormat="1" applyFont="1" applyBorder="1" applyAlignment="1">
      <alignment horizontal="center" vertical="center"/>
    </xf>
    <xf numFmtId="221" fontId="40" fillId="0" borderId="4" xfId="53506" applyNumberFormat="1" applyFont="1" applyBorder="1" applyAlignment="1">
      <alignment horizontal="center" vertical="center"/>
    </xf>
    <xf numFmtId="221" fontId="40" fillId="0" borderId="0" xfId="53506" applyNumberFormat="1" applyFont="1" applyAlignment="1">
      <alignment horizontal="center" vertical="center"/>
    </xf>
    <xf numFmtId="171" fontId="40" fillId="0" borderId="0" xfId="53510" applyNumberFormat="1" applyFont="1" applyAlignment="1">
      <alignment horizontal="center" vertical="center"/>
    </xf>
    <xf numFmtId="221" fontId="40" fillId="0" borderId="65" xfId="53506" applyNumberFormat="1" applyFont="1" applyBorder="1" applyAlignment="1">
      <alignment horizontal="center" vertical="center"/>
    </xf>
    <xf numFmtId="171" fontId="40" fillId="0" borderId="65" xfId="53510" applyNumberFormat="1" applyFont="1" applyBorder="1" applyAlignment="1">
      <alignment horizontal="center" vertical="center"/>
    </xf>
    <xf numFmtId="221" fontId="40" fillId="0" borderId="60" xfId="53506" applyNumberFormat="1" applyFont="1" applyFill="1" applyBorder="1" applyAlignment="1">
      <alignment horizontal="center" vertical="center"/>
    </xf>
    <xf numFmtId="171" fontId="40" fillId="0" borderId="60" xfId="53510" applyNumberFormat="1" applyFont="1" applyFill="1" applyBorder="1" applyAlignment="1">
      <alignment horizontal="center" vertical="center"/>
    </xf>
    <xf numFmtId="221" fontId="40" fillId="0" borderId="73" xfId="53506" applyNumberFormat="1" applyFont="1" applyBorder="1" applyAlignment="1">
      <alignment horizontal="center" vertical="center"/>
    </xf>
    <xf numFmtId="221" fontId="40" fillId="0" borderId="60" xfId="53506" applyNumberFormat="1" applyFont="1" applyBorder="1" applyAlignment="1">
      <alignment horizontal="center" vertical="center"/>
    </xf>
    <xf numFmtId="171" fontId="40" fillId="0" borderId="60" xfId="53510" applyNumberFormat="1" applyFont="1" applyBorder="1" applyAlignment="1">
      <alignment horizontal="center" vertical="center"/>
    </xf>
    <xf numFmtId="171" fontId="40" fillId="0" borderId="74" xfId="53510" applyNumberFormat="1" applyFont="1" applyFill="1" applyBorder="1" applyAlignment="1">
      <alignment horizontal="center" vertical="center"/>
    </xf>
    <xf numFmtId="221" fontId="41" fillId="0" borderId="8" xfId="53506" applyNumberFormat="1" applyFont="1" applyBorder="1" applyAlignment="1">
      <alignment horizontal="center" vertical="center"/>
    </xf>
    <xf numFmtId="221" fontId="41" fillId="0" borderId="7" xfId="53506" applyNumberFormat="1" applyFont="1" applyBorder="1" applyAlignment="1">
      <alignment horizontal="center" vertical="center"/>
    </xf>
    <xf numFmtId="171" fontId="41" fillId="0" borderId="9" xfId="53510" applyNumberFormat="1" applyFont="1" applyBorder="1" applyAlignment="1">
      <alignment horizontal="center" vertical="center"/>
    </xf>
    <xf numFmtId="171" fontId="41" fillId="0" borderId="7" xfId="53510" applyNumberFormat="1" applyFont="1" applyBorder="1" applyAlignment="1">
      <alignment horizontal="center" vertical="center"/>
    </xf>
    <xf numFmtId="171" fontId="40" fillId="0" borderId="8" xfId="53510" applyNumberFormat="1" applyFont="1" applyBorder="1" applyAlignment="1">
      <alignment horizontal="center" vertical="center"/>
    </xf>
    <xf numFmtId="171" fontId="40" fillId="0" borderId="7" xfId="53510" applyNumberFormat="1" applyFont="1" applyBorder="1" applyAlignment="1">
      <alignment horizontal="center" vertical="center"/>
    </xf>
    <xf numFmtId="171" fontId="40" fillId="0" borderId="9" xfId="53510" applyNumberFormat="1" applyFont="1" applyBorder="1" applyAlignment="1">
      <alignment horizontal="center" vertical="center"/>
    </xf>
    <xf numFmtId="171" fontId="28" fillId="0" borderId="7" xfId="53510" applyNumberFormat="1" applyFont="1" applyBorder="1" applyAlignment="1">
      <alignment horizontal="center" vertical="center"/>
    </xf>
    <xf numFmtId="171" fontId="28" fillId="0" borderId="7" xfId="14" applyNumberFormat="1" applyFont="1" applyBorder="1" applyAlignment="1">
      <alignment horizontal="center" vertical="center"/>
    </xf>
    <xf numFmtId="226" fontId="40" fillId="5" borderId="63" xfId="9396" applyNumberFormat="1" applyFont="1" applyFill="1" applyBorder="1" applyAlignment="1">
      <alignment horizontal="center" vertical="center"/>
    </xf>
    <xf numFmtId="226" fontId="40" fillId="5" borderId="65" xfId="9396" applyNumberFormat="1" applyFont="1" applyFill="1" applyBorder="1" applyAlignment="1">
      <alignment horizontal="center" vertical="center"/>
    </xf>
    <xf numFmtId="171" fontId="42" fillId="0" borderId="63" xfId="53510" applyNumberFormat="1" applyFont="1" applyFill="1" applyBorder="1" applyAlignment="1">
      <alignment horizontal="center"/>
    </xf>
    <xf numFmtId="171" fontId="42" fillId="0" borderId="64" xfId="53510" applyNumberFormat="1" applyFont="1" applyFill="1" applyBorder="1" applyAlignment="1">
      <alignment horizontal="center"/>
    </xf>
    <xf numFmtId="221" fontId="42" fillId="0" borderId="63" xfId="7828" applyNumberFormat="1" applyFont="1" applyFill="1" applyBorder="1" applyAlignment="1">
      <alignment horizontal="center"/>
    </xf>
    <xf numFmtId="221" fontId="42" fillId="0" borderId="64" xfId="7828" applyNumberFormat="1" applyFont="1" applyFill="1" applyBorder="1" applyAlignment="1">
      <alignment horizontal="center"/>
    </xf>
    <xf numFmtId="221" fontId="42" fillId="0" borderId="63" xfId="7828" applyNumberFormat="1" applyFont="1" applyBorder="1" applyAlignment="1">
      <alignment horizontal="center"/>
    </xf>
    <xf numFmtId="221" fontId="42" fillId="0" borderId="64" xfId="7828" applyNumberFormat="1" applyFont="1" applyBorder="1" applyAlignment="1">
      <alignment horizontal="center"/>
    </xf>
    <xf numFmtId="226" fontId="40" fillId="5" borderId="4" xfId="49857" applyNumberFormat="1" applyFont="1" applyFill="1" applyBorder="1" applyAlignment="1">
      <alignment horizontal="center" vertical="center"/>
    </xf>
    <xf numFmtId="226" fontId="40" fillId="5" borderId="0" xfId="49857" applyNumberFormat="1" applyFont="1" applyFill="1" applyBorder="1" applyAlignment="1">
      <alignment horizontal="center" vertical="center"/>
    </xf>
    <xf numFmtId="171" fontId="42" fillId="0" borderId="4" xfId="53510" applyNumberFormat="1" applyFont="1" applyFill="1" applyBorder="1" applyAlignment="1">
      <alignment horizontal="center"/>
    </xf>
    <xf numFmtId="171" fontId="42" fillId="0" borderId="5" xfId="53510" applyNumberFormat="1" applyFont="1" applyFill="1" applyBorder="1" applyAlignment="1">
      <alignment horizontal="center"/>
    </xf>
    <xf numFmtId="221" fontId="42" fillId="0" borderId="4" xfId="7828" applyNumberFormat="1" applyFont="1" applyFill="1" applyBorder="1" applyAlignment="1">
      <alignment horizontal="center"/>
    </xf>
    <xf numFmtId="221" fontId="42" fillId="0" borderId="5" xfId="7828" applyNumberFormat="1" applyFont="1" applyFill="1" applyBorder="1" applyAlignment="1">
      <alignment horizontal="center"/>
    </xf>
    <xf numFmtId="221" fontId="42" fillId="0" borderId="4" xfId="7828" applyNumberFormat="1" applyFont="1" applyBorder="1" applyAlignment="1">
      <alignment horizontal="center"/>
    </xf>
    <xf numFmtId="221" fontId="42" fillId="0" borderId="5" xfId="7828" applyNumberFormat="1" applyFont="1" applyBorder="1" applyAlignment="1">
      <alignment horizontal="center"/>
    </xf>
    <xf numFmtId="226" fontId="40" fillId="5" borderId="4" xfId="9396" applyNumberFormat="1" applyFont="1" applyFill="1" applyBorder="1" applyAlignment="1">
      <alignment horizontal="center" vertical="center"/>
    </xf>
    <xf numFmtId="226" fontId="40" fillId="5" borderId="0" xfId="9396" applyNumberFormat="1" applyFont="1" applyFill="1" applyBorder="1" applyAlignment="1">
      <alignment horizontal="center" vertical="center"/>
    </xf>
    <xf numFmtId="171" fontId="42" fillId="0" borderId="73" xfId="53510" applyNumberFormat="1" applyFont="1" applyFill="1" applyBorder="1" applyAlignment="1">
      <alignment horizontal="center"/>
    </xf>
    <xf numFmtId="171" fontId="42" fillId="0" borderId="74" xfId="53510" applyNumberFormat="1" applyFont="1" applyFill="1" applyBorder="1" applyAlignment="1">
      <alignment horizontal="center"/>
    </xf>
    <xf numFmtId="221" fontId="42" fillId="0" borderId="73" xfId="7828" applyNumberFormat="1" applyFont="1" applyFill="1" applyBorder="1" applyAlignment="1">
      <alignment horizontal="center"/>
    </xf>
    <xf numFmtId="221" fontId="42" fillId="0" borderId="74" xfId="7828" applyNumberFormat="1" applyFont="1" applyFill="1" applyBorder="1" applyAlignment="1">
      <alignment horizontal="center"/>
    </xf>
    <xf numFmtId="221" fontId="42" fillId="0" borderId="73" xfId="7828" applyNumberFormat="1" applyFont="1" applyBorder="1" applyAlignment="1">
      <alignment horizontal="center"/>
    </xf>
    <xf numFmtId="221" fontId="42" fillId="0" borderId="74" xfId="7828" applyNumberFormat="1" applyFont="1" applyBorder="1" applyAlignment="1">
      <alignment horizontal="center"/>
    </xf>
    <xf numFmtId="226" fontId="41" fillId="5" borderId="63" xfId="9396" applyNumberFormat="1" applyFont="1" applyFill="1" applyBorder="1" applyAlignment="1">
      <alignment horizontal="center" vertical="center"/>
    </xf>
    <xf numFmtId="226" fontId="41" fillId="5" borderId="65" xfId="9396" applyNumberFormat="1" applyFont="1" applyFill="1" applyBorder="1" applyAlignment="1">
      <alignment horizontal="center" vertical="center"/>
    </xf>
    <xf numFmtId="226" fontId="41" fillId="5" borderId="64" xfId="9396" applyNumberFormat="1" applyFont="1" applyFill="1" applyBorder="1" applyAlignment="1">
      <alignment horizontal="center" vertical="center"/>
    </xf>
    <xf numFmtId="171" fontId="222" fillId="0" borderId="4" xfId="53510" applyNumberFormat="1" applyFont="1" applyFill="1" applyBorder="1" applyAlignment="1">
      <alignment horizontal="center"/>
    </xf>
    <xf numFmtId="171" fontId="222" fillId="0" borderId="5" xfId="53510" applyNumberFormat="1" applyFont="1" applyFill="1" applyBorder="1" applyAlignment="1">
      <alignment horizontal="center"/>
    </xf>
    <xf numFmtId="221" fontId="222" fillId="0" borderId="4" xfId="7828" applyNumberFormat="1" applyFont="1" applyFill="1" applyBorder="1" applyAlignment="1">
      <alignment horizontal="center"/>
    </xf>
    <xf numFmtId="221" fontId="222" fillId="0" borderId="5" xfId="7828" applyNumberFormat="1" applyFont="1" applyFill="1" applyBorder="1" applyAlignment="1">
      <alignment horizontal="center"/>
    </xf>
    <xf numFmtId="171" fontId="222" fillId="0" borderId="6" xfId="53510" applyNumberFormat="1" applyFont="1" applyFill="1" applyBorder="1" applyAlignment="1">
      <alignment horizontal="center"/>
    </xf>
    <xf numFmtId="221" fontId="222" fillId="0" borderId="4" xfId="7828" applyNumberFormat="1" applyFont="1" applyBorder="1" applyAlignment="1">
      <alignment horizontal="center"/>
    </xf>
    <xf numFmtId="221" fontId="222" fillId="0" borderId="5" xfId="7828" applyNumberFormat="1" applyFont="1" applyBorder="1" applyAlignment="1">
      <alignment horizontal="center"/>
    </xf>
    <xf numFmtId="171" fontId="222" fillId="0" borderId="6" xfId="53510" applyNumberFormat="1" applyFont="1" applyBorder="1" applyAlignment="1">
      <alignment horizontal="center"/>
    </xf>
    <xf numFmtId="226" fontId="40" fillId="5" borderId="73" xfId="9396" applyNumberFormat="1" applyFont="1" applyFill="1" applyBorder="1" applyAlignment="1">
      <alignment horizontal="center" vertical="center"/>
    </xf>
    <xf numFmtId="226" fontId="40" fillId="5" borderId="2" xfId="9396" applyNumberFormat="1" applyFont="1" applyFill="1" applyBorder="1" applyAlignment="1">
      <alignment horizontal="center" vertical="center"/>
    </xf>
    <xf numFmtId="226" fontId="41" fillId="5" borderId="8" xfId="9396" applyNumberFormat="1" applyFont="1" applyFill="1" applyBorder="1" applyAlignment="1">
      <alignment horizontal="center" vertical="center"/>
    </xf>
    <xf numFmtId="226" fontId="41" fillId="5" borderId="7" xfId="9396" applyNumberFormat="1" applyFont="1" applyFill="1" applyBorder="1" applyAlignment="1">
      <alignment horizontal="center" vertical="center"/>
    </xf>
    <xf numFmtId="226" fontId="41" fillId="5" borderId="9" xfId="9396" applyNumberFormat="1" applyFont="1" applyFill="1" applyBorder="1" applyAlignment="1">
      <alignment horizontal="center" vertical="center"/>
    </xf>
    <xf numFmtId="171" fontId="222" fillId="0" borderId="8" xfId="53510" applyNumberFormat="1" applyFont="1" applyFill="1" applyBorder="1" applyAlignment="1">
      <alignment horizontal="center"/>
    </xf>
    <xf numFmtId="171" fontId="222" fillId="0" borderId="9" xfId="53510" applyNumberFormat="1" applyFont="1" applyFill="1" applyBorder="1" applyAlignment="1">
      <alignment horizontal="center"/>
    </xf>
    <xf numFmtId="221" fontId="222" fillId="0" borderId="8" xfId="7828" applyNumberFormat="1" applyFont="1" applyFill="1" applyBorder="1" applyAlignment="1">
      <alignment horizontal="center"/>
    </xf>
    <xf numFmtId="221" fontId="222" fillId="0" borderId="9" xfId="7828" applyNumberFormat="1" applyFont="1" applyFill="1" applyBorder="1" applyAlignment="1">
      <alignment horizontal="center"/>
    </xf>
    <xf numFmtId="221" fontId="222" fillId="0" borderId="73" xfId="7828" applyNumberFormat="1" applyFont="1" applyBorder="1" applyAlignment="1">
      <alignment horizontal="center"/>
    </xf>
    <xf numFmtId="221" fontId="222" fillId="0" borderId="74" xfId="7828" applyNumberFormat="1" applyFont="1" applyBorder="1" applyAlignment="1">
      <alignment horizontal="center"/>
    </xf>
    <xf numFmtId="37" fontId="39" fillId="3" borderId="12" xfId="0" applyNumberFormat="1" applyFont="1" applyFill="1" applyBorder="1" applyAlignment="1">
      <alignment horizontal="center"/>
    </xf>
    <xf numFmtId="0" fontId="40" fillId="5" borderId="4" xfId="0" applyFont="1" applyFill="1" applyBorder="1" applyAlignment="1">
      <alignment vertical="center"/>
    </xf>
    <xf numFmtId="0" fontId="40" fillId="0" borderId="0" xfId="0" applyFont="1" applyAlignment="1">
      <alignment horizontal="left"/>
    </xf>
    <xf numFmtId="0" fontId="39" fillId="3" borderId="4" xfId="0" quotePrefix="1" applyFont="1" applyFill="1" applyBorder="1" applyAlignment="1">
      <alignment horizontal="center" vertical="center"/>
    </xf>
    <xf numFmtId="0" fontId="39" fillId="3" borderId="5" xfId="0" quotePrefix="1" applyFont="1" applyFill="1" applyBorder="1" applyAlignment="1">
      <alignment horizontal="center" vertical="center"/>
    </xf>
    <xf numFmtId="221" fontId="41" fillId="0" borderId="8" xfId="14" applyNumberFormat="1" applyFont="1" applyBorder="1" applyAlignment="1">
      <alignment horizontal="center" vertical="center"/>
    </xf>
    <xf numFmtId="221" fontId="41" fillId="0" borderId="7" xfId="14" applyNumberFormat="1" applyFont="1" applyBorder="1" applyAlignment="1">
      <alignment horizontal="center" vertical="center"/>
    </xf>
    <xf numFmtId="221" fontId="41" fillId="0" borderId="9" xfId="14" applyNumberFormat="1" applyFont="1" applyBorder="1" applyAlignment="1">
      <alignment horizontal="center" vertical="center"/>
    </xf>
    <xf numFmtId="1" fontId="40" fillId="0" borderId="4" xfId="14" applyNumberFormat="1" applyFont="1" applyBorder="1" applyAlignment="1">
      <alignment horizontal="center" vertical="center"/>
    </xf>
    <xf numFmtId="1" fontId="40" fillId="0" borderId="5" xfId="14" applyNumberFormat="1" applyFont="1" applyBorder="1" applyAlignment="1">
      <alignment horizontal="center" vertical="center"/>
    </xf>
    <xf numFmtId="1" fontId="40" fillId="0" borderId="73" xfId="14" applyNumberFormat="1" applyFont="1" applyBorder="1" applyAlignment="1">
      <alignment horizontal="center" vertical="center"/>
    </xf>
    <xf numFmtId="1" fontId="40" fillId="0" borderId="74" xfId="14" applyNumberFormat="1" applyFont="1" applyBorder="1" applyAlignment="1">
      <alignment horizontal="center" vertical="center"/>
    </xf>
    <xf numFmtId="0" fontId="39" fillId="3" borderId="14" xfId="0" applyFont="1" applyFill="1" applyBorder="1"/>
    <xf numFmtId="0" fontId="40" fillId="5" borderId="3" xfId="0" applyFont="1" applyFill="1" applyBorder="1" applyAlignment="1">
      <alignment horizontal="left" vertical="center" wrapText="1" indent="1"/>
    </xf>
    <xf numFmtId="227" fontId="40" fillId="5" borderId="0" xfId="0" applyNumberFormat="1" applyFont="1" applyFill="1" applyAlignment="1">
      <alignment horizontal="center" vertical="center"/>
    </xf>
    <xf numFmtId="227" fontId="40" fillId="5" borderId="5" xfId="0" applyNumberFormat="1" applyFont="1" applyFill="1" applyBorder="1" applyAlignment="1">
      <alignment horizontal="center" vertical="center"/>
    </xf>
    <xf numFmtId="171" fontId="40" fillId="5" borderId="63" xfId="32498" applyNumberFormat="1" applyFont="1" applyFill="1" applyBorder="1" applyAlignment="1">
      <alignment horizontal="center" vertical="center"/>
    </xf>
    <xf numFmtId="171" fontId="40" fillId="5" borderId="5" xfId="32498" applyNumberFormat="1" applyFont="1" applyFill="1" applyBorder="1" applyAlignment="1">
      <alignment horizontal="center" vertical="center"/>
    </xf>
    <xf numFmtId="171" fontId="40" fillId="5" borderId="4" xfId="32498" applyNumberFormat="1" applyFont="1" applyFill="1" applyBorder="1" applyAlignment="1">
      <alignment horizontal="center" vertical="center"/>
    </xf>
    <xf numFmtId="227" fontId="215" fillId="5" borderId="63" xfId="47697" applyNumberFormat="1" applyFont="1" applyFill="1" applyBorder="1" applyAlignment="1">
      <alignment horizontal="center" vertical="center"/>
    </xf>
    <xf numFmtId="227" fontId="215" fillId="5" borderId="65" xfId="47697" applyNumberFormat="1" applyFont="1" applyFill="1" applyBorder="1" applyAlignment="1">
      <alignment horizontal="center" vertical="center"/>
    </xf>
    <xf numFmtId="227" fontId="215" fillId="5" borderId="64" xfId="47697" applyNumberFormat="1" applyFont="1" applyFill="1" applyBorder="1" applyAlignment="1">
      <alignment horizontal="center" vertical="center"/>
    </xf>
    <xf numFmtId="171" fontId="215" fillId="5" borderId="8" xfId="32498" applyNumberFormat="1" applyFont="1" applyFill="1" applyBorder="1" applyAlignment="1">
      <alignment horizontal="center" vertical="center"/>
    </xf>
    <xf numFmtId="171" fontId="215" fillId="5" borderId="9" xfId="32498" applyNumberFormat="1" applyFont="1" applyFill="1" applyBorder="1" applyAlignment="1">
      <alignment horizontal="center" vertical="center"/>
    </xf>
    <xf numFmtId="227" fontId="215" fillId="5" borderId="8" xfId="47697" applyNumberFormat="1" applyFont="1" applyFill="1" applyBorder="1" applyAlignment="1">
      <alignment horizontal="center" vertical="center"/>
    </xf>
    <xf numFmtId="227" fontId="215" fillId="5" borderId="7" xfId="47697" applyNumberFormat="1" applyFont="1" applyFill="1" applyBorder="1" applyAlignment="1">
      <alignment horizontal="center" vertical="center"/>
    </xf>
    <xf numFmtId="227" fontId="215" fillId="5" borderId="9" xfId="47697" applyNumberFormat="1" applyFont="1" applyFill="1" applyBorder="1" applyAlignment="1">
      <alignment horizontal="center" vertical="center"/>
    </xf>
    <xf numFmtId="227" fontId="215" fillId="5" borderId="73" xfId="47697" applyNumberFormat="1" applyFont="1" applyFill="1" applyBorder="1" applyAlignment="1">
      <alignment horizontal="center" vertical="center"/>
    </xf>
    <xf numFmtId="227" fontId="215" fillId="5" borderId="2" xfId="47697" applyNumberFormat="1" applyFont="1" applyFill="1" applyBorder="1" applyAlignment="1">
      <alignment horizontal="center" vertical="center"/>
    </xf>
    <xf numFmtId="227" fontId="215" fillId="5" borderId="74" xfId="47697" applyNumberFormat="1" applyFont="1" applyFill="1" applyBorder="1" applyAlignment="1">
      <alignment horizontal="center" vertical="center"/>
    </xf>
    <xf numFmtId="227" fontId="211" fillId="5" borderId="4" xfId="47697" applyNumberFormat="1" applyFont="1" applyFill="1" applyBorder="1" applyAlignment="1">
      <alignment horizontal="center" vertical="center"/>
    </xf>
    <xf numFmtId="227" fontId="211" fillId="5" borderId="0" xfId="47697" applyNumberFormat="1" applyFont="1" applyFill="1" applyAlignment="1">
      <alignment horizontal="center" vertical="center"/>
    </xf>
    <xf numFmtId="227" fontId="211" fillId="5" borderId="5" xfId="47697" applyNumberFormat="1" applyFont="1" applyFill="1" applyBorder="1" applyAlignment="1">
      <alignment horizontal="center" vertical="center"/>
    </xf>
    <xf numFmtId="227" fontId="222" fillId="5" borderId="8" xfId="47697" applyNumberFormat="1" applyFont="1" applyFill="1" applyBorder="1" applyAlignment="1">
      <alignment horizontal="center" vertical="center"/>
    </xf>
    <xf numFmtId="227" fontId="222" fillId="5" borderId="7" xfId="47697" applyNumberFormat="1" applyFont="1" applyFill="1" applyBorder="1" applyAlignment="1">
      <alignment horizontal="center" vertical="center"/>
    </xf>
    <xf numFmtId="227" fontId="222" fillId="5" borderId="9" xfId="47697" applyNumberFormat="1" applyFont="1" applyFill="1" applyBorder="1" applyAlignment="1">
      <alignment horizontal="center" vertical="center"/>
    </xf>
    <xf numFmtId="0" fontId="216" fillId="3" borderId="4" xfId="47697" applyFont="1" applyFill="1" applyBorder="1" applyAlignment="1">
      <alignment vertical="center" wrapText="1"/>
    </xf>
    <xf numFmtId="17" fontId="39" fillId="3" borderId="73" xfId="47697" quotePrefix="1" applyNumberFormat="1" applyFont="1" applyFill="1" applyBorder="1" applyAlignment="1">
      <alignment horizontal="center" vertical="center"/>
    </xf>
    <xf numFmtId="17" fontId="39" fillId="3" borderId="2" xfId="47697" quotePrefix="1" applyNumberFormat="1" applyFont="1" applyFill="1" applyBorder="1" applyAlignment="1">
      <alignment horizontal="center" vertical="center"/>
    </xf>
    <xf numFmtId="17" fontId="39" fillId="3" borderId="74" xfId="47697" quotePrefix="1" applyNumberFormat="1" applyFont="1" applyFill="1" applyBorder="1" applyAlignment="1">
      <alignment horizontal="center" vertical="center"/>
    </xf>
    <xf numFmtId="0" fontId="39" fillId="3" borderId="73" xfId="0" applyFont="1" applyFill="1" applyBorder="1" applyAlignment="1">
      <alignment horizontal="center" vertical="center"/>
    </xf>
    <xf numFmtId="227" fontId="39" fillId="3" borderId="73" xfId="47697" applyNumberFormat="1" applyFont="1" applyFill="1" applyBorder="1" applyAlignment="1">
      <alignment horizontal="center" vertical="center"/>
    </xf>
    <xf numFmtId="227" fontId="39" fillId="3" borderId="2" xfId="47697" applyNumberFormat="1" applyFont="1" applyFill="1" applyBorder="1" applyAlignment="1">
      <alignment horizontal="center" vertical="center"/>
    </xf>
    <xf numFmtId="227" fontId="39" fillId="3" borderId="74" xfId="47697" applyNumberFormat="1" applyFont="1" applyFill="1" applyBorder="1" applyAlignment="1">
      <alignment horizontal="center" vertical="center"/>
    </xf>
    <xf numFmtId="227" fontId="215" fillId="5" borderId="0" xfId="47697" applyNumberFormat="1" applyFont="1" applyFill="1" applyAlignment="1">
      <alignment horizontal="center" vertical="center"/>
    </xf>
    <xf numFmtId="9" fontId="215" fillId="5" borderId="0" xfId="32498" applyFont="1" applyFill="1" applyBorder="1" applyAlignment="1">
      <alignment horizontal="center" vertical="center"/>
    </xf>
    <xf numFmtId="10" fontId="211" fillId="5" borderId="63" xfId="48978" applyNumberFormat="1" applyFont="1" applyFill="1" applyBorder="1" applyAlignment="1">
      <alignment horizontal="center" vertical="center"/>
    </xf>
    <xf numFmtId="10" fontId="211" fillId="5" borderId="65" xfId="48978" applyNumberFormat="1" applyFont="1" applyFill="1" applyBorder="1" applyAlignment="1">
      <alignment horizontal="center" vertical="center"/>
    </xf>
    <xf numFmtId="10" fontId="211" fillId="5" borderId="64" xfId="48978" applyNumberFormat="1" applyFont="1" applyFill="1" applyBorder="1" applyAlignment="1">
      <alignment horizontal="center" vertical="center"/>
    </xf>
    <xf numFmtId="176" fontId="42" fillId="5" borderId="63" xfId="32498" applyNumberFormat="1" applyFont="1" applyFill="1" applyBorder="1" applyAlignment="1">
      <alignment horizontal="center" vertical="center"/>
    </xf>
    <xf numFmtId="176" fontId="42" fillId="5" borderId="64" xfId="32498" applyNumberFormat="1" applyFont="1" applyFill="1" applyBorder="1" applyAlignment="1">
      <alignment horizontal="center" vertical="center"/>
    </xf>
    <xf numFmtId="10" fontId="211" fillId="5" borderId="4" xfId="32498" applyNumberFormat="1" applyFont="1" applyFill="1" applyBorder="1" applyAlignment="1">
      <alignment horizontal="center" vertical="center"/>
    </xf>
    <xf numFmtId="10" fontId="211" fillId="5" borderId="0" xfId="32498" applyNumberFormat="1" applyFont="1" applyFill="1" applyBorder="1" applyAlignment="1">
      <alignment horizontal="center" vertical="center"/>
    </xf>
    <xf numFmtId="10" fontId="211" fillId="5" borderId="5" xfId="32498" applyNumberFormat="1" applyFont="1" applyFill="1" applyBorder="1" applyAlignment="1">
      <alignment horizontal="center" vertical="center"/>
    </xf>
    <xf numFmtId="176" fontId="42" fillId="5" borderId="4" xfId="32498" applyNumberFormat="1" applyFont="1" applyFill="1" applyBorder="1" applyAlignment="1">
      <alignment horizontal="center" vertical="center"/>
    </xf>
    <xf numFmtId="176" fontId="42" fillId="5" borderId="5" xfId="32498" applyNumberFormat="1" applyFont="1" applyFill="1" applyBorder="1" applyAlignment="1">
      <alignment horizontal="center" vertical="center"/>
    </xf>
    <xf numFmtId="10" fontId="211" fillId="5" borderId="73" xfId="48978" applyNumberFormat="1" applyFont="1" applyFill="1" applyBorder="1" applyAlignment="1">
      <alignment horizontal="center" vertical="center"/>
    </xf>
    <xf numFmtId="10" fontId="211" fillId="5" borderId="2" xfId="48978" applyNumberFormat="1" applyFont="1" applyFill="1" applyBorder="1" applyAlignment="1">
      <alignment horizontal="center" vertical="center"/>
    </xf>
    <xf numFmtId="10" fontId="211" fillId="5" borderId="74" xfId="48978" applyNumberFormat="1" applyFont="1" applyFill="1" applyBorder="1" applyAlignment="1">
      <alignment horizontal="center" vertical="center"/>
    </xf>
    <xf numFmtId="176" fontId="42" fillId="5" borderId="73" xfId="32498" applyNumberFormat="1" applyFont="1" applyFill="1" applyBorder="1" applyAlignment="1">
      <alignment horizontal="center" vertical="center"/>
    </xf>
    <xf numFmtId="176" fontId="42" fillId="5" borderId="74" xfId="32498" applyNumberFormat="1" applyFont="1" applyFill="1" applyBorder="1" applyAlignment="1">
      <alignment horizontal="center" vertical="center"/>
    </xf>
    <xf numFmtId="0" fontId="222" fillId="5" borderId="63" xfId="47697" applyFont="1" applyFill="1" applyBorder="1" applyAlignment="1">
      <alignment horizontal="left" vertical="center" wrapText="1"/>
    </xf>
    <xf numFmtId="0" fontId="215" fillId="5" borderId="4" xfId="47697" applyFont="1" applyFill="1" applyBorder="1" applyAlignment="1">
      <alignment horizontal="left" vertical="center" wrapText="1"/>
    </xf>
    <xf numFmtId="0" fontId="222" fillId="5" borderId="73" xfId="47697" applyFont="1" applyFill="1" applyBorder="1" applyAlignment="1">
      <alignment horizontal="left" vertical="center" wrapText="1"/>
    </xf>
    <xf numFmtId="0" fontId="39" fillId="3" borderId="63" xfId="47697" applyFont="1" applyFill="1" applyBorder="1" applyAlignment="1">
      <alignment wrapText="1"/>
    </xf>
    <xf numFmtId="0" fontId="42" fillId="5" borderId="0" xfId="0" applyFont="1" applyFill="1"/>
    <xf numFmtId="9" fontId="39" fillId="3" borderId="63" xfId="32498" quotePrefix="1" applyFont="1" applyFill="1" applyBorder="1" applyAlignment="1">
      <alignment horizontal="center" vertical="center" wrapText="1"/>
    </xf>
    <xf numFmtId="9" fontId="39" fillId="3" borderId="65" xfId="32498" quotePrefix="1" applyFont="1" applyFill="1" applyBorder="1" applyAlignment="1">
      <alignment horizontal="center" vertical="center" wrapText="1"/>
    </xf>
    <xf numFmtId="9" fontId="39" fillId="3" borderId="64" xfId="32498" quotePrefix="1" applyFont="1" applyFill="1" applyBorder="1" applyAlignment="1">
      <alignment horizontal="center" vertical="center" wrapText="1"/>
    </xf>
    <xf numFmtId="0" fontId="42" fillId="5" borderId="0" xfId="0" applyFont="1" applyFill="1" applyAlignment="1">
      <alignment horizontal="center" vertical="center"/>
    </xf>
    <xf numFmtId="9" fontId="39" fillId="3" borderId="4" xfId="32498" applyFont="1" applyFill="1" applyBorder="1" applyAlignment="1">
      <alignment horizontal="center" vertical="center" wrapText="1"/>
    </xf>
    <xf numFmtId="9" fontId="39" fillId="3" borderId="0" xfId="32498" applyFont="1" applyFill="1" applyBorder="1" applyAlignment="1">
      <alignment horizontal="center" vertical="center" wrapText="1"/>
    </xf>
    <xf numFmtId="9" fontId="39" fillId="3" borderId="5" xfId="32498" applyFont="1" applyFill="1" applyBorder="1" applyAlignment="1">
      <alignment horizontal="center" vertical="center" wrapText="1"/>
    </xf>
    <xf numFmtId="9" fontId="39" fillId="3" borderId="73" xfId="32498" applyFont="1" applyFill="1" applyBorder="1" applyAlignment="1">
      <alignment horizontal="center" vertical="center" wrapText="1"/>
    </xf>
    <xf numFmtId="9" fontId="39" fillId="3" borderId="2" xfId="32498" applyFont="1" applyFill="1" applyBorder="1" applyAlignment="1">
      <alignment horizontal="center" vertical="center" wrapText="1"/>
    </xf>
    <xf numFmtId="0" fontId="39" fillId="3" borderId="73" xfId="47697" applyFont="1" applyFill="1" applyBorder="1" applyAlignment="1">
      <alignment horizontal="center"/>
    </xf>
    <xf numFmtId="0" fontId="39" fillId="3" borderId="74" xfId="47697" applyFont="1" applyFill="1" applyBorder="1" applyAlignment="1">
      <alignment horizontal="center"/>
    </xf>
    <xf numFmtId="171" fontId="41" fillId="5" borderId="8" xfId="32498" applyNumberFormat="1" applyFont="1" applyFill="1" applyBorder="1" applyAlignment="1">
      <alignment horizontal="center" vertical="center"/>
    </xf>
    <xf numFmtId="171" fontId="41" fillId="5" borderId="9" xfId="32498" applyNumberFormat="1" applyFont="1" applyFill="1" applyBorder="1" applyAlignment="1">
      <alignment horizontal="center" vertical="center"/>
    </xf>
    <xf numFmtId="171" fontId="40" fillId="5" borderId="73" xfId="32498" applyNumberFormat="1" applyFont="1" applyFill="1" applyBorder="1" applyAlignment="1">
      <alignment horizontal="center" vertical="center"/>
    </xf>
    <xf numFmtId="171" fontId="40" fillId="5" borderId="74" xfId="32498" applyNumberFormat="1" applyFont="1" applyFill="1" applyBorder="1" applyAlignment="1">
      <alignment horizontal="center" vertical="center"/>
    </xf>
    <xf numFmtId="10" fontId="215" fillId="5" borderId="8" xfId="32498" applyNumberFormat="1" applyFont="1" applyFill="1" applyBorder="1" applyAlignment="1">
      <alignment horizontal="center" vertical="center"/>
    </xf>
    <xf numFmtId="10" fontId="215" fillId="5" borderId="7" xfId="32498" applyNumberFormat="1" applyFont="1" applyFill="1" applyBorder="1" applyAlignment="1">
      <alignment horizontal="center" vertical="center"/>
    </xf>
    <xf numFmtId="176" fontId="222" fillId="5" borderId="8" xfId="32498" applyNumberFormat="1" applyFont="1" applyFill="1" applyBorder="1" applyAlignment="1">
      <alignment horizontal="center"/>
    </xf>
    <xf numFmtId="176" fontId="222" fillId="5" borderId="9" xfId="32498" applyNumberFormat="1" applyFont="1" applyFill="1" applyBorder="1" applyAlignment="1">
      <alignment horizontal="center"/>
    </xf>
    <xf numFmtId="227" fontId="211" fillId="5" borderId="73" xfId="47697" applyNumberFormat="1" applyFont="1" applyFill="1" applyBorder="1" applyAlignment="1">
      <alignment horizontal="center" vertical="center"/>
    </xf>
    <xf numFmtId="227" fontId="211" fillId="5" borderId="60" xfId="47697" applyNumberFormat="1" applyFont="1" applyFill="1" applyBorder="1" applyAlignment="1">
      <alignment horizontal="center" vertical="center"/>
    </xf>
    <xf numFmtId="227" fontId="211" fillId="5" borderId="74" xfId="47697" applyNumberFormat="1" applyFont="1" applyFill="1" applyBorder="1" applyAlignment="1">
      <alignment horizontal="center" vertical="center"/>
    </xf>
    <xf numFmtId="0" fontId="39" fillId="3" borderId="73" xfId="47697" applyFont="1" applyFill="1" applyBorder="1" applyAlignment="1">
      <alignment horizontal="center" vertical="center"/>
    </xf>
    <xf numFmtId="0" fontId="39" fillId="3" borderId="74" xfId="47697" applyFont="1" applyFill="1" applyBorder="1" applyAlignment="1">
      <alignment horizontal="center" vertical="center"/>
    </xf>
    <xf numFmtId="0" fontId="42" fillId="5" borderId="0" xfId="47697" applyFont="1" applyFill="1" applyAlignment="1">
      <alignment vertical="center"/>
    </xf>
    <xf numFmtId="167" fontId="42" fillId="5" borderId="0" xfId="47697" applyNumberFormat="1" applyFont="1" applyFill="1" applyAlignment="1">
      <alignment horizontal="center" vertical="center"/>
    </xf>
    <xf numFmtId="171" fontId="42" fillId="5" borderId="0" xfId="32498" applyNumberFormat="1" applyFont="1" applyFill="1" applyAlignment="1">
      <alignment horizontal="center" vertical="center"/>
    </xf>
    <xf numFmtId="0" fontId="42" fillId="5" borderId="0" xfId="47697" applyFont="1" applyFill="1" applyAlignment="1">
      <alignment horizontal="center" vertical="center"/>
    </xf>
    <xf numFmtId="176" fontId="222" fillId="5" borderId="8" xfId="32498" applyNumberFormat="1" applyFont="1" applyFill="1" applyBorder="1" applyAlignment="1">
      <alignment horizontal="center" vertical="center"/>
    </xf>
    <xf numFmtId="176" fontId="222" fillId="5" borderId="9" xfId="32498" applyNumberFormat="1" applyFont="1" applyFill="1" applyBorder="1" applyAlignment="1">
      <alignment horizontal="center" vertical="center"/>
    </xf>
    <xf numFmtId="228" fontId="211" fillId="5" borderId="63" xfId="47697" applyNumberFormat="1" applyFont="1" applyFill="1" applyBorder="1" applyAlignment="1">
      <alignment horizontal="center" vertical="center"/>
    </xf>
    <xf numFmtId="228" fontId="211" fillId="5" borderId="65" xfId="47697" applyNumberFormat="1" applyFont="1" applyFill="1" applyBorder="1" applyAlignment="1">
      <alignment horizontal="center" vertical="center"/>
    </xf>
    <xf numFmtId="228" fontId="211" fillId="5" borderId="64" xfId="47697" applyNumberFormat="1" applyFont="1" applyFill="1" applyBorder="1" applyAlignment="1">
      <alignment horizontal="center" vertical="center"/>
    </xf>
    <xf numFmtId="228" fontId="211" fillId="5" borderId="4" xfId="47697" applyNumberFormat="1" applyFont="1" applyFill="1" applyBorder="1" applyAlignment="1">
      <alignment horizontal="center" vertical="center"/>
    </xf>
    <xf numFmtId="228" fontId="211" fillId="5" borderId="0" xfId="47697" applyNumberFormat="1" applyFont="1" applyFill="1" applyAlignment="1">
      <alignment horizontal="center" vertical="center"/>
    </xf>
    <xf numFmtId="228" fontId="211" fillId="5" borderId="5" xfId="47697" applyNumberFormat="1" applyFont="1" applyFill="1" applyBorder="1" applyAlignment="1">
      <alignment horizontal="center" vertical="center"/>
    </xf>
    <xf numFmtId="228" fontId="215" fillId="5" borderId="8" xfId="47697" applyNumberFormat="1" applyFont="1" applyFill="1" applyBorder="1" applyAlignment="1">
      <alignment horizontal="center" vertical="center"/>
    </xf>
    <xf numFmtId="228" fontId="215" fillId="5" borderId="7" xfId="47697" applyNumberFormat="1" applyFont="1" applyFill="1" applyBorder="1" applyAlignment="1">
      <alignment horizontal="center" vertical="center"/>
    </xf>
    <xf numFmtId="228" fontId="215" fillId="5" borderId="9" xfId="47697" applyNumberFormat="1" applyFont="1" applyFill="1" applyBorder="1" applyAlignment="1">
      <alignment horizontal="center" vertical="center"/>
    </xf>
    <xf numFmtId="228" fontId="215" fillId="5" borderId="63" xfId="47697" applyNumberFormat="1" applyFont="1" applyFill="1" applyBorder="1" applyAlignment="1">
      <alignment horizontal="center" vertical="center"/>
    </xf>
    <xf numFmtId="228" fontId="215" fillId="5" borderId="65" xfId="47697" applyNumberFormat="1" applyFont="1" applyFill="1" applyBorder="1" applyAlignment="1">
      <alignment horizontal="center" vertical="center"/>
    </xf>
    <xf numFmtId="228" fontId="215" fillId="5" borderId="64" xfId="47697" applyNumberFormat="1" applyFont="1" applyFill="1" applyBorder="1" applyAlignment="1">
      <alignment horizontal="center" vertical="center"/>
    </xf>
    <xf numFmtId="228" fontId="211" fillId="5" borderId="73" xfId="47697" applyNumberFormat="1" applyFont="1" applyFill="1" applyBorder="1" applyAlignment="1">
      <alignment horizontal="center" vertical="center"/>
    </xf>
    <xf numFmtId="228" fontId="211" fillId="5" borderId="2" xfId="47697" applyNumberFormat="1" applyFont="1" applyFill="1" applyBorder="1" applyAlignment="1">
      <alignment horizontal="center" vertical="center"/>
    </xf>
    <xf numFmtId="228" fontId="211" fillId="5" borderId="74" xfId="47697" applyNumberFormat="1" applyFont="1" applyFill="1" applyBorder="1" applyAlignment="1">
      <alignment horizontal="center" vertical="center"/>
    </xf>
    <xf numFmtId="10" fontId="215" fillId="5" borderId="8" xfId="53496" applyNumberFormat="1" applyFont="1" applyFill="1" applyBorder="1" applyAlignment="1">
      <alignment horizontal="center" vertical="center"/>
    </xf>
    <xf numFmtId="10" fontId="215" fillId="5" borderId="7" xfId="53496" applyNumberFormat="1" applyFont="1" applyFill="1" applyBorder="1" applyAlignment="1">
      <alignment horizontal="center" vertical="center"/>
    </xf>
    <xf numFmtId="10" fontId="215" fillId="5" borderId="9" xfId="53496" applyNumberFormat="1" applyFont="1" applyFill="1" applyBorder="1" applyAlignment="1">
      <alignment horizontal="center" vertical="center"/>
    </xf>
    <xf numFmtId="43" fontId="40" fillId="6" borderId="3" xfId="7823" applyFont="1" applyFill="1" applyBorder="1" applyAlignment="1">
      <alignment horizontal="left" vertical="center"/>
    </xf>
    <xf numFmtId="0" fontId="242" fillId="5" borderId="3" xfId="53512" applyFont="1" applyFill="1" applyBorder="1" applyAlignment="1">
      <alignment vertical="center"/>
    </xf>
    <xf numFmtId="0" fontId="40" fillId="6" borderId="3" xfId="0" applyFont="1" applyFill="1" applyBorder="1" applyAlignment="1">
      <alignment horizontal="left" vertical="center"/>
    </xf>
    <xf numFmtId="0" fontId="41" fillId="3" borderId="68" xfId="41347" applyFont="1" applyFill="1" applyBorder="1" applyAlignment="1">
      <alignment horizontal="center" vertical="center"/>
    </xf>
    <xf numFmtId="0" fontId="41" fillId="3" borderId="1" xfId="41347" applyFont="1" applyFill="1" applyBorder="1" applyAlignment="1">
      <alignment horizontal="center" vertical="center"/>
    </xf>
    <xf numFmtId="17" fontId="39" fillId="3" borderId="4" xfId="53512" applyNumberFormat="1" applyFont="1" applyFill="1" applyBorder="1" applyAlignment="1">
      <alignment horizontal="center" vertical="center"/>
    </xf>
    <xf numFmtId="17" fontId="39" fillId="3" borderId="0" xfId="53512" applyNumberFormat="1" applyFont="1" applyFill="1" applyAlignment="1">
      <alignment horizontal="center" vertical="center"/>
    </xf>
    <xf numFmtId="17" fontId="39" fillId="3" borderId="5" xfId="53512" applyNumberFormat="1" applyFont="1" applyFill="1" applyBorder="1" applyAlignment="1">
      <alignment horizontal="center" vertical="center"/>
    </xf>
    <xf numFmtId="0" fontId="41" fillId="6" borderId="68" xfId="0" applyFont="1" applyFill="1" applyBorder="1" applyAlignment="1">
      <alignment vertical="center"/>
    </xf>
    <xf numFmtId="0" fontId="41" fillId="6" borderId="3" xfId="0" applyFont="1" applyFill="1" applyBorder="1" applyAlignment="1">
      <alignment vertical="center"/>
    </xf>
    <xf numFmtId="0" fontId="40" fillId="6" borderId="3" xfId="0" applyFont="1" applyFill="1" applyBorder="1" applyAlignment="1">
      <alignment vertical="center"/>
    </xf>
    <xf numFmtId="0" fontId="41" fillId="6" borderId="3" xfId="0" applyFont="1" applyFill="1" applyBorder="1" applyAlignment="1">
      <alignment horizontal="center" vertical="center"/>
    </xf>
    <xf numFmtId="0" fontId="40" fillId="0" borderId="3" xfId="32" applyFont="1" applyBorder="1" applyAlignment="1">
      <alignment vertical="center"/>
    </xf>
    <xf numFmtId="0" fontId="41" fillId="0" borderId="3" xfId="0" applyFont="1" applyBorder="1" applyAlignment="1">
      <alignment vertical="center"/>
    </xf>
    <xf numFmtId="0" fontId="41" fillId="0" borderId="3" xfId="32" applyFont="1" applyBorder="1" applyAlignment="1">
      <alignment vertical="center"/>
    </xf>
    <xf numFmtId="0" fontId="242" fillId="5" borderId="4" xfId="53512" applyFont="1" applyFill="1" applyBorder="1" applyAlignment="1">
      <alignment vertical="center"/>
    </xf>
    <xf numFmtId="0" fontId="242" fillId="5" borderId="0" xfId="53512" applyFont="1" applyFill="1" applyAlignment="1">
      <alignment vertical="center"/>
    </xf>
    <xf numFmtId="0" fontId="242" fillId="5" borderId="5" xfId="53512" applyFont="1" applyFill="1" applyBorder="1" applyAlignment="1">
      <alignment vertical="center"/>
    </xf>
    <xf numFmtId="0" fontId="41" fillId="6" borderId="3" xfId="0" applyFont="1" applyFill="1" applyBorder="1" applyAlignment="1">
      <alignment horizontal="left" vertical="center"/>
    </xf>
    <xf numFmtId="0" fontId="41" fillId="0" borderId="3" xfId="0" applyFont="1" applyBorder="1" applyAlignment="1">
      <alignment horizontal="center" vertical="center"/>
    </xf>
    <xf numFmtId="0" fontId="216" fillId="5" borderId="3" xfId="53512" applyFont="1" applyFill="1" applyBorder="1" applyAlignment="1">
      <alignment vertical="center"/>
    </xf>
    <xf numFmtId="0" fontId="222" fillId="5" borderId="3" xfId="53512" applyFont="1" applyFill="1" applyBorder="1" applyAlignment="1">
      <alignment vertical="center"/>
    </xf>
    <xf numFmtId="0" fontId="42" fillId="5" borderId="3" xfId="53512" applyFont="1" applyFill="1" applyBorder="1" applyAlignment="1">
      <alignment vertical="center"/>
    </xf>
    <xf numFmtId="0" fontId="40" fillId="6" borderId="1" xfId="0" applyFont="1" applyFill="1" applyBorder="1" applyAlignment="1">
      <alignment vertical="center"/>
    </xf>
    <xf numFmtId="1" fontId="223" fillId="3" borderId="4" xfId="26" quotePrefix="1" applyNumberFormat="1" applyFont="1" applyFill="1" applyBorder="1" applyAlignment="1">
      <alignment horizontal="center" vertical="center"/>
    </xf>
    <xf numFmtId="1" fontId="223" fillId="3" borderId="5" xfId="26" quotePrefix="1" applyNumberFormat="1" applyFont="1" applyFill="1" applyBorder="1" applyAlignment="1">
      <alignment horizontal="center" vertical="center"/>
    </xf>
    <xf numFmtId="0" fontId="42" fillId="3" borderId="1" xfId="53515" applyFont="1" applyFill="1" applyBorder="1" applyAlignment="1">
      <alignment vertical="center"/>
    </xf>
    <xf numFmtId="0" fontId="42" fillId="5" borderId="4" xfId="53513" applyNumberFormat="1" applyFont="1" applyFill="1" applyBorder="1" applyAlignment="1">
      <alignment horizontal="left" vertical="center"/>
    </xf>
    <xf numFmtId="0" fontId="41" fillId="0" borderId="4" xfId="0" applyFont="1" applyBorder="1" applyAlignment="1">
      <alignment vertical="center"/>
    </xf>
    <xf numFmtId="0" fontId="41" fillId="0" borderId="4" xfId="0" applyFont="1" applyBorder="1" applyAlignment="1">
      <alignment vertical="center" wrapText="1"/>
    </xf>
    <xf numFmtId="0" fontId="42" fillId="5" borderId="4" xfId="53515" applyFont="1" applyFill="1" applyBorder="1" applyAlignment="1">
      <alignment vertical="center"/>
    </xf>
    <xf numFmtId="0" fontId="222" fillId="5" borderId="4" xfId="53515" applyFont="1" applyFill="1" applyBorder="1" applyAlignment="1">
      <alignment vertical="center"/>
    </xf>
    <xf numFmtId="0" fontId="42" fillId="5" borderId="73" xfId="53515" applyFont="1" applyFill="1" applyBorder="1" applyAlignment="1">
      <alignment vertical="center"/>
    </xf>
    <xf numFmtId="171" fontId="40" fillId="0" borderId="4" xfId="10" applyNumberFormat="1" applyFont="1" applyBorder="1" applyAlignment="1">
      <alignment horizontal="center"/>
    </xf>
    <xf numFmtId="171" fontId="40" fillId="0" borderId="5" xfId="10" applyNumberFormat="1" applyFont="1" applyBorder="1" applyAlignment="1">
      <alignment horizontal="center"/>
    </xf>
    <xf numFmtId="171" fontId="40" fillId="0" borderId="73" xfId="47" applyNumberFormat="1" applyFont="1" applyBorder="1" applyAlignment="1">
      <alignment horizontal="center"/>
    </xf>
    <xf numFmtId="171" fontId="40" fillId="0" borderId="2" xfId="47" applyNumberFormat="1" applyFont="1" applyBorder="1" applyAlignment="1">
      <alignment horizontal="center"/>
    </xf>
    <xf numFmtId="171" fontId="40" fillId="0" borderId="74" xfId="47" applyNumberFormat="1" applyFont="1" applyBorder="1" applyAlignment="1">
      <alignment horizontal="center"/>
    </xf>
    <xf numFmtId="171" fontId="40" fillId="0" borderId="73" xfId="10" applyNumberFormat="1" applyFont="1" applyBorder="1" applyAlignment="1">
      <alignment horizontal="center"/>
    </xf>
    <xf numFmtId="171" fontId="40" fillId="0" borderId="74" xfId="10" applyNumberFormat="1" applyFont="1" applyBorder="1" applyAlignment="1">
      <alignment horizontal="center"/>
    </xf>
    <xf numFmtId="17" fontId="227" fillId="3" borderId="73" xfId="3" applyNumberFormat="1" applyFont="1" applyFill="1" applyBorder="1" applyAlignment="1">
      <alignment horizontal="center" vertical="center"/>
    </xf>
    <xf numFmtId="17" fontId="227" fillId="3" borderId="60" xfId="3" applyNumberFormat="1" applyFont="1" applyFill="1" applyBorder="1" applyAlignment="1">
      <alignment horizontal="center" vertical="center"/>
    </xf>
    <xf numFmtId="1" fontId="223" fillId="3" borderId="73" xfId="26" applyNumberFormat="1" applyFont="1" applyFill="1" applyBorder="1" applyAlignment="1">
      <alignment horizontal="center" vertical="center"/>
    </xf>
    <xf numFmtId="1" fontId="223" fillId="3" borderId="60" xfId="26" applyNumberFormat="1" applyFont="1" applyFill="1" applyBorder="1" applyAlignment="1">
      <alignment horizontal="center" vertical="center"/>
    </xf>
    <xf numFmtId="14" fontId="223" fillId="3" borderId="0" xfId="37" applyNumberFormat="1" applyFont="1" applyFill="1" applyAlignment="1">
      <alignment horizontal="center" vertical="center"/>
    </xf>
    <xf numFmtId="17" fontId="39" fillId="3" borderId="0" xfId="53512" applyNumberFormat="1" applyFont="1" applyFill="1" applyAlignment="1">
      <alignment horizontal="center"/>
    </xf>
    <xf numFmtId="1" fontId="39" fillId="3" borderId="60" xfId="53514" applyNumberFormat="1" applyFont="1" applyFill="1" applyBorder="1" applyAlignment="1">
      <alignment horizontal="center" vertical="center"/>
    </xf>
    <xf numFmtId="0" fontId="216" fillId="4" borderId="73" xfId="0" applyFont="1" applyFill="1" applyBorder="1" applyAlignment="1">
      <alignment vertical="center"/>
    </xf>
    <xf numFmtId="0" fontId="40" fillId="3" borderId="73" xfId="53493" applyFont="1" applyFill="1" applyBorder="1"/>
    <xf numFmtId="0" fontId="39" fillId="3" borderId="0" xfId="53493" applyFont="1" applyFill="1" applyAlignment="1">
      <alignment horizontal="center" vertical="center"/>
    </xf>
    <xf numFmtId="0" fontId="0" fillId="3" borderId="60" xfId="0" applyFill="1" applyBorder="1"/>
    <xf numFmtId="166" fontId="39" fillId="3" borderId="73" xfId="0" quotePrefix="1" applyNumberFormat="1" applyFont="1" applyFill="1" applyBorder="1" applyAlignment="1">
      <alignment horizontal="left"/>
    </xf>
    <xf numFmtId="37" fontId="39" fillId="3" borderId="73" xfId="0" applyNumberFormat="1" applyFont="1" applyFill="1" applyBorder="1" applyAlignment="1">
      <alignment horizontal="center"/>
    </xf>
    <xf numFmtId="37" fontId="39" fillId="3" borderId="60" xfId="0" applyNumberFormat="1" applyFont="1" applyFill="1" applyBorder="1" applyAlignment="1">
      <alignment horizontal="center"/>
    </xf>
    <xf numFmtId="37" fontId="39" fillId="3" borderId="0" xfId="0" applyNumberFormat="1" applyFont="1" applyFill="1" applyAlignment="1">
      <alignment horizontal="center"/>
    </xf>
    <xf numFmtId="10" fontId="41" fillId="0" borderId="60" xfId="53510" applyNumberFormat="1" applyFont="1" applyFill="1" applyBorder="1" applyAlignment="1">
      <alignment horizontal="center" vertical="center"/>
    </xf>
    <xf numFmtId="0" fontId="41" fillId="0" borderId="1" xfId="0" applyFont="1" applyBorder="1"/>
    <xf numFmtId="223" fontId="226" fillId="5" borderId="0" xfId="7828" applyNumberFormat="1" applyFont="1" applyFill="1" applyAlignment="1">
      <alignment horizontal="center" vertical="center" wrapText="1"/>
    </xf>
    <xf numFmtId="171" fontId="226" fillId="5" borderId="0" xfId="53510" applyNumberFormat="1" applyFont="1" applyFill="1" applyAlignment="1">
      <alignment horizontal="center" vertical="center" wrapText="1"/>
    </xf>
    <xf numFmtId="17" fontId="39" fillId="3" borderId="73" xfId="53493" quotePrefix="1" applyNumberFormat="1" applyFont="1" applyFill="1" applyBorder="1" applyAlignment="1">
      <alignment horizontal="center" vertical="center"/>
    </xf>
    <xf numFmtId="0" fontId="39" fillId="3" borderId="74" xfId="53493" quotePrefix="1" applyFont="1" applyFill="1" applyBorder="1" applyAlignment="1">
      <alignment horizontal="center" vertical="center"/>
    </xf>
    <xf numFmtId="17" fontId="262" fillId="3" borderId="73" xfId="0" applyNumberFormat="1" applyFont="1" applyFill="1" applyBorder="1" applyAlignment="1">
      <alignment horizontal="center" vertical="center"/>
    </xf>
    <xf numFmtId="17" fontId="262" fillId="3" borderId="74" xfId="0" applyNumberFormat="1" applyFont="1" applyFill="1" applyBorder="1" applyAlignment="1">
      <alignment horizontal="center" vertical="center"/>
    </xf>
    <xf numFmtId="1" fontId="289" fillId="4" borderId="4" xfId="53506" quotePrefix="1" applyNumberFormat="1" applyFont="1" applyFill="1" applyBorder="1" applyAlignment="1">
      <alignment horizontal="center" vertical="center"/>
    </xf>
    <xf numFmtId="1" fontId="289" fillId="4" borderId="0" xfId="53506" quotePrefix="1" applyNumberFormat="1" applyFont="1" applyFill="1" applyAlignment="1">
      <alignment horizontal="center" vertical="center"/>
    </xf>
    <xf numFmtId="1" fontId="289" fillId="4" borderId="73" xfId="53506" quotePrefix="1" applyNumberFormat="1" applyFont="1" applyFill="1" applyBorder="1" applyAlignment="1">
      <alignment horizontal="center" vertical="center"/>
    </xf>
    <xf numFmtId="1" fontId="289" fillId="4" borderId="60" xfId="53506" quotePrefix="1" applyNumberFormat="1" applyFont="1" applyFill="1" applyBorder="1" applyAlignment="1">
      <alignment horizontal="center" vertical="center"/>
    </xf>
    <xf numFmtId="1" fontId="289" fillId="4" borderId="74" xfId="53506" quotePrefix="1" applyNumberFormat="1" applyFont="1" applyFill="1" applyBorder="1" applyAlignment="1">
      <alignment horizontal="center" vertical="center"/>
    </xf>
    <xf numFmtId="3" fontId="41" fillId="0" borderId="74" xfId="0" applyNumberFormat="1" applyFont="1" applyBorder="1" applyAlignment="1">
      <alignment horizontal="center" vertical="center"/>
    </xf>
    <xf numFmtId="1" fontId="39" fillId="3" borderId="73" xfId="53506" applyNumberFormat="1" applyFont="1" applyFill="1" applyBorder="1" applyAlignment="1">
      <alignment horizontal="center" vertical="center"/>
    </xf>
    <xf numFmtId="1" fontId="39" fillId="3" borderId="60" xfId="53506" applyNumberFormat="1" applyFont="1" applyFill="1" applyBorder="1" applyAlignment="1">
      <alignment horizontal="center" vertical="center"/>
    </xf>
    <xf numFmtId="1" fontId="39" fillId="3" borderId="60" xfId="53506" quotePrefix="1" applyNumberFormat="1" applyFont="1" applyFill="1" applyBorder="1" applyAlignment="1">
      <alignment horizontal="center" vertical="center"/>
    </xf>
    <xf numFmtId="221" fontId="40" fillId="0" borderId="63" xfId="14" applyNumberFormat="1" applyFont="1" applyBorder="1" applyAlignment="1">
      <alignment horizontal="center" vertical="center"/>
    </xf>
    <xf numFmtId="221" fontId="40" fillId="0" borderId="65" xfId="14" applyNumberFormat="1" applyFont="1" applyBorder="1" applyAlignment="1">
      <alignment horizontal="center" vertical="center"/>
    </xf>
    <xf numFmtId="221" fontId="40" fillId="0" borderId="64" xfId="14" applyNumberFormat="1" applyFont="1" applyBorder="1" applyAlignment="1">
      <alignment horizontal="center" vertical="center"/>
    </xf>
    <xf numFmtId="171" fontId="40" fillId="6" borderId="63" xfId="15" applyNumberFormat="1" applyFont="1" applyFill="1" applyBorder="1" applyAlignment="1">
      <alignment horizontal="center"/>
    </xf>
    <xf numFmtId="171" fontId="40" fillId="6" borderId="64" xfId="15" applyNumberFormat="1" applyFont="1" applyFill="1" applyBorder="1" applyAlignment="1">
      <alignment horizontal="center"/>
    </xf>
    <xf numFmtId="171" fontId="40" fillId="6" borderId="68" xfId="15" applyNumberFormat="1" applyFont="1" applyFill="1" applyBorder="1" applyAlignment="1">
      <alignment horizontal="center"/>
    </xf>
    <xf numFmtId="171" fontId="40" fillId="6" borderId="4" xfId="15" applyNumberFormat="1" applyFont="1" applyFill="1" applyBorder="1" applyAlignment="1">
      <alignment horizontal="center" vertical="center"/>
    </xf>
    <xf numFmtId="171" fontId="40" fillId="6" borderId="5" xfId="15" applyNumberFormat="1" applyFont="1" applyFill="1" applyBorder="1" applyAlignment="1">
      <alignment horizontal="center" vertical="center"/>
    </xf>
    <xf numFmtId="171" fontId="40" fillId="6" borderId="3" xfId="15" applyNumberFormat="1" applyFont="1" applyFill="1" applyBorder="1" applyAlignment="1">
      <alignment horizontal="center" vertical="center"/>
    </xf>
    <xf numFmtId="171" fontId="41" fillId="6" borderId="4" xfId="15" applyNumberFormat="1" applyFont="1" applyFill="1" applyBorder="1" applyAlignment="1">
      <alignment horizontal="center" vertical="center"/>
    </xf>
    <xf numFmtId="171" fontId="41" fillId="6" borderId="5" xfId="15" applyNumberFormat="1" applyFont="1" applyFill="1" applyBorder="1" applyAlignment="1">
      <alignment horizontal="center" vertical="center"/>
    </xf>
    <xf numFmtId="171" fontId="41" fillId="6" borderId="3" xfId="15" applyNumberFormat="1" applyFont="1" applyFill="1" applyBorder="1" applyAlignment="1">
      <alignment horizontal="center" vertical="center"/>
    </xf>
    <xf numFmtId="171" fontId="40" fillId="6" borderId="4" xfId="15" applyNumberFormat="1" applyFont="1" applyFill="1" applyBorder="1" applyAlignment="1">
      <alignment horizontal="center"/>
    </xf>
    <xf numFmtId="171" fontId="40" fillId="6" borderId="5" xfId="15" applyNumberFormat="1" applyFont="1" applyFill="1" applyBorder="1" applyAlignment="1">
      <alignment horizontal="center"/>
    </xf>
    <xf numFmtId="171" fontId="40" fillId="6" borderId="3" xfId="15" applyNumberFormat="1" applyFont="1" applyFill="1" applyBorder="1" applyAlignment="1">
      <alignment horizontal="center"/>
    </xf>
    <xf numFmtId="171" fontId="41" fillId="6" borderId="4" xfId="15" applyNumberFormat="1" applyFont="1" applyFill="1" applyBorder="1" applyAlignment="1">
      <alignment horizontal="center"/>
    </xf>
    <xf numFmtId="171" fontId="41" fillId="6" borderId="5" xfId="15" applyNumberFormat="1" applyFont="1" applyFill="1" applyBorder="1" applyAlignment="1">
      <alignment horizontal="center"/>
    </xf>
    <xf numFmtId="171" fontId="41" fillId="6" borderId="3" xfId="15" applyNumberFormat="1" applyFont="1" applyFill="1" applyBorder="1" applyAlignment="1">
      <alignment horizontal="center"/>
    </xf>
    <xf numFmtId="171" fontId="40" fillId="6" borderId="73" xfId="15" applyNumberFormat="1" applyFont="1" applyFill="1" applyBorder="1" applyAlignment="1">
      <alignment horizontal="center"/>
    </xf>
    <xf numFmtId="171" fontId="40" fillId="6" borderId="74" xfId="15" applyNumberFormat="1" applyFont="1" applyFill="1" applyBorder="1" applyAlignment="1">
      <alignment horizontal="center"/>
    </xf>
    <xf numFmtId="171" fontId="40" fillId="6" borderId="1" xfId="15" applyNumberFormat="1" applyFont="1" applyFill="1" applyBorder="1" applyAlignment="1">
      <alignment horizontal="center"/>
    </xf>
    <xf numFmtId="221" fontId="40" fillId="0" borderId="8" xfId="14" applyNumberFormat="1" applyFont="1" applyBorder="1" applyAlignment="1">
      <alignment horizontal="center" vertical="center"/>
    </xf>
    <xf numFmtId="221" fontId="40" fillId="0" borderId="7" xfId="14" applyNumberFormat="1" applyFont="1" applyBorder="1" applyAlignment="1">
      <alignment horizontal="center" vertical="center"/>
    </xf>
    <xf numFmtId="221" fontId="40" fillId="0" borderId="9" xfId="14" applyNumberFormat="1" applyFont="1" applyBorder="1" applyAlignment="1">
      <alignment horizontal="center" vertical="center"/>
    </xf>
    <xf numFmtId="171" fontId="40" fillId="0" borderId="8" xfId="15" applyNumberFormat="1" applyFont="1" applyBorder="1" applyAlignment="1">
      <alignment horizontal="center"/>
    </xf>
    <xf numFmtId="171" fontId="40" fillId="0" borderId="9" xfId="15" applyNumberFormat="1" applyFont="1" applyBorder="1" applyAlignment="1">
      <alignment horizontal="center"/>
    </xf>
    <xf numFmtId="171" fontId="40" fillId="0" borderId="6" xfId="15" applyNumberFormat="1" applyFont="1" applyBorder="1" applyAlignment="1">
      <alignment horizontal="center"/>
    </xf>
    <xf numFmtId="221" fontId="9" fillId="0" borderId="4" xfId="0" applyNumberFormat="1" applyFont="1" applyBorder="1" applyAlignment="1">
      <alignment horizontal="center"/>
    </xf>
    <xf numFmtId="221" fontId="9" fillId="0" borderId="0" xfId="0" applyNumberFormat="1" applyFont="1" applyAlignment="1">
      <alignment horizontal="center"/>
    </xf>
    <xf numFmtId="221" fontId="9" fillId="0" borderId="5" xfId="0" applyNumberFormat="1" applyFont="1" applyBorder="1" applyAlignment="1">
      <alignment horizontal="center"/>
    </xf>
    <xf numFmtId="225" fontId="9" fillId="0" borderId="0" xfId="14" applyNumberFormat="1" applyFont="1" applyBorder="1" applyAlignment="1">
      <alignment horizontal="center"/>
    </xf>
    <xf numFmtId="225" fontId="9" fillId="0" borderId="5" xfId="14" applyNumberFormat="1" applyFont="1" applyBorder="1" applyAlignment="1">
      <alignment horizontal="center"/>
    </xf>
    <xf numFmtId="221" fontId="59" fillId="0" borderId="8" xfId="0" applyNumberFormat="1" applyFont="1" applyBorder="1" applyAlignment="1">
      <alignment horizontal="center"/>
    </xf>
    <xf numFmtId="221" fontId="59" fillId="0" borderId="7" xfId="0" applyNumberFormat="1" applyFont="1" applyBorder="1" applyAlignment="1">
      <alignment horizontal="center"/>
    </xf>
    <xf numFmtId="221" fontId="59" fillId="0" borderId="9" xfId="0" applyNumberFormat="1" applyFont="1" applyBorder="1" applyAlignment="1">
      <alignment horizontal="center"/>
    </xf>
    <xf numFmtId="229" fontId="59" fillId="0" borderId="7" xfId="14" applyNumberFormat="1" applyFont="1" applyBorder="1"/>
    <xf numFmtId="229" fontId="59" fillId="0" borderId="9" xfId="14" applyNumberFormat="1" applyFont="1" applyBorder="1"/>
    <xf numFmtId="0" fontId="39" fillId="4" borderId="60" xfId="39" applyFont="1" applyFill="1" applyBorder="1" applyAlignment="1">
      <alignment horizontal="center"/>
    </xf>
    <xf numFmtId="0" fontId="39" fillId="4" borderId="74" xfId="39" applyFont="1" applyFill="1" applyBorder="1" applyAlignment="1">
      <alignment horizontal="center"/>
    </xf>
    <xf numFmtId="0" fontId="39" fillId="4" borderId="73" xfId="39" applyFont="1" applyFill="1" applyBorder="1" applyAlignment="1">
      <alignment horizontal="center"/>
    </xf>
    <xf numFmtId="0" fontId="0" fillId="0" borderId="63" xfId="0" applyBorder="1" applyAlignment="1">
      <alignment horizontal="center"/>
    </xf>
    <xf numFmtId="0" fontId="0" fillId="0" borderId="65" xfId="0" applyBorder="1" applyAlignment="1">
      <alignment horizontal="center"/>
    </xf>
    <xf numFmtId="0" fontId="0" fillId="0" borderId="64" xfId="0" applyBorder="1" applyAlignment="1">
      <alignment horizontal="center"/>
    </xf>
    <xf numFmtId="171" fontId="23" fillId="0" borderId="4" xfId="15" applyNumberFormat="1" applyFont="1" applyBorder="1" applyAlignment="1">
      <alignment horizontal="center"/>
    </xf>
    <xf numFmtId="171" fontId="23" fillId="0" borderId="0" xfId="15" applyNumberFormat="1" applyFont="1" applyAlignment="1">
      <alignment horizontal="center"/>
    </xf>
    <xf numFmtId="171" fontId="23" fillId="0" borderId="5" xfId="15" applyNumberFormat="1" applyFont="1" applyBorder="1" applyAlignment="1">
      <alignment horizontal="center"/>
    </xf>
    <xf numFmtId="171" fontId="23" fillId="0" borderId="73" xfId="15" applyNumberFormat="1" applyFont="1" applyBorder="1" applyAlignment="1">
      <alignment horizontal="center"/>
    </xf>
    <xf numFmtId="171" fontId="23" fillId="0" borderId="2" xfId="15" applyNumberFormat="1" applyFont="1" applyBorder="1" applyAlignment="1">
      <alignment horizontal="center"/>
    </xf>
    <xf numFmtId="171" fontId="23" fillId="0" borderId="74" xfId="15" applyNumberFormat="1" applyFont="1" applyBorder="1" applyAlignment="1">
      <alignment horizontal="center"/>
    </xf>
    <xf numFmtId="171" fontId="35" fillId="0" borderId="73" xfId="15" applyNumberFormat="1" applyFont="1" applyBorder="1" applyAlignment="1">
      <alignment horizontal="center"/>
    </xf>
    <xf numFmtId="171" fontId="35" fillId="0" borderId="2" xfId="15" applyNumberFormat="1" applyFont="1" applyBorder="1" applyAlignment="1">
      <alignment horizontal="center"/>
    </xf>
    <xf numFmtId="171" fontId="35" fillId="0" borderId="74" xfId="15" applyNumberFormat="1" applyFont="1" applyBorder="1" applyAlignment="1">
      <alignment horizontal="center"/>
    </xf>
    <xf numFmtId="171" fontId="35" fillId="0" borderId="8" xfId="15" applyNumberFormat="1" applyFont="1" applyBorder="1" applyAlignment="1">
      <alignment horizontal="center"/>
    </xf>
    <xf numFmtId="171" fontId="35" fillId="0" borderId="9" xfId="15" applyNumberFormat="1" applyFont="1" applyBorder="1" applyAlignment="1">
      <alignment horizontal="center"/>
    </xf>
    <xf numFmtId="0" fontId="39" fillId="4" borderId="1" xfId="39" applyFont="1" applyFill="1" applyBorder="1" applyAlignment="1">
      <alignment vertical="center" wrapText="1"/>
    </xf>
    <xf numFmtId="0" fontId="39" fillId="4" borderId="68" xfId="39" applyFont="1" applyFill="1" applyBorder="1" applyAlignment="1">
      <alignment vertical="center" wrapText="1"/>
    </xf>
    <xf numFmtId="3" fontId="215" fillId="0" borderId="65" xfId="39" applyNumberFormat="1" applyFont="1" applyBorder="1" applyAlignment="1">
      <alignment horizontal="center" vertical="center"/>
    </xf>
    <xf numFmtId="171" fontId="215" fillId="0" borderId="63" xfId="53510" applyNumberFormat="1" applyFont="1" applyBorder="1" applyAlignment="1">
      <alignment horizontal="center" vertical="center"/>
    </xf>
    <xf numFmtId="171" fontId="215" fillId="0" borderId="65" xfId="53510" applyNumberFormat="1" applyFont="1" applyBorder="1" applyAlignment="1">
      <alignment horizontal="center" vertical="center"/>
    </xf>
    <xf numFmtId="171" fontId="215" fillId="0" borderId="5" xfId="53510" applyNumberFormat="1" applyFont="1" applyBorder="1" applyAlignment="1">
      <alignment horizontal="center" vertical="center"/>
    </xf>
    <xf numFmtId="3" fontId="215" fillId="0" borderId="0" xfId="39" applyNumberFormat="1" applyFont="1" applyAlignment="1">
      <alignment horizontal="center" vertical="center"/>
    </xf>
    <xf numFmtId="171" fontId="215" fillId="0" borderId="4" xfId="53510" applyNumberFormat="1" applyFont="1" applyBorder="1" applyAlignment="1">
      <alignment horizontal="center" vertical="center"/>
    </xf>
    <xf numFmtId="171" fontId="215" fillId="0" borderId="0" xfId="53510" applyNumberFormat="1" applyFont="1" applyAlignment="1">
      <alignment horizontal="center" vertical="center"/>
    </xf>
    <xf numFmtId="3" fontId="211" fillId="126" borderId="0" xfId="39" applyNumberFormat="1" applyFont="1" applyFill="1" applyAlignment="1">
      <alignment horizontal="center" vertical="center"/>
    </xf>
    <xf numFmtId="171" fontId="211" fillId="0" borderId="4" xfId="53510" applyNumberFormat="1" applyFont="1" applyBorder="1" applyAlignment="1">
      <alignment horizontal="center" vertical="center"/>
    </xf>
    <xf numFmtId="171" fontId="211" fillId="0" borderId="0" xfId="53510" applyNumberFormat="1" applyFont="1" applyAlignment="1">
      <alignment horizontal="center" vertical="center"/>
    </xf>
    <xf numFmtId="171" fontId="211" fillId="0" borderId="5" xfId="53510" applyNumberFormat="1" applyFont="1" applyBorder="1" applyAlignment="1">
      <alignment horizontal="center" vertical="center"/>
    </xf>
    <xf numFmtId="3" fontId="211" fillId="125" borderId="0" xfId="39" applyNumberFormat="1" applyFont="1" applyFill="1" applyAlignment="1">
      <alignment horizontal="center" vertical="center"/>
    </xf>
    <xf numFmtId="3" fontId="211" fillId="0" borderId="0" xfId="39" applyNumberFormat="1" applyFont="1" applyAlignment="1">
      <alignment horizontal="center" vertical="center"/>
    </xf>
    <xf numFmtId="3" fontId="215" fillId="125" borderId="0" xfId="39" applyNumberFormat="1" applyFont="1" applyFill="1" applyAlignment="1">
      <alignment horizontal="center" vertical="center"/>
    </xf>
    <xf numFmtId="3" fontId="215" fillId="0" borderId="7" xfId="39" applyNumberFormat="1" applyFont="1" applyBorder="1" applyAlignment="1">
      <alignment horizontal="center" vertical="center"/>
    </xf>
    <xf numFmtId="171" fontId="215" fillId="0" borderId="8" xfId="53510" applyNumberFormat="1" applyFont="1" applyBorder="1" applyAlignment="1">
      <alignment horizontal="center" vertical="center"/>
    </xf>
    <xf numFmtId="171" fontId="215" fillId="0" borderId="7" xfId="53510" applyNumberFormat="1" applyFont="1" applyBorder="1" applyAlignment="1">
      <alignment horizontal="center" vertical="center"/>
    </xf>
    <xf numFmtId="171" fontId="215" fillId="0" borderId="9" xfId="53510" applyNumberFormat="1" applyFont="1" applyBorder="1" applyAlignment="1">
      <alignment horizontal="center" vertical="center"/>
    </xf>
    <xf numFmtId="171" fontId="215" fillId="0" borderId="64" xfId="53510" applyNumberFormat="1" applyFont="1" applyBorder="1" applyAlignment="1">
      <alignment horizontal="center" vertical="center"/>
    </xf>
    <xf numFmtId="0" fontId="39" fillId="4" borderId="73" xfId="39" quotePrefix="1" applyFont="1" applyFill="1" applyBorder="1" applyAlignment="1">
      <alignment horizontal="center"/>
    </xf>
    <xf numFmtId="0" fontId="39" fillId="4" borderId="60" xfId="39" quotePrefix="1" applyFont="1" applyFill="1" applyBorder="1" applyAlignment="1">
      <alignment horizontal="center"/>
    </xf>
    <xf numFmtId="171" fontId="2" fillId="0" borderId="0" xfId="53510" applyNumberFormat="1" applyFont="1" applyAlignment="1">
      <alignment horizontal="center" vertical="center"/>
    </xf>
    <xf numFmtId="171" fontId="2" fillId="125" borderId="0" xfId="53510" applyNumberFormat="1" applyFont="1" applyFill="1" applyAlignment="1">
      <alignment horizontal="center" vertical="center"/>
    </xf>
    <xf numFmtId="0" fontId="39" fillId="3" borderId="73" xfId="1" applyFont="1" applyFill="1" applyBorder="1"/>
    <xf numFmtId="221" fontId="290" fillId="0" borderId="8" xfId="9332" applyNumberFormat="1" applyFont="1" applyBorder="1" applyAlignment="1">
      <alignment horizontal="center" vertical="center"/>
    </xf>
    <xf numFmtId="221" fontId="290" fillId="0" borderId="7" xfId="9332" applyNumberFormat="1" applyFont="1" applyBorder="1" applyAlignment="1">
      <alignment horizontal="center" vertical="center"/>
    </xf>
    <xf numFmtId="221" fontId="290" fillId="0" borderId="9" xfId="9332" applyNumberFormat="1" applyFont="1" applyBorder="1" applyAlignment="1">
      <alignment horizontal="center" vertical="center"/>
    </xf>
    <xf numFmtId="3" fontId="42" fillId="0" borderId="4" xfId="0" applyNumberFormat="1" applyFont="1" applyBorder="1" applyAlignment="1">
      <alignment horizontal="center"/>
    </xf>
    <xf numFmtId="3" fontId="42" fillId="0" borderId="0" xfId="0" applyNumberFormat="1" applyFont="1" applyAlignment="1">
      <alignment horizontal="center"/>
    </xf>
    <xf numFmtId="0" fontId="222" fillId="0" borderId="8" xfId="0" applyFont="1" applyBorder="1"/>
    <xf numFmtId="171" fontId="40" fillId="0" borderId="4" xfId="19" applyNumberFormat="1" applyFont="1" applyBorder="1" applyAlignment="1">
      <alignment horizontal="center" vertical="center"/>
    </xf>
    <xf numFmtId="166" fontId="39" fillId="3" borderId="1" xfId="0" quotePrefix="1" applyNumberFormat="1" applyFont="1" applyFill="1" applyBorder="1"/>
    <xf numFmtId="178" fontId="39" fillId="3" borderId="4" xfId="13" applyNumberFormat="1" applyFont="1" applyFill="1" applyBorder="1" applyAlignment="1">
      <alignment horizontal="center"/>
    </xf>
    <xf numFmtId="178" fontId="39" fillId="3" borderId="0" xfId="13" applyNumberFormat="1" applyFont="1" applyFill="1" applyAlignment="1">
      <alignment horizontal="center"/>
    </xf>
    <xf numFmtId="178" fontId="39" fillId="3" borderId="5" xfId="13" applyNumberFormat="1" applyFont="1" applyFill="1" applyBorder="1" applyAlignment="1">
      <alignment horizontal="center"/>
    </xf>
    <xf numFmtId="178" fontId="39" fillId="3" borderId="4" xfId="13" quotePrefix="1" applyNumberFormat="1" applyFont="1" applyFill="1" applyBorder="1" applyAlignment="1">
      <alignment horizontal="center"/>
    </xf>
    <xf numFmtId="178" fontId="39" fillId="3" borderId="5" xfId="13" quotePrefix="1" applyNumberFormat="1" applyFont="1" applyFill="1" applyBorder="1" applyAlignment="1">
      <alignment horizontal="center"/>
    </xf>
    <xf numFmtId="178" fontId="39" fillId="3" borderId="3" xfId="13" applyNumberFormat="1" applyFont="1" applyFill="1" applyBorder="1" applyAlignment="1">
      <alignment horizontal="center"/>
    </xf>
    <xf numFmtId="174" fontId="40" fillId="5" borderId="4" xfId="14" applyFont="1" applyFill="1" applyBorder="1" applyAlignment="1">
      <alignment horizontal="center" vertical="center"/>
    </xf>
    <xf numFmtId="174" fontId="40" fillId="5" borderId="5" xfId="14" applyFont="1" applyFill="1" applyBorder="1" applyAlignment="1">
      <alignment horizontal="center" vertical="center"/>
    </xf>
    <xf numFmtId="174" fontId="40" fillId="5" borderId="3" xfId="14" applyFont="1" applyFill="1" applyBorder="1" applyAlignment="1">
      <alignment horizontal="center" vertical="center"/>
    </xf>
    <xf numFmtId="171" fontId="40" fillId="5" borderId="63" xfId="15" applyNumberFormat="1" applyFont="1" applyFill="1" applyBorder="1" applyAlignment="1">
      <alignment horizontal="center" vertical="center"/>
    </xf>
    <xf numFmtId="171" fontId="40" fillId="5" borderId="65" xfId="15" applyNumberFormat="1" applyFont="1" applyFill="1" applyBorder="1" applyAlignment="1">
      <alignment horizontal="center" vertical="center"/>
    </xf>
    <xf numFmtId="174" fontId="40" fillId="5" borderId="63" xfId="14" applyFont="1" applyFill="1" applyBorder="1" applyAlignment="1">
      <alignment horizontal="center" vertical="center"/>
    </xf>
    <xf numFmtId="174" fontId="40" fillId="5" borderId="64" xfId="14" applyFont="1" applyFill="1" applyBorder="1" applyAlignment="1">
      <alignment horizontal="center" vertical="center"/>
    </xf>
    <xf numFmtId="174" fontId="40" fillId="5" borderId="68" xfId="14" applyFont="1" applyFill="1" applyBorder="1" applyAlignment="1">
      <alignment horizontal="center" vertical="center"/>
    </xf>
    <xf numFmtId="171" fontId="40" fillId="0" borderId="4" xfId="15" applyNumberFormat="1" applyFont="1" applyBorder="1" applyAlignment="1">
      <alignment horizontal="center" vertical="center"/>
    </xf>
    <xf numFmtId="174" fontId="40" fillId="0" borderId="4" xfId="14" applyFont="1" applyBorder="1" applyAlignment="1">
      <alignment horizontal="center" vertical="center"/>
    </xf>
    <xf numFmtId="174" fontId="40" fillId="0" borderId="5" xfId="14" applyFont="1" applyBorder="1" applyAlignment="1">
      <alignment horizontal="center" vertical="center"/>
    </xf>
    <xf numFmtId="174" fontId="40" fillId="0" borderId="3" xfId="14" applyFont="1" applyBorder="1" applyAlignment="1">
      <alignment horizontal="center" vertical="center"/>
    </xf>
    <xf numFmtId="171" fontId="40" fillId="5" borderId="60" xfId="15" applyNumberFormat="1" applyFont="1" applyFill="1" applyBorder="1" applyAlignment="1">
      <alignment horizontal="center" vertical="center"/>
    </xf>
    <xf numFmtId="174" fontId="40" fillId="5" borderId="73" xfId="14" applyFont="1" applyFill="1" applyBorder="1" applyAlignment="1">
      <alignment horizontal="center" vertical="center"/>
    </xf>
    <xf numFmtId="174" fontId="40" fillId="5" borderId="74" xfId="14" applyFont="1" applyFill="1" applyBorder="1" applyAlignment="1">
      <alignment horizontal="center" vertical="center"/>
    </xf>
    <xf numFmtId="174" fontId="40" fillId="5" borderId="1" xfId="14" applyFont="1" applyFill="1" applyBorder="1" applyAlignment="1">
      <alignment horizontal="center" vertical="center"/>
    </xf>
    <xf numFmtId="173" fontId="40" fillId="0" borderId="63" xfId="10908" applyNumberFormat="1" applyFont="1" applyBorder="1" applyAlignment="1">
      <alignment horizontal="right" vertical="center"/>
    </xf>
    <xf numFmtId="173" fontId="40" fillId="0" borderId="65" xfId="10908" applyNumberFormat="1" applyFont="1" applyBorder="1" applyAlignment="1">
      <alignment horizontal="right" vertical="center"/>
    </xf>
    <xf numFmtId="173" fontId="40" fillId="0" borderId="64" xfId="10908" applyNumberFormat="1" applyFont="1" applyBorder="1" applyAlignment="1">
      <alignment horizontal="right" vertical="center"/>
    </xf>
    <xf numFmtId="171" fontId="40" fillId="5" borderId="63" xfId="53510" applyNumberFormat="1" applyFont="1" applyFill="1" applyBorder="1" applyAlignment="1">
      <alignment horizontal="center" vertical="center"/>
    </xf>
    <xf numFmtId="171" fontId="40" fillId="5" borderId="64" xfId="53510" applyNumberFormat="1" applyFont="1" applyFill="1" applyBorder="1" applyAlignment="1">
      <alignment horizontal="center" vertical="center"/>
    </xf>
    <xf numFmtId="0" fontId="40" fillId="0" borderId="65" xfId="0" applyFont="1" applyBorder="1" applyAlignment="1">
      <alignment horizontal="right" vertical="center"/>
    </xf>
    <xf numFmtId="0" fontId="40" fillId="0" borderId="64" xfId="0" applyFont="1" applyBorder="1" applyAlignment="1">
      <alignment horizontal="right" vertical="center"/>
    </xf>
    <xf numFmtId="0" fontId="40" fillId="5" borderId="68" xfId="0" applyFont="1" applyFill="1" applyBorder="1" applyAlignment="1">
      <alignment horizontal="center" vertical="center"/>
    </xf>
    <xf numFmtId="0" fontId="9" fillId="6" borderId="4" xfId="13" applyFill="1" applyBorder="1" applyAlignment="1">
      <alignment vertical="center"/>
    </xf>
    <xf numFmtId="0" fontId="9" fillId="6" borderId="4" xfId="13" applyFill="1" applyBorder="1" applyAlignment="1">
      <alignment vertical="center" wrapText="1"/>
    </xf>
    <xf numFmtId="0" fontId="59" fillId="6" borderId="4" xfId="13" applyFont="1" applyFill="1" applyBorder="1" applyAlignment="1">
      <alignment horizontal="left" vertical="center" wrapText="1"/>
    </xf>
    <xf numFmtId="0" fontId="9" fillId="0" borderId="4" xfId="13" applyBorder="1" applyAlignment="1">
      <alignment vertical="center"/>
    </xf>
    <xf numFmtId="0" fontId="59" fillId="6" borderId="4" xfId="13" applyFont="1" applyFill="1" applyBorder="1" applyAlignment="1">
      <alignment vertical="center" wrapText="1"/>
    </xf>
    <xf numFmtId="0" fontId="59" fillId="5" borderId="4" xfId="13" applyFont="1" applyFill="1" applyBorder="1" applyAlignment="1">
      <alignment vertical="center"/>
    </xf>
    <xf numFmtId="0" fontId="9" fillId="5" borderId="4" xfId="13" applyFill="1" applyBorder="1" applyAlignment="1">
      <alignment vertical="center"/>
    </xf>
    <xf numFmtId="0" fontId="9" fillId="0" borderId="63" xfId="13" applyBorder="1" applyAlignment="1">
      <alignment vertical="center"/>
    </xf>
    <xf numFmtId="0" fontId="9" fillId="0" borderId="73" xfId="13" applyBorder="1" applyAlignment="1">
      <alignment horizontal="justify" vertical="center" wrapText="1"/>
    </xf>
    <xf numFmtId="0" fontId="59" fillId="0" borderId="4" xfId="13" applyFont="1" applyBorder="1" applyAlignment="1">
      <alignment horizontal="justify" vertical="center" wrapText="1"/>
    </xf>
    <xf numFmtId="0" fontId="9" fillId="0" borderId="4" xfId="13" applyBorder="1"/>
    <xf numFmtId="0" fontId="59" fillId="0" borderId="63" xfId="13" applyFont="1" applyBorder="1" applyAlignment="1">
      <alignment vertical="center"/>
    </xf>
    <xf numFmtId="0" fontId="9" fillId="0" borderId="73" xfId="13" applyBorder="1" applyAlignment="1">
      <alignment vertical="center"/>
    </xf>
    <xf numFmtId="0" fontId="59" fillId="0" borderId="4" xfId="13" quotePrefix="1" applyFont="1" applyBorder="1" applyAlignment="1">
      <alignment vertical="center"/>
    </xf>
    <xf numFmtId="0" fontId="9" fillId="0" borderId="4" xfId="13" quotePrefix="1" applyBorder="1" applyAlignment="1">
      <alignment vertical="center"/>
    </xf>
    <xf numFmtId="0" fontId="59" fillId="0" borderId="4" xfId="13" applyFont="1" applyBorder="1" applyAlignment="1">
      <alignment vertical="center"/>
    </xf>
    <xf numFmtId="0" fontId="59" fillId="5" borderId="8" xfId="13" applyFont="1" applyFill="1" applyBorder="1"/>
    <xf numFmtId="0" fontId="59" fillId="5" borderId="4" xfId="13" applyFont="1" applyFill="1" applyBorder="1"/>
    <xf numFmtId="221" fontId="40" fillId="0" borderId="63" xfId="14" applyNumberFormat="1" applyFont="1" applyBorder="1" applyAlignment="1">
      <alignment horizontal="center"/>
    </xf>
    <xf numFmtId="221" fontId="40" fillId="0" borderId="65" xfId="14" applyNumberFormat="1" applyFont="1" applyBorder="1" applyAlignment="1">
      <alignment horizontal="center"/>
    </xf>
    <xf numFmtId="221" fontId="42" fillId="0" borderId="64" xfId="0" applyNumberFormat="1" applyFont="1" applyBorder="1" applyAlignment="1">
      <alignment horizontal="center"/>
    </xf>
    <xf numFmtId="171" fontId="40" fillId="6" borderId="65" xfId="15" applyNumberFormat="1" applyFont="1" applyFill="1" applyBorder="1" applyAlignment="1">
      <alignment horizontal="center"/>
    </xf>
    <xf numFmtId="221" fontId="40" fillId="0" borderId="4" xfId="14" applyNumberFormat="1" applyFont="1" applyBorder="1" applyAlignment="1">
      <alignment horizontal="center"/>
    </xf>
    <xf numFmtId="221" fontId="40" fillId="0" borderId="0" xfId="14" applyNumberFormat="1" applyFont="1" applyAlignment="1">
      <alignment horizontal="center"/>
    </xf>
    <xf numFmtId="221" fontId="42" fillId="0" borderId="5" xfId="0" applyNumberFormat="1" applyFont="1" applyBorder="1" applyAlignment="1">
      <alignment horizontal="center"/>
    </xf>
    <xf numFmtId="221" fontId="41" fillId="0" borderId="75" xfId="14" applyNumberFormat="1" applyFont="1" applyBorder="1" applyAlignment="1">
      <alignment horizontal="center"/>
    </xf>
    <xf numFmtId="221" fontId="41" fillId="0" borderId="10" xfId="14" applyNumberFormat="1" applyFont="1" applyBorder="1" applyAlignment="1">
      <alignment horizontal="center"/>
    </xf>
    <xf numFmtId="221" fontId="222" fillId="0" borderId="76" xfId="0" applyNumberFormat="1" applyFont="1" applyBorder="1" applyAlignment="1">
      <alignment horizontal="center"/>
    </xf>
    <xf numFmtId="171" fontId="41" fillId="6" borderId="75" xfId="15" applyNumberFormat="1" applyFont="1" applyFill="1" applyBorder="1" applyAlignment="1">
      <alignment horizontal="center"/>
    </xf>
    <xf numFmtId="171" fontId="41" fillId="6" borderId="10" xfId="15" applyNumberFormat="1" applyFont="1" applyFill="1" applyBorder="1" applyAlignment="1">
      <alignment horizontal="center"/>
    </xf>
    <xf numFmtId="171" fontId="41" fillId="6" borderId="77" xfId="15" applyNumberFormat="1" applyFont="1" applyFill="1" applyBorder="1" applyAlignment="1">
      <alignment horizontal="center"/>
    </xf>
    <xf numFmtId="173" fontId="41" fillId="0" borderId="4" xfId="14" applyNumberFormat="1" applyFont="1" applyBorder="1" applyAlignment="1">
      <alignment horizontal="center" vertical="center"/>
    </xf>
    <xf numFmtId="173" fontId="41" fillId="0" borderId="0" xfId="14" applyNumberFormat="1" applyFont="1" applyAlignment="1">
      <alignment horizontal="center" vertical="center"/>
    </xf>
    <xf numFmtId="173" fontId="41" fillId="0" borderId="5" xfId="14" applyNumberFormat="1" applyFont="1" applyBorder="1" applyAlignment="1">
      <alignment horizontal="center" vertical="center"/>
    </xf>
    <xf numFmtId="171" fontId="41" fillId="0" borderId="0" xfId="15" applyNumberFormat="1" applyFont="1" applyAlignment="1">
      <alignment horizontal="center" vertical="center"/>
    </xf>
    <xf numFmtId="171" fontId="41" fillId="0" borderId="5" xfId="15" applyNumberFormat="1" applyFont="1" applyBorder="1" applyAlignment="1">
      <alignment horizontal="center" vertical="center"/>
    </xf>
    <xf numFmtId="221" fontId="40" fillId="0" borderId="5" xfId="14" applyNumberFormat="1" applyFont="1" applyBorder="1" applyAlignment="1">
      <alignment horizontal="center"/>
    </xf>
    <xf numFmtId="171" fontId="40" fillId="0" borderId="3" xfId="15" applyNumberFormat="1" applyFont="1" applyBorder="1" applyAlignment="1">
      <alignment horizontal="center" vertical="center"/>
    </xf>
    <xf numFmtId="173" fontId="40" fillId="0" borderId="4" xfId="14" applyNumberFormat="1" applyFont="1" applyBorder="1" applyAlignment="1">
      <alignment horizontal="center" vertical="center"/>
    </xf>
    <xf numFmtId="173" fontId="40" fillId="0" borderId="0" xfId="14" applyNumberFormat="1" applyFont="1" applyAlignment="1">
      <alignment horizontal="center" vertical="center"/>
    </xf>
    <xf numFmtId="173" fontId="40" fillId="0" borderId="5" xfId="14" applyNumberFormat="1" applyFont="1" applyBorder="1" applyAlignment="1">
      <alignment horizontal="center" vertical="center"/>
    </xf>
    <xf numFmtId="171" fontId="40" fillId="0" borderId="5" xfId="15" applyNumberFormat="1" applyFont="1" applyBorder="1" applyAlignment="1">
      <alignment horizontal="center" vertical="center"/>
    </xf>
    <xf numFmtId="10" fontId="40" fillId="0" borderId="4" xfId="15" applyNumberFormat="1" applyFont="1" applyBorder="1" applyAlignment="1">
      <alignment horizontal="center" vertical="center"/>
    </xf>
    <xf numFmtId="10" fontId="40" fillId="0" borderId="0" xfId="15" applyNumberFormat="1" applyFont="1" applyAlignment="1">
      <alignment horizontal="center" vertical="center"/>
    </xf>
    <xf numFmtId="10" fontId="40" fillId="0" borderId="5" xfId="15" applyNumberFormat="1" applyFont="1" applyBorder="1" applyAlignment="1">
      <alignment horizontal="center" vertical="center"/>
    </xf>
    <xf numFmtId="10" fontId="41" fillId="0" borderId="4" xfId="15" applyNumberFormat="1" applyFont="1" applyBorder="1" applyAlignment="1">
      <alignment horizontal="center" vertical="center"/>
    </xf>
    <xf numFmtId="10" fontId="41" fillId="0" borderId="0" xfId="15" applyNumberFormat="1" applyFont="1" applyAlignment="1">
      <alignment horizontal="center" vertical="center"/>
    </xf>
    <xf numFmtId="171" fontId="41" fillId="0" borderId="4" xfId="15" applyNumberFormat="1" applyFont="1" applyBorder="1" applyAlignment="1">
      <alignment horizontal="center" vertical="center"/>
    </xf>
    <xf numFmtId="171" fontId="41" fillId="0" borderId="3" xfId="15" applyNumberFormat="1" applyFont="1" applyBorder="1" applyAlignment="1">
      <alignment horizontal="center" vertical="center"/>
    </xf>
    <xf numFmtId="10" fontId="41" fillId="0" borderId="78" xfId="15" applyNumberFormat="1" applyFont="1" applyBorder="1" applyAlignment="1">
      <alignment horizontal="center" vertical="center"/>
    </xf>
    <xf numFmtId="10" fontId="41" fillId="0" borderId="13" xfId="15" applyNumberFormat="1" applyFont="1" applyBorder="1" applyAlignment="1">
      <alignment horizontal="center" vertical="center"/>
    </xf>
    <xf numFmtId="171" fontId="41" fillId="0" borderId="78" xfId="15" applyNumberFormat="1" applyFont="1" applyBorder="1" applyAlignment="1">
      <alignment horizontal="center" vertical="center"/>
    </xf>
    <xf numFmtId="171" fontId="41" fillId="0" borderId="13" xfId="15" applyNumberFormat="1" applyFont="1" applyBorder="1" applyAlignment="1">
      <alignment horizontal="center" vertical="center"/>
    </xf>
    <xf numFmtId="171" fontId="41" fillId="0" borderId="79" xfId="15" applyNumberFormat="1" applyFont="1" applyBorder="1" applyAlignment="1">
      <alignment horizontal="center" vertical="center"/>
    </xf>
    <xf numFmtId="10" fontId="41" fillId="0" borderId="73" xfId="15" applyNumberFormat="1" applyFont="1" applyBorder="1" applyAlignment="1">
      <alignment horizontal="center" vertical="center"/>
    </xf>
    <xf numFmtId="10" fontId="41" fillId="0" borderId="60" xfId="15" applyNumberFormat="1" applyFont="1" applyBorder="1" applyAlignment="1">
      <alignment horizontal="center" vertical="center"/>
    </xf>
    <xf numFmtId="171" fontId="41" fillId="0" borderId="73" xfId="15" applyNumberFormat="1" applyFont="1" applyBorder="1" applyAlignment="1">
      <alignment horizontal="center" vertical="center"/>
    </xf>
    <xf numFmtId="171" fontId="41" fillId="0" borderId="60" xfId="15" applyNumberFormat="1" applyFont="1" applyBorder="1" applyAlignment="1">
      <alignment horizontal="center" vertical="center"/>
    </xf>
    <xf numFmtId="171" fontId="41" fillId="0" borderId="1" xfId="15" applyNumberFormat="1" applyFont="1" applyBorder="1" applyAlignment="1">
      <alignment horizontal="center" vertical="center"/>
    </xf>
    <xf numFmtId="0" fontId="39" fillId="3" borderId="1" xfId="0" quotePrefix="1" applyFont="1" applyFill="1" applyBorder="1"/>
    <xf numFmtId="0" fontId="39" fillId="3" borderId="73" xfId="53" quotePrefix="1" applyFont="1" applyFill="1" applyBorder="1" applyAlignment="1">
      <alignment vertical="center"/>
    </xf>
    <xf numFmtId="49" fontId="39" fillId="3" borderId="73" xfId="0" quotePrefix="1" applyNumberFormat="1" applyFont="1" applyFill="1" applyBorder="1" applyAlignment="1">
      <alignment vertical="top"/>
    </xf>
    <xf numFmtId="0" fontId="39" fillId="3" borderId="73" xfId="0" quotePrefix="1" applyFont="1" applyFill="1" applyBorder="1" applyAlignment="1">
      <alignment vertical="top"/>
    </xf>
    <xf numFmtId="221" fontId="40" fillId="0" borderId="63" xfId="5" applyNumberFormat="1" applyFont="1" applyBorder="1" applyAlignment="1">
      <alignment horizontal="center" vertical="center"/>
    </xf>
    <xf numFmtId="221" fontId="40" fillId="0" borderId="65" xfId="5" applyNumberFormat="1" applyFont="1" applyBorder="1" applyAlignment="1">
      <alignment horizontal="center" vertical="center"/>
    </xf>
    <xf numFmtId="171" fontId="40" fillId="0" borderId="63" xfId="53521" applyNumberFormat="1" applyFont="1" applyBorder="1" applyAlignment="1">
      <alignment horizontal="center" vertical="center"/>
    </xf>
    <xf numFmtId="171" fontId="40" fillId="0" borderId="64" xfId="53521" applyNumberFormat="1" applyFont="1" applyBorder="1" applyAlignment="1">
      <alignment horizontal="center" vertical="center"/>
    </xf>
    <xf numFmtId="171" fontId="40" fillId="0" borderId="68" xfId="53521" applyNumberFormat="1" applyFont="1" applyBorder="1" applyAlignment="1">
      <alignment horizontal="center" vertical="center"/>
    </xf>
    <xf numFmtId="221" fontId="40" fillId="0" borderId="4" xfId="5" applyNumberFormat="1" applyFont="1" applyBorder="1" applyAlignment="1">
      <alignment horizontal="center" vertical="center"/>
    </xf>
    <xf numFmtId="221" fontId="40" fillId="0" borderId="0" xfId="5" applyNumberFormat="1" applyFont="1" applyAlignment="1">
      <alignment horizontal="center" vertical="center"/>
    </xf>
    <xf numFmtId="171" fontId="40" fillId="0" borderId="4" xfId="53521" applyNumberFormat="1" applyFont="1" applyBorder="1" applyAlignment="1">
      <alignment horizontal="center" vertical="center"/>
    </xf>
    <xf numFmtId="171" fontId="40" fillId="0" borderId="5" xfId="53521" applyNumberFormat="1" applyFont="1" applyBorder="1" applyAlignment="1">
      <alignment horizontal="center" vertical="center"/>
    </xf>
    <xf numFmtId="171" fontId="40" fillId="0" borderId="3" xfId="53521" applyNumberFormat="1" applyFont="1" applyBorder="1" applyAlignment="1">
      <alignment horizontal="center" vertical="center"/>
    </xf>
    <xf numFmtId="221" fontId="41" fillId="0" borderId="8" xfId="5" applyNumberFormat="1" applyFont="1" applyBorder="1" applyAlignment="1">
      <alignment horizontal="center" vertical="center"/>
    </xf>
    <xf numFmtId="221" fontId="41" fillId="0" borderId="7" xfId="5" applyNumberFormat="1" applyFont="1" applyBorder="1" applyAlignment="1">
      <alignment horizontal="center" vertical="center"/>
    </xf>
    <xf numFmtId="171" fontId="41" fillId="0" borderId="8" xfId="53521" applyNumberFormat="1" applyFont="1" applyBorder="1" applyAlignment="1">
      <alignment horizontal="center" vertical="center"/>
    </xf>
    <xf numFmtId="171" fontId="41" fillId="0" borderId="9" xfId="53521" applyNumberFormat="1" applyFont="1" applyBorder="1" applyAlignment="1">
      <alignment horizontal="center" vertical="center"/>
    </xf>
    <xf numFmtId="171" fontId="41" fillId="0" borderId="6" xfId="53521" applyNumberFormat="1" applyFont="1" applyBorder="1" applyAlignment="1">
      <alignment horizontal="center" vertical="center"/>
    </xf>
    <xf numFmtId="222" fontId="40" fillId="0" borderId="63" xfId="5" applyNumberFormat="1" applyFont="1" applyBorder="1" applyAlignment="1">
      <alignment horizontal="center" vertical="center"/>
    </xf>
    <xf numFmtId="222" fontId="40" fillId="0" borderId="65" xfId="5" applyNumberFormat="1" applyFont="1" applyBorder="1" applyAlignment="1">
      <alignment horizontal="center" vertical="center"/>
    </xf>
    <xf numFmtId="222" fontId="40" fillId="0" borderId="4" xfId="5" applyNumberFormat="1" applyFont="1" applyBorder="1" applyAlignment="1">
      <alignment horizontal="center" vertical="center"/>
    </xf>
    <xf numFmtId="222" fontId="40" fillId="0" borderId="0" xfId="5" applyNumberFormat="1" applyFont="1" applyAlignment="1">
      <alignment horizontal="center" vertical="center"/>
    </xf>
    <xf numFmtId="171" fontId="40" fillId="0" borderId="3" xfId="53510" applyNumberFormat="1" applyFont="1" applyBorder="1" applyAlignment="1">
      <alignment horizontal="center" vertical="center"/>
    </xf>
    <xf numFmtId="222" fontId="41" fillId="0" borderId="73" xfId="5" applyNumberFormat="1" applyFont="1" applyBorder="1" applyAlignment="1">
      <alignment horizontal="center" vertical="center"/>
    </xf>
    <xf numFmtId="222" fontId="41" fillId="0" borderId="60" xfId="5" applyNumberFormat="1" applyFont="1" applyBorder="1" applyAlignment="1">
      <alignment horizontal="center" vertical="center"/>
    </xf>
    <xf numFmtId="171" fontId="41" fillId="0" borderId="8" xfId="53510" applyNumberFormat="1" applyFont="1" applyBorder="1" applyAlignment="1">
      <alignment horizontal="center" vertical="center"/>
    </xf>
    <xf numFmtId="171" fontId="41" fillId="0" borderId="6" xfId="53510" applyNumberFormat="1" applyFont="1" applyBorder="1" applyAlignment="1">
      <alignment horizontal="center" vertical="center"/>
    </xf>
    <xf numFmtId="14" fontId="39" fillId="3" borderId="60" xfId="37" applyNumberFormat="1" applyFont="1" applyFill="1" applyBorder="1" applyAlignment="1">
      <alignment horizontal="center" vertical="center"/>
    </xf>
    <xf numFmtId="3" fontId="40" fillId="0" borderId="63" xfId="53493" applyNumberFormat="1" applyFont="1" applyBorder="1" applyAlignment="1">
      <alignment horizontal="center"/>
    </xf>
    <xf numFmtId="171" fontId="40" fillId="0" borderId="63" xfId="53496" applyNumberFormat="1" applyFont="1" applyBorder="1" applyAlignment="1">
      <alignment horizontal="center"/>
    </xf>
    <xf numFmtId="171" fontId="40" fillId="0" borderId="64" xfId="53496" applyNumberFormat="1" applyFont="1" applyBorder="1" applyAlignment="1">
      <alignment horizontal="center"/>
    </xf>
    <xf numFmtId="3" fontId="40" fillId="0" borderId="4" xfId="53493" applyNumberFormat="1" applyFont="1" applyBorder="1" applyAlignment="1">
      <alignment horizontal="center"/>
    </xf>
    <xf numFmtId="171" fontId="40" fillId="0" borderId="4" xfId="53496" applyNumberFormat="1" applyFont="1" applyBorder="1" applyAlignment="1">
      <alignment horizontal="center"/>
    </xf>
    <xf numFmtId="171" fontId="40" fillId="0" borderId="5" xfId="53496" applyNumberFormat="1" applyFont="1" applyBorder="1" applyAlignment="1">
      <alignment horizontal="center"/>
    </xf>
    <xf numFmtId="3" fontId="40" fillId="0" borderId="73" xfId="53493" applyNumberFormat="1" applyFont="1" applyBorder="1" applyAlignment="1">
      <alignment horizontal="center"/>
    </xf>
    <xf numFmtId="3" fontId="40" fillId="0" borderId="60" xfId="53493" applyNumberFormat="1" applyFont="1" applyBorder="1" applyAlignment="1">
      <alignment horizontal="center"/>
    </xf>
    <xf numFmtId="171" fontId="40" fillId="0" borderId="73" xfId="53496" applyNumberFormat="1" applyFont="1" applyBorder="1" applyAlignment="1">
      <alignment horizontal="center"/>
    </xf>
    <xf numFmtId="171" fontId="40" fillId="0" borderId="74" xfId="53496" applyNumberFormat="1" applyFont="1" applyBorder="1" applyAlignment="1">
      <alignment horizontal="center"/>
    </xf>
    <xf numFmtId="171" fontId="41" fillId="0" borderId="8" xfId="53496" applyNumberFormat="1" applyFont="1" applyBorder="1" applyAlignment="1">
      <alignment horizontal="center" vertical="center"/>
    </xf>
    <xf numFmtId="171" fontId="41" fillId="0" borderId="9" xfId="53496" applyNumberFormat="1" applyFont="1" applyBorder="1" applyAlignment="1">
      <alignment horizontal="center" vertical="center"/>
    </xf>
    <xf numFmtId="221" fontId="40" fillId="0" borderId="64" xfId="5" applyNumberFormat="1" applyFont="1" applyBorder="1" applyAlignment="1">
      <alignment horizontal="center" vertical="center"/>
    </xf>
    <xf numFmtId="221" fontId="41" fillId="0" borderId="9" xfId="5" applyNumberFormat="1" applyFont="1" applyBorder="1" applyAlignment="1">
      <alignment horizontal="center" vertical="center"/>
    </xf>
    <xf numFmtId="171" fontId="42" fillId="0" borderId="68" xfId="0" applyNumberFormat="1" applyFont="1" applyBorder="1" applyAlignment="1">
      <alignment horizontal="center"/>
    </xf>
    <xf numFmtId="3" fontId="41" fillId="0" borderId="8" xfId="53493" applyNumberFormat="1" applyFont="1" applyBorder="1" applyAlignment="1">
      <alignment horizontal="center"/>
    </xf>
    <xf numFmtId="3" fontId="41" fillId="0" borderId="7" xfId="53493" applyNumberFormat="1" applyFont="1" applyBorder="1" applyAlignment="1">
      <alignment horizontal="center"/>
    </xf>
    <xf numFmtId="171" fontId="41" fillId="0" borderId="8" xfId="53496" applyNumberFormat="1" applyFont="1" applyBorder="1" applyAlignment="1">
      <alignment horizontal="center"/>
    </xf>
    <xf numFmtId="171" fontId="41" fillId="0" borderId="9" xfId="53496" applyNumberFormat="1" applyFont="1" applyBorder="1" applyAlignment="1">
      <alignment horizontal="center"/>
    </xf>
    <xf numFmtId="171" fontId="222" fillId="0" borderId="6" xfId="0" applyNumberFormat="1" applyFont="1" applyBorder="1" applyAlignment="1">
      <alignment horizontal="center"/>
    </xf>
    <xf numFmtId="1" fontId="39" fillId="3" borderId="73" xfId="37" quotePrefix="1" applyNumberFormat="1" applyFont="1" applyFill="1" applyBorder="1" applyAlignment="1">
      <alignment horizontal="center" vertical="center"/>
    </xf>
    <xf numFmtId="0" fontId="39" fillId="3" borderId="74" xfId="37" quotePrefix="1" applyFont="1" applyFill="1" applyBorder="1" applyAlignment="1">
      <alignment horizontal="center" vertical="center"/>
    </xf>
    <xf numFmtId="171" fontId="2" fillId="0" borderId="63" xfId="53510" applyNumberFormat="1" applyFont="1" applyBorder="1" applyAlignment="1">
      <alignment horizontal="center" vertical="center"/>
    </xf>
    <xf numFmtId="171" fontId="2" fillId="0" borderId="64" xfId="53510" applyNumberFormat="1" applyFont="1" applyBorder="1" applyAlignment="1">
      <alignment horizontal="center" vertical="center"/>
    </xf>
    <xf numFmtId="171" fontId="0" fillId="0" borderId="0" xfId="53510" applyNumberFormat="1" applyFont="1" applyFill="1" applyAlignment="1">
      <alignment horizontal="center" vertical="center"/>
    </xf>
    <xf numFmtId="171" fontId="2" fillId="0" borderId="0" xfId="53510" applyNumberFormat="1" applyFont="1" applyFill="1" applyAlignment="1">
      <alignment horizontal="center" vertical="center"/>
    </xf>
    <xf numFmtId="171" fontId="2" fillId="0" borderId="7" xfId="53510" applyNumberFormat="1" applyFont="1" applyBorder="1" applyAlignment="1">
      <alignment horizontal="center" vertical="center"/>
    </xf>
    <xf numFmtId="0" fontId="39" fillId="3" borderId="1" xfId="0" quotePrefix="1" applyFont="1" applyFill="1" applyBorder="1" applyAlignment="1">
      <alignment horizontal="left"/>
    </xf>
    <xf numFmtId="1" fontId="39" fillId="3" borderId="73" xfId="14" applyNumberFormat="1" applyFont="1" applyFill="1" applyBorder="1" applyAlignment="1">
      <alignment horizontal="center" vertical="center"/>
    </xf>
    <xf numFmtId="1" fontId="39" fillId="3" borderId="2" xfId="14" applyNumberFormat="1" applyFont="1" applyFill="1" applyBorder="1" applyAlignment="1">
      <alignment horizontal="center" vertical="center"/>
    </xf>
    <xf numFmtId="14" fontId="39" fillId="3" borderId="73" xfId="37" applyNumberFormat="1" applyFont="1" applyFill="1" applyBorder="1" applyAlignment="1">
      <alignment horizontal="center"/>
    </xf>
    <xf numFmtId="14" fontId="39" fillId="3" borderId="2" xfId="37" applyNumberFormat="1" applyFont="1" applyFill="1" applyBorder="1" applyAlignment="1">
      <alignment horizontal="center"/>
    </xf>
    <xf numFmtId="0" fontId="39" fillId="3" borderId="73" xfId="37" quotePrefix="1" applyFont="1" applyFill="1" applyBorder="1" applyAlignment="1">
      <alignment horizontal="center"/>
    </xf>
    <xf numFmtId="0" fontId="39" fillId="3" borderId="74" xfId="37" quotePrefix="1" applyFont="1" applyFill="1" applyBorder="1" applyAlignment="1">
      <alignment horizontal="center"/>
    </xf>
    <xf numFmtId="0" fontId="40" fillId="0" borderId="3" xfId="0" applyFont="1" applyBorder="1" applyAlignment="1">
      <alignment horizontal="left" vertical="center" indent="1"/>
    </xf>
    <xf numFmtId="0" fontId="40" fillId="0" borderId="3" xfId="0" applyFont="1" applyBorder="1" applyAlignment="1">
      <alignment horizontal="left" vertical="center" wrapText="1" indent="1"/>
    </xf>
    <xf numFmtId="0" fontId="42" fillId="0" borderId="3" xfId="0" applyFont="1" applyBorder="1" applyAlignment="1">
      <alignment horizontal="left" wrapText="1" indent="2"/>
    </xf>
    <xf numFmtId="0" fontId="42" fillId="0" borderId="3" xfId="0" applyFont="1" applyBorder="1" applyAlignment="1">
      <alignment horizontal="left" indent="2"/>
    </xf>
    <xf numFmtId="0" fontId="41" fillId="0" borderId="77" xfId="0" applyFont="1" applyBorder="1" applyAlignment="1">
      <alignment horizontal="left" vertical="center" indent="1"/>
    </xf>
    <xf numFmtId="0" fontId="41" fillId="0" borderId="3" xfId="0" applyFont="1" applyBorder="1" applyAlignment="1">
      <alignment horizontal="left" vertical="center"/>
    </xf>
    <xf numFmtId="0" fontId="41" fillId="0" borderId="3" xfId="0" applyFont="1" applyBorder="1" applyAlignment="1">
      <alignment horizontal="left" vertical="center" indent="1"/>
    </xf>
    <xf numFmtId="0" fontId="41" fillId="0" borderId="79" xfId="0" applyFont="1" applyBorder="1" applyAlignment="1">
      <alignment horizontal="left" vertical="center" indent="1"/>
    </xf>
    <xf numFmtId="0" fontId="41" fillId="0" borderId="1" xfId="0" applyFont="1" applyBorder="1" applyAlignment="1">
      <alignment horizontal="left" vertical="center" indent="1"/>
    </xf>
    <xf numFmtId="14" fontId="229" fillId="3" borderId="4" xfId="38" applyNumberFormat="1" applyFont="1" applyFill="1" applyBorder="1" applyAlignment="1">
      <alignment horizontal="center" vertical="center" wrapText="1"/>
    </xf>
    <xf numFmtId="14" fontId="229" fillId="3" borderId="0" xfId="38" applyNumberFormat="1" applyFont="1" applyFill="1" applyAlignment="1">
      <alignment horizontal="center" vertical="center" wrapText="1"/>
    </xf>
    <xf numFmtId="14" fontId="229" fillId="3" borderId="5" xfId="38" applyNumberFormat="1" applyFont="1" applyFill="1" applyBorder="1" applyAlignment="1">
      <alignment horizontal="center" vertical="center" wrapText="1"/>
    </xf>
    <xf numFmtId="1" fontId="39" fillId="3" borderId="73" xfId="24" applyNumberFormat="1" applyFont="1" applyFill="1" applyBorder="1" applyAlignment="1">
      <alignment horizontal="center" vertical="center"/>
    </xf>
    <xf numFmtId="1" fontId="39" fillId="3" borderId="60" xfId="24" applyNumberFormat="1" applyFont="1" applyFill="1" applyBorder="1" applyAlignment="1">
      <alignment horizontal="center" vertical="center"/>
    </xf>
    <xf numFmtId="0" fontId="39" fillId="3" borderId="1" xfId="53493" applyFont="1" applyFill="1" applyBorder="1" applyAlignment="1">
      <alignment horizontal="center" vertical="center"/>
    </xf>
    <xf numFmtId="43" fontId="258" fillId="0" borderId="4" xfId="53509" applyFont="1" applyBorder="1" applyAlignment="1">
      <alignment horizontal="center" vertical="center"/>
    </xf>
    <xf numFmtId="43" fontId="258" fillId="0" borderId="0" xfId="53509" applyFont="1" applyAlignment="1">
      <alignment horizontal="center" vertical="center"/>
    </xf>
    <xf numFmtId="43" fontId="258" fillId="0" borderId="5" xfId="53509" applyFont="1" applyBorder="1" applyAlignment="1">
      <alignment horizontal="center" vertical="center"/>
    </xf>
    <xf numFmtId="43" fontId="2" fillId="0" borderId="0" xfId="53509" applyFont="1" applyAlignment="1">
      <alignment horizontal="center" vertical="center"/>
    </xf>
    <xf numFmtId="43" fontId="215" fillId="0" borderId="4" xfId="53509" applyFont="1" applyBorder="1" applyAlignment="1">
      <alignment horizontal="center" vertical="center"/>
    </xf>
    <xf numFmtId="43" fontId="215" fillId="0" borderId="73" xfId="53509" applyFont="1" applyBorder="1" applyAlignment="1">
      <alignment horizontal="center" vertical="center"/>
    </xf>
    <xf numFmtId="9" fontId="211" fillId="0" borderId="72" xfId="0" applyNumberFormat="1" applyFont="1" applyBorder="1" applyAlignment="1">
      <alignment horizontal="center" vertical="center"/>
    </xf>
    <xf numFmtId="0" fontId="213" fillId="0" borderId="0" xfId="0" applyFont="1" applyAlignment="1">
      <alignment horizontal="left" vertical="center"/>
    </xf>
    <xf numFmtId="0" fontId="227" fillId="3" borderId="63" xfId="2" applyFont="1" applyFill="1" applyBorder="1" applyAlignment="1">
      <alignment horizontal="center" vertical="top"/>
    </xf>
    <xf numFmtId="0" fontId="227" fillId="3" borderId="64" xfId="2" applyFont="1" applyFill="1" applyBorder="1" applyAlignment="1">
      <alignment horizontal="center" vertical="top"/>
    </xf>
    <xf numFmtId="0" fontId="262" fillId="3" borderId="68" xfId="0" applyFont="1" applyFill="1" applyBorder="1" applyAlignment="1">
      <alignment horizontal="left" vertical="center" wrapText="1"/>
    </xf>
    <xf numFmtId="0" fontId="262" fillId="3" borderId="1" xfId="0" applyFont="1" applyFill="1" applyBorder="1" applyAlignment="1">
      <alignment horizontal="left" vertical="center" wrapText="1"/>
    </xf>
    <xf numFmtId="0" fontId="227" fillId="3" borderId="63" xfId="0" applyFont="1" applyFill="1" applyBorder="1" applyAlignment="1">
      <alignment horizontal="center" vertical="top"/>
    </xf>
    <xf numFmtId="0" fontId="227" fillId="3" borderId="65" xfId="0" applyFont="1" applyFill="1" applyBorder="1" applyAlignment="1">
      <alignment horizontal="center" vertical="top"/>
    </xf>
    <xf numFmtId="0" fontId="227" fillId="3" borderId="64" xfId="0" applyFont="1" applyFill="1" applyBorder="1" applyAlignment="1">
      <alignment horizontal="center" vertical="top"/>
    </xf>
    <xf numFmtId="0" fontId="40" fillId="0" borderId="0" xfId="13" quotePrefix="1" applyFont="1" applyAlignment="1">
      <alignment horizontal="left" vertical="center" wrapText="1"/>
    </xf>
    <xf numFmtId="0" fontId="39" fillId="3" borderId="63" xfId="0" applyFont="1" applyFill="1" applyBorder="1" applyAlignment="1">
      <alignment horizontal="center" vertical="center"/>
    </xf>
    <xf numFmtId="0" fontId="39" fillId="3" borderId="65" xfId="0" applyFont="1" applyFill="1" applyBorder="1" applyAlignment="1">
      <alignment horizontal="center" vertical="center"/>
    </xf>
    <xf numFmtId="0" fontId="39" fillId="3" borderId="64" xfId="0" applyFont="1" applyFill="1" applyBorder="1" applyAlignment="1">
      <alignment horizontal="center" vertical="center"/>
    </xf>
    <xf numFmtId="0" fontId="14" fillId="0" borderId="0" xfId="0" applyFont="1" applyAlignment="1">
      <alignment horizontal="left" vertical="top" wrapText="1"/>
    </xf>
    <xf numFmtId="0" fontId="40" fillId="0" borderId="0" xfId="13" applyFont="1" applyAlignment="1">
      <alignment horizontal="left" vertical="center" wrapText="1"/>
    </xf>
    <xf numFmtId="0" fontId="42" fillId="0" borderId="0" xfId="0" applyFont="1" applyAlignment="1">
      <alignment horizontal="left" wrapText="1"/>
    </xf>
    <xf numFmtId="0" fontId="40" fillId="0" borderId="0" xfId="0" applyFont="1" applyAlignment="1">
      <alignment horizontal="left" vertical="center" wrapText="1"/>
    </xf>
    <xf numFmtId="0" fontId="39" fillId="3" borderId="63" xfId="0" applyFont="1" applyFill="1" applyBorder="1" applyAlignment="1">
      <alignment horizontal="center" vertical="center" wrapText="1"/>
    </xf>
    <xf numFmtId="0" fontId="39" fillId="3" borderId="64" xfId="0" applyFont="1" applyFill="1" applyBorder="1" applyAlignment="1">
      <alignment horizontal="center" vertical="center" wrapText="1"/>
    </xf>
    <xf numFmtId="0" fontId="14" fillId="0" borderId="0" xfId="0" applyFont="1" applyAlignment="1">
      <alignment horizontal="left" vertical="center" wrapText="1"/>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39" fillId="3" borderId="68" xfId="0" applyFont="1" applyFill="1" applyBorder="1" applyAlignment="1">
      <alignment horizontal="center" vertical="center"/>
    </xf>
    <xf numFmtId="0" fontId="39" fillId="3" borderId="1" xfId="0" applyFont="1" applyFill="1" applyBorder="1" applyAlignment="1">
      <alignment horizontal="center" vertical="center"/>
    </xf>
    <xf numFmtId="0" fontId="39" fillId="4" borderId="63" xfId="39" applyFont="1" applyFill="1" applyBorder="1" applyAlignment="1">
      <alignment horizontal="center" vertical="center" wrapText="1"/>
    </xf>
    <xf numFmtId="0" fontId="39" fillId="4" borderId="65" xfId="39" applyFont="1" applyFill="1" applyBorder="1" applyAlignment="1">
      <alignment horizontal="center" vertical="center" wrapText="1"/>
    </xf>
    <xf numFmtId="0" fontId="39" fillId="4" borderId="64" xfId="39" applyFont="1" applyFill="1" applyBorder="1" applyAlignment="1">
      <alignment horizontal="center" vertical="center" wrapText="1"/>
    </xf>
    <xf numFmtId="0" fontId="39" fillId="4" borderId="63" xfId="39" applyFont="1" applyFill="1" applyBorder="1" applyAlignment="1">
      <alignment horizontal="center" vertical="center"/>
    </xf>
    <xf numFmtId="0" fontId="39" fillId="4" borderId="64" xfId="39" applyFont="1" applyFill="1" applyBorder="1" applyAlignment="1">
      <alignment horizontal="center" vertical="center"/>
    </xf>
    <xf numFmtId="0" fontId="39" fillId="4" borderId="4" xfId="39" quotePrefix="1" applyFont="1" applyFill="1" applyBorder="1" applyAlignment="1">
      <alignment horizontal="center" vertical="center"/>
    </xf>
    <xf numFmtId="0" fontId="39" fillId="4" borderId="5" xfId="39" applyFont="1" applyFill="1" applyBorder="1" applyAlignment="1">
      <alignment horizontal="center" vertical="center"/>
    </xf>
    <xf numFmtId="0" fontId="39" fillId="4" borderId="63" xfId="39" applyFont="1" applyFill="1" applyBorder="1" applyAlignment="1">
      <alignment horizontal="left" vertical="center" wrapText="1"/>
    </xf>
    <xf numFmtId="0" fontId="39" fillId="4" borderId="4" xfId="39" applyFont="1" applyFill="1" applyBorder="1" applyAlignment="1">
      <alignment horizontal="left" vertical="center" wrapText="1"/>
    </xf>
    <xf numFmtId="0" fontId="39" fillId="4" borderId="63" xfId="0" applyFont="1" applyFill="1" applyBorder="1" applyAlignment="1">
      <alignment horizontal="center" vertical="center"/>
    </xf>
    <xf numFmtId="0" fontId="39" fillId="4" borderId="65" xfId="0" applyFont="1" applyFill="1" applyBorder="1" applyAlignment="1">
      <alignment horizontal="center" vertical="center"/>
    </xf>
    <xf numFmtId="0" fontId="39" fillId="4" borderId="64" xfId="0" applyFont="1" applyFill="1" applyBorder="1" applyAlignment="1">
      <alignment horizontal="center" vertical="center"/>
    </xf>
    <xf numFmtId="0" fontId="39" fillId="4" borderId="80" xfId="0" applyFont="1" applyFill="1" applyBorder="1" applyAlignment="1">
      <alignment horizontal="center" vertical="top"/>
    </xf>
    <xf numFmtId="0" fontId="39" fillId="4" borderId="81" xfId="0" applyFont="1" applyFill="1" applyBorder="1" applyAlignment="1">
      <alignment horizontal="center" vertical="top"/>
    </xf>
    <xf numFmtId="0" fontId="39" fillId="4" borderId="82" xfId="0" applyFont="1" applyFill="1" applyBorder="1" applyAlignment="1">
      <alignment horizontal="center" vertical="top"/>
    </xf>
    <xf numFmtId="0" fontId="39" fillId="4" borderId="0" xfId="39" applyFont="1" applyFill="1" applyAlignment="1">
      <alignment horizontal="center" vertical="center" wrapText="1"/>
    </xf>
    <xf numFmtId="0" fontId="39" fillId="4" borderId="5" xfId="39" applyFont="1" applyFill="1" applyBorder="1" applyAlignment="1">
      <alignment horizontal="center" vertical="center" wrapText="1"/>
    </xf>
    <xf numFmtId="0" fontId="39" fillId="4" borderId="4" xfId="39" applyFont="1" applyFill="1" applyBorder="1" applyAlignment="1">
      <alignment horizontal="center" vertical="center" wrapText="1"/>
    </xf>
    <xf numFmtId="0" fontId="229" fillId="3" borderId="63" xfId="26" applyFont="1" applyFill="1" applyBorder="1" applyAlignment="1">
      <alignment horizontal="center" vertical="center"/>
    </xf>
    <xf numFmtId="0" fontId="229" fillId="3" borderId="65" xfId="26" applyFont="1" applyFill="1" applyBorder="1" applyAlignment="1">
      <alignment horizontal="center" vertical="center"/>
    </xf>
    <xf numFmtId="0" fontId="229" fillId="3" borderId="64" xfId="26" applyFont="1" applyFill="1" applyBorder="1" applyAlignment="1">
      <alignment horizontal="center" vertical="center"/>
    </xf>
    <xf numFmtId="0" fontId="39" fillId="3" borderId="63" xfId="44" applyFont="1" applyFill="1" applyBorder="1" applyAlignment="1">
      <alignment horizontal="center" vertical="center" wrapText="1"/>
    </xf>
    <xf numFmtId="0" fontId="39" fillId="3" borderId="64" xfId="44" applyFont="1" applyFill="1" applyBorder="1" applyAlignment="1">
      <alignment horizontal="center" vertical="center" wrapText="1"/>
    </xf>
    <xf numFmtId="0" fontId="39" fillId="3" borderId="4" xfId="44" applyFont="1" applyFill="1" applyBorder="1" applyAlignment="1">
      <alignment horizontal="center" vertical="center" wrapText="1"/>
    </xf>
    <xf numFmtId="0" fontId="39" fillId="3" borderId="5" xfId="44" applyFont="1" applyFill="1" applyBorder="1" applyAlignment="1">
      <alignment horizontal="center" vertical="center" wrapText="1"/>
    </xf>
    <xf numFmtId="0" fontId="39" fillId="3" borderId="63" xfId="44" applyFont="1" applyFill="1" applyBorder="1" applyAlignment="1">
      <alignment horizontal="center" vertical="center"/>
    </xf>
    <xf numFmtId="0" fontId="39" fillId="3" borderId="65" xfId="44" applyFont="1" applyFill="1" applyBorder="1" applyAlignment="1">
      <alignment horizontal="center" vertical="center"/>
    </xf>
    <xf numFmtId="0" fontId="39" fillId="3" borderId="4" xfId="44" applyFont="1" applyFill="1" applyBorder="1" applyAlignment="1">
      <alignment horizontal="center" vertical="center"/>
    </xf>
    <xf numFmtId="0" fontId="39" fillId="3" borderId="0" xfId="44" applyFont="1" applyFill="1" applyAlignment="1">
      <alignment horizontal="center" vertical="center"/>
    </xf>
    <xf numFmtId="0" fontId="1" fillId="3" borderId="63" xfId="0" applyFont="1" applyFill="1" applyBorder="1" applyAlignment="1">
      <alignment horizontal="center"/>
    </xf>
    <xf numFmtId="0" fontId="1" fillId="3" borderId="64" xfId="0" applyFont="1" applyFill="1" applyBorder="1" applyAlignment="1">
      <alignment horizontal="center"/>
    </xf>
    <xf numFmtId="0" fontId="39" fillId="3" borderId="63" xfId="0" applyFont="1" applyFill="1" applyBorder="1" applyAlignment="1">
      <alignment horizontal="center"/>
    </xf>
    <xf numFmtId="0" fontId="39" fillId="3" borderId="65" xfId="0" applyFont="1" applyFill="1" applyBorder="1" applyAlignment="1">
      <alignment horizontal="center"/>
    </xf>
    <xf numFmtId="0" fontId="39" fillId="3" borderId="64" xfId="0" applyFont="1" applyFill="1" applyBorder="1" applyAlignment="1">
      <alignment horizontal="center"/>
    </xf>
    <xf numFmtId="0" fontId="39" fillId="3" borderId="68" xfId="0" applyFont="1" applyFill="1" applyBorder="1" applyAlignment="1">
      <alignment horizontal="left" vertical="center"/>
    </xf>
    <xf numFmtId="0" fontId="39" fillId="3" borderId="3" xfId="0" quotePrefix="1" applyFont="1" applyFill="1" applyBorder="1" applyAlignment="1">
      <alignment horizontal="left" vertical="center"/>
    </xf>
    <xf numFmtId="0" fontId="39" fillId="3" borderId="63" xfId="0" applyFont="1" applyFill="1" applyBorder="1" applyAlignment="1">
      <alignment horizontal="center" vertical="top"/>
    </xf>
    <xf numFmtId="0" fontId="39" fillId="3" borderId="68" xfId="0" applyFont="1" applyFill="1" applyBorder="1" applyAlignment="1">
      <alignment horizontal="center" vertical="top"/>
    </xf>
    <xf numFmtId="17" fontId="39" fillId="3" borderId="63" xfId="0" applyNumberFormat="1" applyFont="1" applyFill="1" applyBorder="1" applyAlignment="1">
      <alignment horizontal="center" vertical="center"/>
    </xf>
    <xf numFmtId="0" fontId="1" fillId="3" borderId="65" xfId="0" applyFont="1" applyFill="1" applyBorder="1" applyAlignment="1">
      <alignment horizontal="center"/>
    </xf>
    <xf numFmtId="1" fontId="39" fillId="3" borderId="0" xfId="14" applyNumberFormat="1" applyFont="1" applyFill="1" applyBorder="1" applyAlignment="1">
      <alignment horizontal="center"/>
    </xf>
    <xf numFmtId="1" fontId="39" fillId="3" borderId="63" xfId="0" applyNumberFormat="1" applyFont="1" applyFill="1" applyBorder="1" applyAlignment="1">
      <alignment horizontal="center" vertical="center"/>
    </xf>
    <xf numFmtId="1" fontId="39" fillId="3" borderId="65" xfId="0" applyNumberFormat="1" applyFont="1" applyFill="1" applyBorder="1" applyAlignment="1">
      <alignment horizontal="center" vertical="center"/>
    </xf>
    <xf numFmtId="1" fontId="39" fillId="3" borderId="64" xfId="0" applyNumberFormat="1" applyFont="1" applyFill="1" applyBorder="1" applyAlignment="1">
      <alignment horizontal="center" vertical="center"/>
    </xf>
    <xf numFmtId="1" fontId="39" fillId="3" borderId="2" xfId="14" applyNumberFormat="1" applyFont="1" applyFill="1" applyBorder="1" applyAlignment="1">
      <alignment horizontal="center"/>
    </xf>
    <xf numFmtId="17" fontId="39" fillId="3" borderId="63" xfId="0" quotePrefix="1" applyNumberFormat="1" applyFont="1" applyFill="1" applyBorder="1" applyAlignment="1">
      <alignment horizontal="center" vertical="center"/>
    </xf>
    <xf numFmtId="0" fontId="229" fillId="3" borderId="63" xfId="26" quotePrefix="1" applyFont="1" applyFill="1" applyBorder="1" applyAlignment="1">
      <alignment horizontal="center" vertical="center"/>
    </xf>
    <xf numFmtId="0" fontId="40" fillId="0" borderId="0" xfId="28" quotePrefix="1" applyFont="1" applyAlignment="1">
      <alignment horizontal="left" vertical="center" wrapText="1"/>
    </xf>
    <xf numFmtId="0" fontId="40" fillId="0" borderId="65" xfId="28" applyFont="1" applyBorder="1" applyAlignment="1">
      <alignment horizontal="left" vertical="center" wrapText="1"/>
    </xf>
    <xf numFmtId="0" fontId="40" fillId="0" borderId="65" xfId="28" quotePrefix="1" applyFont="1" applyBorder="1" applyAlignment="1">
      <alignment horizontal="left" vertical="center" wrapText="1"/>
    </xf>
    <xf numFmtId="0" fontId="39" fillId="3" borderId="64" xfId="0" applyFont="1" applyFill="1" applyBorder="1" applyAlignment="1">
      <alignment horizontal="center" vertical="top"/>
    </xf>
    <xf numFmtId="0" fontId="1" fillId="3" borderId="63" xfId="2" applyFont="1" applyFill="1" applyBorder="1" applyAlignment="1">
      <alignment horizontal="center" vertical="top"/>
    </xf>
    <xf numFmtId="0" fontId="1" fillId="3" borderId="64" xfId="2" applyFont="1" applyFill="1" applyBorder="1" applyAlignment="1">
      <alignment horizontal="center" vertical="top"/>
    </xf>
    <xf numFmtId="0" fontId="39" fillId="3" borderId="65" xfId="0" applyFont="1" applyFill="1" applyBorder="1" applyAlignment="1">
      <alignment horizontal="center" vertical="top"/>
    </xf>
    <xf numFmtId="0" fontId="40" fillId="0" borderId="3" xfId="0" applyFont="1" applyBorder="1" applyAlignment="1">
      <alignment horizontal="center" vertical="center"/>
    </xf>
    <xf numFmtId="0" fontId="40" fillId="0" borderId="1" xfId="0" applyFont="1" applyBorder="1" applyAlignment="1">
      <alignment horizontal="center" vertical="center"/>
    </xf>
    <xf numFmtId="0" fontId="39" fillId="3" borderId="63" xfId="13" applyFont="1" applyFill="1" applyBorder="1" applyAlignment="1">
      <alignment horizontal="left" vertical="top" wrapText="1"/>
    </xf>
    <xf numFmtId="0" fontId="39" fillId="3" borderId="64" xfId="13" applyFont="1" applyFill="1" applyBorder="1" applyAlignment="1">
      <alignment horizontal="left" vertical="top" wrapText="1"/>
    </xf>
    <xf numFmtId="0" fontId="39" fillId="3" borderId="65" xfId="13" applyFont="1" applyFill="1" applyBorder="1" applyAlignment="1">
      <alignment horizontal="center" vertical="top" wrapText="1"/>
    </xf>
    <xf numFmtId="0" fontId="39" fillId="3" borderId="64" xfId="13" applyFont="1" applyFill="1" applyBorder="1" applyAlignment="1">
      <alignment horizontal="center" vertical="top" wrapText="1"/>
    </xf>
    <xf numFmtId="0" fontId="39" fillId="3" borderId="63" xfId="13" applyFont="1" applyFill="1" applyBorder="1" applyAlignment="1">
      <alignment horizontal="center" vertical="top" wrapText="1"/>
    </xf>
    <xf numFmtId="0" fontId="40" fillId="0" borderId="68" xfId="0" applyFont="1" applyBorder="1" applyAlignment="1">
      <alignment horizontal="center" vertical="center"/>
    </xf>
    <xf numFmtId="0" fontId="39" fillId="3" borderId="63" xfId="20" applyFont="1" applyFill="1" applyBorder="1" applyAlignment="1">
      <alignment horizontal="center" vertical="top"/>
    </xf>
    <xf numFmtId="0" fontId="39" fillId="3" borderId="64" xfId="20" applyFont="1" applyFill="1" applyBorder="1" applyAlignment="1">
      <alignment horizontal="center" vertical="top"/>
    </xf>
    <xf numFmtId="0" fontId="40" fillId="5" borderId="0" xfId="28" quotePrefix="1" applyFont="1" applyFill="1" applyAlignment="1">
      <alignment horizontal="left" vertical="center" wrapText="1"/>
    </xf>
    <xf numFmtId="0" fontId="40" fillId="5" borderId="0" xfId="28" applyFont="1" applyFill="1" applyAlignment="1">
      <alignment horizontal="left" vertical="center" wrapText="1"/>
    </xf>
    <xf numFmtId="0" fontId="39" fillId="3" borderId="65" xfId="0" applyFont="1" applyFill="1" applyBorder="1" applyAlignment="1">
      <alignment horizontal="center" vertical="center" wrapText="1"/>
    </xf>
    <xf numFmtId="0" fontId="39" fillId="3" borderId="63" xfId="53493" applyFont="1" applyFill="1" applyBorder="1" applyAlignment="1">
      <alignment horizontal="center" vertical="top"/>
    </xf>
    <xf numFmtId="0" fontId="39" fillId="3" borderId="65" xfId="53493" applyFont="1" applyFill="1" applyBorder="1" applyAlignment="1">
      <alignment horizontal="center" vertical="top"/>
    </xf>
    <xf numFmtId="0" fontId="39" fillId="3" borderId="64" xfId="53493" applyFont="1" applyFill="1" applyBorder="1" applyAlignment="1">
      <alignment horizontal="center" vertical="top"/>
    </xf>
    <xf numFmtId="0" fontId="269" fillId="0" borderId="65" xfId="0" applyFont="1" applyBorder="1" applyAlignment="1">
      <alignment horizontal="left" vertical="center" wrapText="1"/>
    </xf>
    <xf numFmtId="0" fontId="269" fillId="0" borderId="0" xfId="0" applyFont="1" applyAlignment="1">
      <alignment horizontal="left" vertical="center" wrapText="1"/>
    </xf>
    <xf numFmtId="0" fontId="40" fillId="5" borderId="0" xfId="0" quotePrefix="1" applyFont="1" applyFill="1" applyAlignment="1">
      <alignment horizontal="left" vertical="center" wrapText="1"/>
    </xf>
    <xf numFmtId="0" fontId="42" fillId="0" borderId="0" xfId="0" applyFont="1" applyAlignment="1">
      <alignment horizontal="left" vertical="center" wrapText="1"/>
    </xf>
    <xf numFmtId="0" fontId="2" fillId="0" borderId="0" xfId="0" applyFont="1" applyAlignment="1">
      <alignment horizontal="center"/>
    </xf>
    <xf numFmtId="0" fontId="253" fillId="5" borderId="0" xfId="0" applyFont="1" applyFill="1" applyAlignment="1">
      <alignment horizontal="left" vertical="center" wrapText="1"/>
    </xf>
    <xf numFmtId="0" fontId="39" fillId="3" borderId="63" xfId="47697" applyFont="1" applyFill="1" applyBorder="1" applyAlignment="1">
      <alignment horizontal="center" vertical="center"/>
    </xf>
    <xf numFmtId="0" fontId="39" fillId="3" borderId="64" xfId="47697" applyFont="1" applyFill="1" applyBorder="1" applyAlignment="1">
      <alignment horizontal="center" vertical="center"/>
    </xf>
    <xf numFmtId="17" fontId="39" fillId="3" borderId="63" xfId="47697" quotePrefix="1" applyNumberFormat="1" applyFont="1" applyFill="1" applyBorder="1" applyAlignment="1">
      <alignment horizontal="center" vertical="center"/>
    </xf>
    <xf numFmtId="17" fontId="39" fillId="3" borderId="65" xfId="47697" quotePrefix="1" applyNumberFormat="1" applyFont="1" applyFill="1" applyBorder="1" applyAlignment="1">
      <alignment horizontal="center" vertical="center"/>
    </xf>
    <xf numFmtId="17" fontId="39" fillId="3" borderId="64" xfId="47697" quotePrefix="1" applyNumberFormat="1" applyFont="1" applyFill="1" applyBorder="1" applyAlignment="1">
      <alignment horizontal="center" vertical="center"/>
    </xf>
    <xf numFmtId="17" fontId="39" fillId="3" borderId="63" xfId="47697" applyNumberFormat="1" applyFont="1" applyFill="1" applyBorder="1" applyAlignment="1">
      <alignment horizontal="center" vertical="center"/>
    </xf>
    <xf numFmtId="17" fontId="39" fillId="3" borderId="64" xfId="47697" applyNumberFormat="1" applyFont="1" applyFill="1" applyBorder="1" applyAlignment="1">
      <alignment horizontal="center" vertical="center"/>
    </xf>
    <xf numFmtId="0" fontId="39" fillId="3" borderId="63" xfId="47697" applyFont="1" applyFill="1" applyBorder="1" applyAlignment="1">
      <alignment horizontal="center"/>
    </xf>
    <xf numFmtId="0" fontId="39" fillId="3" borderId="64" xfId="47697" applyFont="1" applyFill="1" applyBorder="1" applyAlignment="1">
      <alignment horizontal="center"/>
    </xf>
    <xf numFmtId="0" fontId="222" fillId="0" borderId="0" xfId="0" applyFont="1" applyAlignment="1">
      <alignment horizontal="center"/>
    </xf>
    <xf numFmtId="9" fontId="39" fillId="3" borderId="63" xfId="32498" quotePrefix="1" applyFont="1" applyFill="1" applyBorder="1" applyAlignment="1">
      <alignment horizontal="center" vertical="center" wrapText="1"/>
    </xf>
    <xf numFmtId="9" fontId="39" fillId="3" borderId="65" xfId="32498" quotePrefix="1" applyFont="1" applyFill="1" applyBorder="1" applyAlignment="1">
      <alignment horizontal="center" vertical="center" wrapText="1"/>
    </xf>
    <xf numFmtId="0" fontId="229" fillId="4" borderId="64" xfId="0" applyFont="1" applyFill="1" applyBorder="1" applyAlignment="1">
      <alignment horizontal="center" vertical="center" wrapText="1"/>
    </xf>
    <xf numFmtId="0" fontId="229" fillId="4" borderId="74" xfId="0" applyFont="1" applyFill="1" applyBorder="1" applyAlignment="1">
      <alignment horizontal="center" vertical="center" wrapText="1"/>
    </xf>
    <xf numFmtId="0" fontId="229" fillId="4" borderId="65" xfId="0" applyFont="1" applyFill="1" applyBorder="1" applyAlignment="1">
      <alignment horizontal="center" vertical="center" wrapText="1"/>
    </xf>
    <xf numFmtId="0" fontId="229" fillId="4" borderId="2" xfId="0" applyFont="1" applyFill="1" applyBorder="1" applyAlignment="1">
      <alignment horizontal="center" vertical="center" wrapText="1"/>
    </xf>
    <xf numFmtId="0" fontId="39" fillId="4" borderId="63" xfId="0" applyFont="1" applyFill="1" applyBorder="1" applyAlignment="1">
      <alignment horizontal="center" vertical="top"/>
    </xf>
    <xf numFmtId="0" fontId="39" fillId="4" borderId="65" xfId="0" applyFont="1" applyFill="1" applyBorder="1" applyAlignment="1">
      <alignment horizontal="center" vertical="top"/>
    </xf>
    <xf numFmtId="0" fontId="39" fillId="4" borderId="64" xfId="0" applyFont="1" applyFill="1" applyBorder="1" applyAlignment="1">
      <alignment horizontal="center" vertical="top"/>
    </xf>
    <xf numFmtId="0" fontId="41" fillId="0" borderId="4" xfId="0" applyFont="1" applyBorder="1" applyAlignment="1">
      <alignment horizontal="left" vertical="center" wrapText="1"/>
    </xf>
    <xf numFmtId="0" fontId="41" fillId="0" borderId="0" xfId="0" applyFont="1" applyAlignment="1">
      <alignment horizontal="left" vertical="center" wrapText="1"/>
    </xf>
    <xf numFmtId="0" fontId="41" fillId="0" borderId="5" xfId="0" applyFont="1" applyBorder="1" applyAlignment="1">
      <alignment horizontal="left" vertical="center" wrapText="1"/>
    </xf>
    <xf numFmtId="0" fontId="41" fillId="0" borderId="4" xfId="0" applyFont="1" applyBorder="1" applyAlignment="1">
      <alignment horizontal="center"/>
    </xf>
    <xf numFmtId="0" fontId="41" fillId="0" borderId="0" xfId="0" applyFont="1" applyAlignment="1">
      <alignment horizontal="center"/>
    </xf>
    <xf numFmtId="0" fontId="41" fillId="5" borderId="4" xfId="0" applyFont="1" applyFill="1" applyBorder="1" applyAlignment="1">
      <alignment horizontal="center"/>
    </xf>
    <xf numFmtId="0" fontId="41" fillId="5" borderId="0" xfId="0" applyFont="1" applyFill="1" applyAlignment="1">
      <alignment horizontal="center"/>
    </xf>
    <xf numFmtId="0" fontId="41" fillId="5" borderId="4" xfId="0" applyFont="1" applyFill="1" applyBorder="1" applyAlignment="1">
      <alignment horizontal="left"/>
    </xf>
    <xf numFmtId="0" fontId="41" fillId="5" borderId="0" xfId="0" applyFont="1" applyFill="1" applyAlignment="1">
      <alignment horizontal="left"/>
    </xf>
    <xf numFmtId="0" fontId="40" fillId="0" borderId="0" xfId="13" applyFont="1" applyAlignment="1">
      <alignment horizontal="left" vertical="top" wrapText="1"/>
    </xf>
    <xf numFmtId="0" fontId="40" fillId="0" borderId="0" xfId="13" applyFont="1" applyAlignment="1">
      <alignment horizontal="left"/>
    </xf>
    <xf numFmtId="0" fontId="39" fillId="3" borderId="63" xfId="28" applyFont="1" applyFill="1" applyBorder="1" applyAlignment="1">
      <alignment horizontal="center" vertical="center"/>
    </xf>
    <xf numFmtId="0" fontId="39" fillId="3" borderId="65" xfId="28" applyFont="1" applyFill="1" applyBorder="1" applyAlignment="1">
      <alignment horizontal="center" vertical="center"/>
    </xf>
    <xf numFmtId="0" fontId="39" fillId="3" borderId="64" xfId="28" applyFont="1" applyFill="1" applyBorder="1" applyAlignment="1">
      <alignment horizontal="center" vertical="center"/>
    </xf>
    <xf numFmtId="0" fontId="230" fillId="3" borderId="73" xfId="0" applyFont="1" applyFill="1" applyBorder="1" applyAlignment="1">
      <alignment horizontal="left" wrapText="1"/>
    </xf>
    <xf numFmtId="0" fontId="230" fillId="3" borderId="2" xfId="0" applyFont="1" applyFill="1" applyBorder="1" applyAlignment="1">
      <alignment horizontal="left" wrapText="1"/>
    </xf>
    <xf numFmtId="0" fontId="230" fillId="3" borderId="74" xfId="0" applyFont="1" applyFill="1" applyBorder="1" applyAlignment="1">
      <alignment horizontal="left" wrapText="1"/>
    </xf>
    <xf numFmtId="0" fontId="41" fillId="5" borderId="63" xfId="0" applyFont="1" applyFill="1" applyBorder="1" applyAlignment="1">
      <alignment horizontal="left"/>
    </xf>
    <xf numFmtId="0" fontId="41" fillId="5" borderId="65" xfId="0" applyFont="1" applyFill="1" applyBorder="1" applyAlignment="1">
      <alignment horizontal="left"/>
    </xf>
    <xf numFmtId="0" fontId="41" fillId="6" borderId="4" xfId="0" applyFont="1" applyFill="1" applyBorder="1" applyAlignment="1">
      <alignment horizontal="left" wrapText="1"/>
    </xf>
    <xf numFmtId="0" fontId="41" fillId="6" borderId="0" xfId="0" applyFont="1" applyFill="1" applyAlignment="1">
      <alignment horizontal="left" wrapText="1"/>
    </xf>
    <xf numFmtId="0" fontId="41" fillId="6" borderId="5" xfId="0" applyFont="1" applyFill="1" applyBorder="1" applyAlignment="1">
      <alignment horizontal="left" wrapText="1"/>
    </xf>
    <xf numFmtId="0" fontId="41" fillId="6" borderId="0" xfId="0" applyFont="1" applyFill="1" applyAlignment="1">
      <alignment horizontal="center"/>
    </xf>
    <xf numFmtId="0" fontId="227" fillId="3" borderId="63" xfId="3" applyFont="1" applyFill="1" applyBorder="1" applyAlignment="1">
      <alignment horizontal="center" vertical="center"/>
    </xf>
    <xf numFmtId="0" fontId="227" fillId="3" borderId="65" xfId="3" applyFont="1" applyFill="1" applyBorder="1" applyAlignment="1">
      <alignment horizontal="center" vertical="center"/>
    </xf>
    <xf numFmtId="0" fontId="227" fillId="3" borderId="64" xfId="3" applyFont="1" applyFill="1" applyBorder="1" applyAlignment="1">
      <alignment horizontal="center" vertical="center"/>
    </xf>
    <xf numFmtId="0" fontId="223" fillId="3" borderId="63" xfId="26" applyFont="1" applyFill="1" applyBorder="1" applyAlignment="1">
      <alignment horizontal="center" vertical="center"/>
    </xf>
    <xf numFmtId="0" fontId="223" fillId="3" borderId="64" xfId="26" applyFont="1" applyFill="1" applyBorder="1" applyAlignment="1">
      <alignment horizontal="center" vertical="center"/>
    </xf>
    <xf numFmtId="0" fontId="226" fillId="5" borderId="0" xfId="3" applyFont="1" applyFill="1" applyAlignment="1">
      <alignment horizontal="center"/>
    </xf>
    <xf numFmtId="0" fontId="229" fillId="3" borderId="65" xfId="53515" applyFont="1" applyFill="1" applyBorder="1" applyAlignment="1">
      <alignment horizontal="center" vertical="center"/>
    </xf>
    <xf numFmtId="0" fontId="229" fillId="3" borderId="64" xfId="53515" applyFont="1" applyFill="1" applyBorder="1" applyAlignment="1">
      <alignment horizontal="center" vertical="center"/>
    </xf>
    <xf numFmtId="0" fontId="40" fillId="0" borderId="0" xfId="0" applyFont="1" applyAlignment="1">
      <alignment horizontal="left" vertical="top" wrapText="1"/>
    </xf>
    <xf numFmtId="0" fontId="222" fillId="0" borderId="0" xfId="0" applyFont="1" applyAlignment="1">
      <alignment horizontal="center" wrapText="1"/>
    </xf>
    <xf numFmtId="0" fontId="222" fillId="0" borderId="0" xfId="0" applyFont="1" applyAlignment="1">
      <alignment horizontal="center" vertical="center" wrapText="1"/>
    </xf>
    <xf numFmtId="0" fontId="222" fillId="0" borderId="0" xfId="0" applyFont="1" applyAlignment="1">
      <alignment horizontal="center" vertical="center"/>
    </xf>
    <xf numFmtId="0" fontId="243" fillId="0" borderId="0" xfId="1" applyFont="1" applyAlignment="1">
      <alignment horizontal="left" vertical="center"/>
    </xf>
    <xf numFmtId="0" fontId="39" fillId="3" borderId="63" xfId="41347" applyFont="1" applyFill="1" applyBorder="1" applyAlignment="1">
      <alignment horizontal="center" vertical="center"/>
    </xf>
    <xf numFmtId="0" fontId="39" fillId="3" borderId="65" xfId="41347" applyFont="1" applyFill="1" applyBorder="1" applyAlignment="1">
      <alignment horizontal="center" vertical="center"/>
    </xf>
    <xf numFmtId="0" fontId="39" fillId="3" borderId="64" xfId="41347" applyFont="1" applyFill="1" applyBorder="1" applyAlignment="1">
      <alignment horizontal="center" vertical="center"/>
    </xf>
    <xf numFmtId="0" fontId="229" fillId="3" borderId="63" xfId="53515" applyFont="1" applyFill="1" applyBorder="1" applyAlignment="1">
      <alignment horizontal="center" vertical="center"/>
    </xf>
    <xf numFmtId="0" fontId="39" fillId="3" borderId="73" xfId="0" applyFont="1" applyFill="1" applyBorder="1" applyAlignment="1">
      <alignment horizontal="left"/>
    </xf>
    <xf numFmtId="0" fontId="39" fillId="3" borderId="2" xfId="0" applyFont="1" applyFill="1" applyBorder="1" applyAlignment="1">
      <alignment horizontal="left"/>
    </xf>
    <xf numFmtId="0" fontId="39" fillId="3" borderId="74" xfId="0" applyFont="1" applyFill="1" applyBorder="1" applyAlignment="1">
      <alignment horizontal="left"/>
    </xf>
    <xf numFmtId="0" fontId="41" fillId="2" borderId="4" xfId="0" applyFont="1" applyFill="1" applyBorder="1"/>
    <xf numFmtId="0" fontId="41" fillId="2" borderId="0" xfId="0" applyFont="1" applyFill="1"/>
    <xf numFmtId="0" fontId="40" fillId="2" borderId="4" xfId="0" applyFont="1" applyFill="1" applyBorder="1"/>
    <xf numFmtId="0" fontId="40" fillId="2" borderId="0" xfId="0" applyFont="1" applyFill="1"/>
    <xf numFmtId="0" fontId="40" fillId="2" borderId="0" xfId="0" applyFont="1" applyFill="1" applyAlignment="1">
      <alignment horizontal="left"/>
    </xf>
    <xf numFmtId="0" fontId="41" fillId="2" borderId="4" xfId="0" applyFont="1" applyFill="1" applyBorder="1" applyAlignment="1">
      <alignment horizontal="left"/>
    </xf>
    <xf numFmtId="0" fontId="41" fillId="2" borderId="0" xfId="0" applyFont="1" applyFill="1" applyAlignment="1">
      <alignment horizontal="left"/>
    </xf>
    <xf numFmtId="0" fontId="41" fillId="2" borderId="63" xfId="0" applyFont="1" applyFill="1" applyBorder="1" applyAlignment="1">
      <alignment horizontal="left"/>
    </xf>
    <xf numFmtId="0" fontId="41" fillId="2" borderId="65" xfId="0" applyFont="1" applyFill="1" applyBorder="1" applyAlignment="1">
      <alignment horizontal="left"/>
    </xf>
    <xf numFmtId="0" fontId="41" fillId="0" borderId="0" xfId="0" applyFont="1" applyAlignment="1">
      <alignment horizontal="center" wrapText="1"/>
    </xf>
    <xf numFmtId="0" fontId="41" fillId="6" borderId="0" xfId="31" applyFont="1" applyFill="1" applyAlignment="1">
      <alignment horizontal="center" wrapText="1"/>
    </xf>
    <xf numFmtId="0" fontId="41" fillId="6" borderId="0" xfId="31" applyFont="1" applyFill="1" applyAlignment="1">
      <alignment horizontal="center"/>
    </xf>
    <xf numFmtId="0" fontId="39" fillId="3" borderId="63" xfId="32" applyFont="1" applyFill="1" applyBorder="1" applyAlignment="1">
      <alignment horizontal="center"/>
    </xf>
    <xf numFmtId="0" fontId="39" fillId="3" borderId="65" xfId="32" applyFont="1" applyFill="1" applyBorder="1" applyAlignment="1">
      <alignment horizontal="center"/>
    </xf>
    <xf numFmtId="0" fontId="39" fillId="3" borderId="64" xfId="32" applyFont="1" applyFill="1" applyBorder="1" applyAlignment="1">
      <alignment horizontal="center"/>
    </xf>
    <xf numFmtId="0" fontId="243" fillId="0" borderId="0" xfId="1" applyFont="1" applyFill="1" applyAlignment="1">
      <alignment horizontal="left"/>
    </xf>
    <xf numFmtId="0" fontId="39" fillId="4" borderId="63" xfId="0" applyFont="1" applyFill="1" applyBorder="1" applyAlignment="1">
      <alignment horizontal="center"/>
    </xf>
    <xf numFmtId="0" fontId="39" fillId="4" borderId="64" xfId="0" applyFont="1" applyFill="1" applyBorder="1" applyAlignment="1">
      <alignment horizontal="center"/>
    </xf>
    <xf numFmtId="0" fontId="40" fillId="0" borderId="0" xfId="0" quotePrefix="1" applyFont="1" applyAlignment="1">
      <alignment horizontal="left" vertical="top" wrapText="1"/>
    </xf>
    <xf numFmtId="0" fontId="40" fillId="2" borderId="65" xfId="0" applyFont="1" applyFill="1" applyBorder="1"/>
    <xf numFmtId="0" fontId="40" fillId="2" borderId="73" xfId="0" applyFont="1" applyFill="1" applyBorder="1"/>
    <xf numFmtId="0" fontId="40" fillId="2" borderId="2" xfId="0" applyFont="1" applyFill="1" applyBorder="1"/>
    <xf numFmtId="0" fontId="40" fillId="0" borderId="0" xfId="0" applyFont="1"/>
    <xf numFmtId="0" fontId="40" fillId="0" borderId="4" xfId="0" applyFont="1" applyBorder="1" applyAlignment="1">
      <alignment horizontal="left"/>
    </xf>
    <xf numFmtId="0" fontId="40" fillId="0" borderId="0" xfId="0" applyFont="1" applyAlignment="1">
      <alignment horizontal="left"/>
    </xf>
    <xf numFmtId="0" fontId="40" fillId="0" borderId="4" xfId="0" applyFont="1" applyBorder="1"/>
    <xf numFmtId="0" fontId="41" fillId="2" borderId="4" xfId="0" applyFont="1" applyFill="1" applyBorder="1" applyAlignment="1">
      <alignment horizontal="center"/>
    </xf>
    <xf numFmtId="0" fontId="41" fillId="2" borderId="0" xfId="0" applyFont="1" applyFill="1" applyAlignment="1">
      <alignment horizontal="center"/>
    </xf>
    <xf numFmtId="0" fontId="41" fillId="0" borderId="4" xfId="0" applyFont="1" applyBorder="1"/>
    <xf numFmtId="0" fontId="41" fillId="0" borderId="0" xfId="0" applyFont="1"/>
    <xf numFmtId="0" fontId="39" fillId="4" borderId="68" xfId="0" applyFont="1" applyFill="1" applyBorder="1" applyAlignment="1">
      <alignment horizontal="center" vertical="top"/>
    </xf>
    <xf numFmtId="0" fontId="39" fillId="3" borderId="63" xfId="53493" applyFont="1" applyFill="1" applyBorder="1" applyAlignment="1">
      <alignment horizontal="center" vertical="center"/>
    </xf>
    <xf numFmtId="0" fontId="39" fillId="3" borderId="65" xfId="53493" applyFont="1" applyFill="1" applyBorder="1" applyAlignment="1">
      <alignment horizontal="center" vertical="center"/>
    </xf>
    <xf numFmtId="0" fontId="39" fillId="3" borderId="64" xfId="53493" applyFont="1" applyFill="1" applyBorder="1" applyAlignment="1">
      <alignment horizontal="center" vertical="center"/>
    </xf>
    <xf numFmtId="0" fontId="39" fillId="3" borderId="63" xfId="53495" applyFont="1" applyFill="1" applyBorder="1" applyAlignment="1">
      <alignment horizontal="center" vertical="top" wrapText="1"/>
    </xf>
    <xf numFmtId="0" fontId="39" fillId="3" borderId="64" xfId="53495" applyFont="1" applyFill="1" applyBorder="1" applyAlignment="1">
      <alignment horizontal="center" vertical="top" wrapText="1"/>
    </xf>
    <xf numFmtId="0" fontId="39" fillId="3" borderId="63" xfId="3" quotePrefix="1" applyFont="1" applyFill="1" applyBorder="1" applyAlignment="1">
      <alignment horizontal="center"/>
    </xf>
    <xf numFmtId="0" fontId="39" fillId="3" borderId="65" xfId="3" applyFont="1" applyFill="1" applyBorder="1" applyAlignment="1">
      <alignment horizontal="center"/>
    </xf>
    <xf numFmtId="0" fontId="39" fillId="3" borderId="64" xfId="3" applyFont="1" applyFill="1" applyBorder="1" applyAlignment="1">
      <alignment horizontal="center"/>
    </xf>
    <xf numFmtId="0" fontId="39" fillId="3" borderId="65" xfId="3" quotePrefix="1" applyFont="1" applyFill="1" applyBorder="1" applyAlignment="1">
      <alignment horizontal="center"/>
    </xf>
    <xf numFmtId="0" fontId="39" fillId="3" borderId="64" xfId="3" quotePrefix="1" applyFont="1" applyFill="1" applyBorder="1" applyAlignment="1">
      <alignment horizontal="center"/>
    </xf>
    <xf numFmtId="0" fontId="32" fillId="0" borderId="0" xfId="2" applyFont="1" applyAlignment="1">
      <alignment horizontal="center"/>
    </xf>
    <xf numFmtId="0" fontId="246" fillId="0" borderId="0" xfId="1" applyFont="1" applyFill="1" applyBorder="1" applyAlignment="1">
      <alignment horizontal="left"/>
    </xf>
    <xf numFmtId="0" fontId="39" fillId="3" borderId="63" xfId="2" applyFont="1" applyFill="1" applyBorder="1" applyAlignment="1">
      <alignment horizontal="center" vertical="top"/>
    </xf>
    <xf numFmtId="0" fontId="39" fillId="3" borderId="65" xfId="2" applyFont="1" applyFill="1" applyBorder="1" applyAlignment="1">
      <alignment horizontal="center" vertical="top"/>
    </xf>
    <xf numFmtId="0" fontId="39" fillId="3" borderId="64" xfId="2" applyFont="1" applyFill="1" applyBorder="1" applyAlignment="1">
      <alignment horizontal="center" vertical="top"/>
    </xf>
    <xf numFmtId="0" fontId="39" fillId="3" borderId="63" xfId="2" applyFont="1" applyFill="1" applyBorder="1" applyAlignment="1">
      <alignment horizontal="center" vertical="top" wrapText="1"/>
    </xf>
    <xf numFmtId="0" fontId="39" fillId="3" borderId="64" xfId="2" applyFont="1" applyFill="1" applyBorder="1" applyAlignment="1">
      <alignment horizontal="center" vertical="top" wrapText="1"/>
    </xf>
    <xf numFmtId="0" fontId="42" fillId="0" borderId="0" xfId="0" applyFont="1" applyAlignment="1">
      <alignment horizontal="center"/>
    </xf>
    <xf numFmtId="0" fontId="211" fillId="0" borderId="65" xfId="0" applyFont="1" applyBorder="1" applyAlignment="1">
      <alignment horizontal="left" vertical="center" wrapText="1"/>
    </xf>
  </cellXfs>
  <cellStyles count="53522">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E93CAC"/>
      <color rgb="FF8FE9E5"/>
      <color rgb="FF00D2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2024/4Q24/4Q24%20Consolidated%20Charts.xlsx" TargetMode="External"/><Relationship Id="rId1" Type="http://schemas.openxmlformats.org/officeDocument/2006/relationships/externalLinkPath" Target="https://credicorponline.sharepoint.com/sites/InvestorRelationsBAP/Documentos%20compartidos/Quarterly/2024/4Q24/4Q24%20Consolidated%20Charts.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2024/4Q24/Credicorp%20y%20Subs/Pacifico/Cifras%204T24.xlsx" TargetMode="External"/><Relationship Id="rId1" Type="http://schemas.openxmlformats.org/officeDocument/2006/relationships/externalLinkPath" Target="https://credicorponline.sharepoint.com/sites/InvestorRelationsBAP/Documentos%20compartidos/Quarterly/2024/4Q24/Credicorp%20y%20Subs/Pacifico/Cifras%204T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0.%20Overview%20Historical.xlsm" TargetMode="External"/><Relationship Id="rId1" Type="http://schemas.openxmlformats.org/officeDocument/2006/relationships/externalLinkPath" Target="https://credicorponline.sharepoint.com/sites/InvestorRelationsBAP/Documentos%20compartidos/Quarterly/2024/4Q24/Tablas%20Finales%20-%20Hist&#243;rico/0.%20Overview%20Historical.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redicorponline.sharepoint.com/sites/InvestorRelationsBAP/Documentos%20compartidos/Quarterly/2024/1Q24/Tablas%20Finales/2.%20Funding%20Source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4.%20Net%20interest%20margin%20NIIF%2017.xlsm" TargetMode="External"/><Relationship Id="rId1" Type="http://schemas.openxmlformats.org/officeDocument/2006/relationships/externalLinkPath" Target="https://credicorponline.sharepoint.com/sites/InvestorRelationsBAP/Documentos%20compartidos/Quarterly/Hist&#243;rico%20Credicorp/Tablas%20Finales%20-%20Hist&#243;rico/4.%20Net%20interest%20margin%20NIIF%201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redicorponline.sharepoint.com/sites/InvestorRelationsBAP/Documentos%20compartidos/Quarterly/2024/4Q24/Credicorp%20y%20Subs/Credicorp/REPORTES%20CREDICORP%20BG%20PL%20BAP%20v2.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1.%20Colocaciones%20y%20Calidad%20de%20cartera%20&amp;%205.%20Provisiones.xlsx" TargetMode="External"/><Relationship Id="rId1" Type="http://schemas.openxmlformats.org/officeDocument/2006/relationships/externalLinkPath" Target="https://credicorponline.sharepoint.com/sites/InvestorRelationsBAP/Documentos%20compartidos/Quarterly/Hist&#243;rico%20Credicorp/Tablas%20Finales%20-%20Hist&#243;rico/1.%20Colocaciones%20y%20Calidad%20de%20cartera%20&amp;%205.%20Provisione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5.%20Other%20Income%20-%20Hist&#243;rico.xlsm" TargetMode="External"/><Relationship Id="rId1" Type="http://schemas.openxmlformats.org/officeDocument/2006/relationships/externalLinkPath" Target="https://credicorponline.sharepoint.com/sites/InvestorRelationsBAP/Documentos%20compartidos/Quarterly/Hist&#243;rico%20Credicorp/Tablas%20Finales%20-%20Hist&#243;rico/5.%20Other%20Income%20-%20Hist&#243;rico.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10.%20Capital%20BAP,%20BCP%20y%20Mibanco.xlsx" TargetMode="External"/><Relationship Id="rId1" Type="http://schemas.openxmlformats.org/officeDocument/2006/relationships/externalLinkPath" Target="https://credicorponline.sharepoint.com/sites/InvestorRelationsBAP/Documentos%20compartidos/Quarterly/Hist&#243;rico%20Credicorp/Tablas%20Finales%20-%20Hist&#243;rico/10.%20Capital%20BAP,%20BCP%20y%20Mibanco.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2024/4Q24/Credicorp%20y%20Subs/Credicorp/PLs%20Anexos%20Trimestral%20ARI%20v3_con%20reclasificaciones_env&#237;o.xlsm" TargetMode="External"/><Relationship Id="rId1" Type="http://schemas.openxmlformats.org/officeDocument/2006/relationships/externalLinkPath" Target="https://credicorponline.sharepoint.com/sites/InvestorRelationsBAP/Documentos%20compartidos/Quarterly/2024/4Q24/Credicorp%20y%20Subs/Credicorp/PLs%20Anexos%20Trimestral%20ARI%20v3_con%20reclasificaciones_env&#237;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Digital Strategy"/>
      <sheetName val="0. Overview BAP"/>
      <sheetName val="0.1.Contribution BAP"/>
      <sheetName val="0.2.ROAE"/>
      <sheetName val="1.1.Loans"/>
      <sheetName val="1.2.Portfolio Quality"/>
      <sheetName val="2.Deposits"/>
      <sheetName val="3.1.IEA"/>
      <sheetName val="3.2. Funding"/>
      <sheetName val="4.Net Interest Income"/>
      <sheetName val="5.Provisions"/>
      <sheetName val="6.1.Other Core Income"/>
      <sheetName val="6.2.Other Non-Core Income  "/>
      <sheetName val="7.Underwriting Results"/>
      <sheetName val="8.Operating Expenses"/>
      <sheetName val="9.Operating Efficiency"/>
      <sheetName val="10.1.Regulatory Capital BAP"/>
      <sheetName val="10.2. Regulatory Capital BCP "/>
      <sheetName val="10.3. Regulatory Capital Mb"/>
      <sheetName val="11.Economic Perspectives"/>
      <sheetName val="Annexes &gt;&gt;"/>
      <sheetName val="12.1.Physical Channels"/>
      <sheetName val="12.5.1.Credicorp Consolidated"/>
      <sheetName val="12.5.2 Credicorp Stand-alone"/>
      <sheetName val="15.5.3 BCP consolidated"/>
      <sheetName val="12.5.3 BCP Stand-alone"/>
      <sheetName val="12.5.4 BCP Bolivia"/>
      <sheetName val="12.5.5. Mibanco"/>
      <sheetName val="12.5.6. Prima AFP"/>
      <sheetName val="12.5.7. Grupo Pacifico"/>
      <sheetName val="12.5.8. IB &amp; WM"/>
    </sheetNames>
    <sheetDataSet>
      <sheetData sheetId="0"/>
      <sheetData sheetId="1">
        <row r="5">
          <cell r="D5">
            <v>0.68</v>
          </cell>
          <cell r="E5">
            <v>0.74</v>
          </cell>
          <cell r="F5">
            <v>0.76</v>
          </cell>
        </row>
        <row r="6">
          <cell r="D6">
            <v>0.8</v>
          </cell>
          <cell r="E6">
            <v>0.85</v>
          </cell>
          <cell r="F6">
            <v>0.86</v>
          </cell>
        </row>
        <row r="7">
          <cell r="D7">
            <v>7.0000000000000007E-2</v>
          </cell>
          <cell r="E7">
            <v>0.04</v>
          </cell>
          <cell r="F7">
            <v>0.04</v>
          </cell>
        </row>
        <row r="8">
          <cell r="D8">
            <v>0.71</v>
          </cell>
          <cell r="E8">
            <v>0.66</v>
          </cell>
          <cell r="F8">
            <v>0.65</v>
          </cell>
        </row>
        <row r="9">
          <cell r="D9">
            <v>0.13</v>
          </cell>
          <cell r="E9">
            <v>0.23</v>
          </cell>
          <cell r="F9">
            <v>0.24</v>
          </cell>
        </row>
        <row r="10">
          <cell r="D10">
            <v>21.6</v>
          </cell>
          <cell r="E10">
            <v>23.6</v>
          </cell>
          <cell r="F10">
            <v>24.5</v>
          </cell>
        </row>
        <row r="12">
          <cell r="D12">
            <v>0.6</v>
          </cell>
          <cell r="E12">
            <v>0.66</v>
          </cell>
          <cell r="F12">
            <v>0.69</v>
          </cell>
        </row>
        <row r="13">
          <cell r="D13">
            <v>4.7</v>
          </cell>
          <cell r="E13">
            <v>4.8</v>
          </cell>
          <cell r="F13">
            <v>4.8</v>
          </cell>
        </row>
        <row r="14">
          <cell r="D14">
            <v>4.7</v>
          </cell>
          <cell r="E14">
            <v>4.7</v>
          </cell>
          <cell r="F14">
            <v>4.7</v>
          </cell>
        </row>
        <row r="16">
          <cell r="D16">
            <v>0.57999999999999996</v>
          </cell>
          <cell r="E16">
            <v>0.65</v>
          </cell>
          <cell r="F16">
            <v>0.74</v>
          </cell>
        </row>
        <row r="30">
          <cell r="C30">
            <v>14.240485</v>
          </cell>
          <cell r="D30">
            <v>16.613156</v>
          </cell>
          <cell r="E30">
            <v>17.310786</v>
          </cell>
          <cell r="F30">
            <v>4.1992623195737266E-2</v>
          </cell>
          <cell r="G30">
            <v>0.2156036820375149</v>
          </cell>
          <cell r="H30">
            <v>14.240485</v>
          </cell>
          <cell r="I30">
            <v>17.310786</v>
          </cell>
          <cell r="J30">
            <v>0.2156036820375149</v>
          </cell>
        </row>
        <row r="31">
          <cell r="C31">
            <v>10.716806999999999</v>
          </cell>
          <cell r="D31">
            <v>13.031725</v>
          </cell>
          <cell r="E31">
            <v>13.723432000000001</v>
          </cell>
          <cell r="F31">
            <v>5.307869833042056E-2</v>
          </cell>
          <cell r="G31">
            <v>0.28055231376285872</v>
          </cell>
          <cell r="H31">
            <v>10.716806999999999</v>
          </cell>
          <cell r="I31">
            <v>13.723432000000001</v>
          </cell>
          <cell r="J31">
            <v>0.28055231376285872</v>
          </cell>
        </row>
        <row r="32">
          <cell r="C32">
            <v>7.8563879999999999</v>
          </cell>
          <cell r="D32">
            <v>10.387321829659754</v>
          </cell>
          <cell r="E32">
            <v>11.380425000000001</v>
          </cell>
          <cell r="F32">
            <v>9.5607239924400789E-2</v>
          </cell>
          <cell r="G32">
            <v>0.44855689408415178</v>
          </cell>
          <cell r="H32">
            <v>7.8563879999999999</v>
          </cell>
          <cell r="I32">
            <v>11.380425000000001</v>
          </cell>
          <cell r="J32">
            <v>0.44855689408415178</v>
          </cell>
        </row>
        <row r="34">
          <cell r="C34">
            <v>1027.9051899999999</v>
          </cell>
          <cell r="D34">
            <v>1664.162521</v>
          </cell>
          <cell r="E34">
            <v>1953.1486199999999</v>
          </cell>
          <cell r="F34">
            <v>0.17365257019870106</v>
          </cell>
          <cell r="G34">
            <v>0.90012526349828037</v>
          </cell>
          <cell r="H34">
            <v>2917.9559429999999</v>
          </cell>
          <cell r="I34">
            <v>6145.7013770000003</v>
          </cell>
          <cell r="J34">
            <v>1.1061666101378833</v>
          </cell>
        </row>
        <row r="36">
          <cell r="C36">
            <v>80</v>
          </cell>
          <cell r="D36">
            <v>74</v>
          </cell>
          <cell r="E36">
            <v>79</v>
          </cell>
          <cell r="F36">
            <v>5.0000000000000044E-2</v>
          </cell>
          <cell r="G36">
            <v>-1.0000000000000009E-2</v>
          </cell>
          <cell r="H36">
            <v>80</v>
          </cell>
          <cell r="I36">
            <v>79</v>
          </cell>
          <cell r="J36">
            <v>-1.0000000000000009E-2</v>
          </cell>
        </row>
        <row r="38">
          <cell r="C38">
            <v>35.303839007271478</v>
          </cell>
          <cell r="D38">
            <v>44.115644475309296</v>
          </cell>
          <cell r="E38">
            <v>51.065377450771791</v>
          </cell>
          <cell r="F38">
            <v>0.15753443156320945</v>
          </cell>
          <cell r="G38">
            <v>0.44645395194142856</v>
          </cell>
          <cell r="H38">
            <v>35.303839007271478</v>
          </cell>
          <cell r="I38">
            <v>51.065377450771791</v>
          </cell>
          <cell r="J38">
            <v>0.44645395194142856</v>
          </cell>
        </row>
        <row r="39">
          <cell r="C39">
            <v>2.16</v>
          </cell>
          <cell r="D39">
            <v>2.4</v>
          </cell>
          <cell r="E39">
            <v>2.5499999999999998</v>
          </cell>
          <cell r="F39">
            <v>6.25E-2</v>
          </cell>
          <cell r="G39">
            <v>0.18055555555555536</v>
          </cell>
          <cell r="H39">
            <v>2.16</v>
          </cell>
          <cell r="I39">
            <v>2.5499999999999998</v>
          </cell>
          <cell r="J39">
            <v>0.18055555555555536</v>
          </cell>
        </row>
        <row r="40">
          <cell r="C40">
            <v>3.7738622337384866</v>
          </cell>
          <cell r="D40">
            <v>4.8552064189077004</v>
          </cell>
          <cell r="E40">
            <v>6.5255869128702573</v>
          </cell>
          <cell r="F40">
            <v>0.34403902735372283</v>
          </cell>
          <cell r="G40">
            <v>0.72915345306758605</v>
          </cell>
          <cell r="H40">
            <v>3.7738622337384866</v>
          </cell>
          <cell r="I40">
            <v>6.5255869128702573</v>
          </cell>
          <cell r="J40">
            <v>0.72915345306758605</v>
          </cell>
        </row>
        <row r="41">
          <cell r="C41">
            <v>4.7112252633832412</v>
          </cell>
          <cell r="D41">
            <v>4.2269474599925623</v>
          </cell>
          <cell r="E41">
            <v>5.2614571304456303</v>
          </cell>
          <cell r="F41">
            <v>0.24474154936737458</v>
          </cell>
          <cell r="G41">
            <v>0.11679167017101078</v>
          </cell>
          <cell r="H41">
            <v>4.7112252633832412</v>
          </cell>
          <cell r="I41">
            <v>5.2614571304456303</v>
          </cell>
          <cell r="J41">
            <v>0.11679167017101078</v>
          </cell>
        </row>
        <row r="42">
          <cell r="C42">
            <v>5.0742299070583012</v>
          </cell>
          <cell r="D42">
            <v>4.4999192753399031</v>
          </cell>
          <cell r="E42">
            <v>5.6419227408726655</v>
          </cell>
          <cell r="F42">
            <v>0.25378310046384134</v>
          </cell>
          <cell r="G42">
            <v>0.11187763349561641</v>
          </cell>
          <cell r="H42">
            <v>5.0742299070583012</v>
          </cell>
          <cell r="I42">
            <v>5.6419227408726655</v>
          </cell>
          <cell r="J42">
            <v>0.11187763349561641</v>
          </cell>
        </row>
        <row r="45">
          <cell r="C45">
            <v>47.115161322238997</v>
          </cell>
          <cell r="D45">
            <v>76.769790407809793</v>
          </cell>
          <cell r="E45">
            <v>90.290744813160373</v>
          </cell>
          <cell r="F45">
            <v>0.17612337266424394</v>
          </cell>
          <cell r="G45">
            <v>0.9163840742394298</v>
          </cell>
          <cell r="H45">
            <v>137.866652133239</v>
          </cell>
          <cell r="I45">
            <v>279.54476121860699</v>
          </cell>
          <cell r="J45">
            <v>1.0276459672673091</v>
          </cell>
        </row>
        <row r="46">
          <cell r="C46">
            <v>18.050272</v>
          </cell>
          <cell r="D46">
            <v>34.589571999999997</v>
          </cell>
          <cell r="E46">
            <v>40.459485999999998</v>
          </cell>
          <cell r="F46">
            <v>0.16970183961802143</v>
          </cell>
          <cell r="G46">
            <v>1.2414889925204449</v>
          </cell>
          <cell r="H46">
            <v>34.384227000000003</v>
          </cell>
          <cell r="I46">
            <v>127.08194899999999</v>
          </cell>
          <cell r="J46">
            <v>2.6959373552297681</v>
          </cell>
        </row>
        <row r="48">
          <cell r="C48">
            <v>293.24200000000002</v>
          </cell>
          <cell r="D48">
            <v>1294.903</v>
          </cell>
          <cell r="E48">
            <v>2143.0729999999999</v>
          </cell>
          <cell r="F48">
            <v>0.65500659122729643</v>
          </cell>
          <cell r="G48">
            <v>6.3082061914732535</v>
          </cell>
          <cell r="H48">
            <v>854.31600000000003</v>
          </cell>
          <cell r="I48">
            <v>4612.491</v>
          </cell>
          <cell r="J48">
            <v>4.3990455522312581</v>
          </cell>
        </row>
        <row r="50">
          <cell r="C50">
            <v>39.262924636816564</v>
          </cell>
          <cell r="D50">
            <v>112.93419611933933</v>
          </cell>
          <cell r="E50">
            <v>116.3625715569121</v>
          </cell>
          <cell r="F50">
            <v>3.0357283757967757E-2</v>
          </cell>
          <cell r="G50">
            <v>1.9636755955719036</v>
          </cell>
          <cell r="H50">
            <v>100.90698044445764</v>
          </cell>
          <cell r="I50">
            <v>357.96271826626651</v>
          </cell>
          <cell r="J50">
            <v>2.5474524823711318</v>
          </cell>
        </row>
      </sheetData>
      <sheetData sheetId="2">
        <row r="5">
          <cell r="C5">
            <v>3347684</v>
          </cell>
          <cell r="D5">
            <v>3590750</v>
          </cell>
          <cell r="E5">
            <v>3629794</v>
          </cell>
          <cell r="F5">
            <v>1.0873494395321311E-2</v>
          </cell>
          <cell r="G5">
            <v>8.4270199935238807E-2</v>
          </cell>
          <cell r="H5">
            <v>12937972</v>
          </cell>
          <cell r="I5">
            <v>14115131</v>
          </cell>
          <cell r="J5">
            <v>9.0984815858312265E-2</v>
          </cell>
        </row>
        <row r="6">
          <cell r="C6">
            <v>-1173454</v>
          </cell>
          <cell r="D6">
            <v>-868081</v>
          </cell>
          <cell r="E6">
            <v>-743296</v>
          </cell>
          <cell r="F6">
            <v>-0.14374810645550357</v>
          </cell>
          <cell r="G6">
            <v>-0.36657423299081177</v>
          </cell>
          <cell r="H6">
            <v>-3622345</v>
          </cell>
          <cell r="I6">
            <v>-3519447</v>
          </cell>
          <cell r="J6">
            <v>-2.8406460455864917E-2</v>
          </cell>
        </row>
        <row r="7">
          <cell r="C7">
            <v>2174230</v>
          </cell>
          <cell r="D7">
            <v>2722669</v>
          </cell>
          <cell r="E7">
            <v>2886498</v>
          </cell>
          <cell r="F7">
            <v>6.017220602284009E-2</v>
          </cell>
          <cell r="G7">
            <v>0.32759551657368358</v>
          </cell>
          <cell r="H7">
            <v>9315627</v>
          </cell>
          <cell r="I7">
            <v>10595684</v>
          </cell>
          <cell r="J7">
            <v>0.13740964510494033</v>
          </cell>
        </row>
        <row r="8">
          <cell r="C8">
            <v>1486823</v>
          </cell>
          <cell r="D8">
            <v>1621282</v>
          </cell>
          <cell r="E8">
            <v>1661964</v>
          </cell>
          <cell r="F8">
            <v>2.5092488536849235E-2</v>
          </cell>
          <cell r="G8">
            <v>0.11779546052220069</v>
          </cell>
          <cell r="H8">
            <v>5655825</v>
          </cell>
          <cell r="I8">
            <v>6404119</v>
          </cell>
          <cell r="J8">
            <v>0.13230501297335048</v>
          </cell>
        </row>
        <row r="9">
          <cell r="C9">
            <v>287295</v>
          </cell>
          <cell r="D9">
            <v>291775</v>
          </cell>
          <cell r="E9">
            <v>312683</v>
          </cell>
          <cell r="F9">
            <v>7.1657955616485303E-2</v>
          </cell>
          <cell r="G9">
            <v>8.8369097965505836E-2</v>
          </cell>
          <cell r="H9">
            <v>1211100</v>
          </cell>
          <cell r="I9">
            <v>1199020</v>
          </cell>
          <cell r="J9">
            <v>-9.9744034348938984E-3</v>
          </cell>
        </row>
        <row r="11">
          <cell r="C11">
            <v>-2661542</v>
          </cell>
          <cell r="D11">
            <v>-2524166</v>
          </cell>
          <cell r="E11">
            <v>-3105459</v>
          </cell>
          <cell r="F11">
            <v>0.23029111397586371</v>
          </cell>
          <cell r="G11">
            <v>0.16678940253432034</v>
          </cell>
          <cell r="H11">
            <v>-9334223</v>
          </cell>
          <cell r="I11">
            <v>-10374296</v>
          </cell>
          <cell r="J11">
            <v>0.11142577159341489</v>
          </cell>
        </row>
        <row r="12">
          <cell r="C12">
            <v>1286806</v>
          </cell>
          <cell r="D12">
            <v>2111560</v>
          </cell>
          <cell r="E12">
            <v>1755686</v>
          </cell>
          <cell r="F12">
            <v>-0.16853605864858209</v>
          </cell>
          <cell r="G12">
            <v>0.36437504954126732</v>
          </cell>
          <cell r="H12">
            <v>6848329</v>
          </cell>
          <cell r="I12">
            <v>7824527</v>
          </cell>
          <cell r="J12">
            <v>0.14254542969533152</v>
          </cell>
        </row>
        <row r="13">
          <cell r="C13">
            <v>-434648</v>
          </cell>
          <cell r="D13">
            <v>-555117</v>
          </cell>
          <cell r="E13">
            <v>-598348</v>
          </cell>
          <cell r="F13">
            <v>7.7877276321928535E-2</v>
          </cell>
          <cell r="G13">
            <v>0.37662660359647349</v>
          </cell>
          <cell r="H13">
            <v>-1888451</v>
          </cell>
          <cell r="I13">
            <v>-2201275</v>
          </cell>
          <cell r="J13">
            <v>0.16565110770679251</v>
          </cell>
        </row>
        <row r="14">
          <cell r="C14">
            <v>852158</v>
          </cell>
          <cell r="D14">
            <v>1556443</v>
          </cell>
          <cell r="E14">
            <v>1157338</v>
          </cell>
          <cell r="F14">
            <v>-0.25642121169872589</v>
          </cell>
          <cell r="G14">
            <v>0.35812607521140444</v>
          </cell>
          <cell r="H14">
            <v>4959878</v>
          </cell>
          <cell r="I14">
            <v>5623252</v>
          </cell>
          <cell r="J14">
            <v>0.13374804783504757</v>
          </cell>
        </row>
        <row r="15">
          <cell r="C15">
            <v>10331</v>
          </cell>
          <cell r="D15">
            <v>32655</v>
          </cell>
          <cell r="E15">
            <v>30625</v>
          </cell>
          <cell r="F15">
            <v>-6.2165058949624867E-2</v>
          </cell>
          <cell r="G15">
            <v>1.9643790533346239</v>
          </cell>
          <cell r="H15">
            <v>94338</v>
          </cell>
          <cell r="I15">
            <v>121998</v>
          </cell>
          <cell r="J15">
            <v>0.29320104305794059</v>
          </cell>
        </row>
        <row r="16">
          <cell r="C16">
            <v>841827</v>
          </cell>
          <cell r="D16">
            <v>1523788</v>
          </cell>
          <cell r="E16">
            <v>1126713</v>
          </cell>
          <cell r="F16">
            <v>-0.26058414950111169</v>
          </cell>
          <cell r="G16">
            <v>0.33841394965949062</v>
          </cell>
          <cell r="H16">
            <v>4865540</v>
          </cell>
          <cell r="I16">
            <v>5501254</v>
          </cell>
          <cell r="J16">
            <v>0.13065641223790164</v>
          </cell>
        </row>
        <row r="17">
          <cell r="C17">
            <v>0</v>
          </cell>
          <cell r="D17">
            <v>875991.90800000005</v>
          </cell>
          <cell r="E17">
            <v>0</v>
          </cell>
          <cell r="F17">
            <v>-1</v>
          </cell>
          <cell r="G17" t="str">
            <v>n.a.</v>
          </cell>
          <cell r="H17">
            <v>1994037</v>
          </cell>
          <cell r="I17">
            <v>3667643.9079999998</v>
          </cell>
          <cell r="J17">
            <v>0.839305844375004</v>
          </cell>
        </row>
        <row r="18">
          <cell r="C18">
            <v>10.554306219423834</v>
          </cell>
          <cell r="D18">
            <v>19.104311414914712</v>
          </cell>
          <cell r="E18">
            <v>14.12603067305478</v>
          </cell>
          <cell r="F18">
            <v>-0.26058414950111181</v>
          </cell>
          <cell r="G18">
            <v>0.33841394965949056</v>
          </cell>
          <cell r="H18">
            <v>61.001130972106431</v>
          </cell>
          <cell r="I18">
            <v>68.971319887376197</v>
          </cell>
          <cell r="J18">
            <v>0.13065641223790161</v>
          </cell>
        </row>
        <row r="19">
          <cell r="C19">
            <v>0</v>
          </cell>
          <cell r="D19">
            <v>10.982644703447802</v>
          </cell>
          <cell r="E19">
            <v>0</v>
          </cell>
          <cell r="F19">
            <v>-1</v>
          </cell>
          <cell r="G19">
            <v>-1</v>
          </cell>
          <cell r="H19">
            <v>25</v>
          </cell>
          <cell r="I19">
            <v>45.982650721390897</v>
          </cell>
          <cell r="J19">
            <v>0.83930602885563588</v>
          </cell>
        </row>
        <row r="20">
          <cell r="C20">
            <v>144976051</v>
          </cell>
          <cell r="D20">
            <v>142568785</v>
          </cell>
          <cell r="E20">
            <v>145732273</v>
          </cell>
          <cell r="F20">
            <v>2.218920502128148E-2</v>
          </cell>
          <cell r="G20">
            <v>5.216185671935567E-3</v>
          </cell>
          <cell r="H20">
            <v>144976051</v>
          </cell>
          <cell r="I20">
            <v>145732273</v>
          </cell>
          <cell r="J20">
            <v>5.216185671935567E-3</v>
          </cell>
        </row>
        <row r="21">
          <cell r="C21">
            <v>147704994</v>
          </cell>
          <cell r="D21">
            <v>154435451</v>
          </cell>
          <cell r="E21">
            <v>161842066</v>
          </cell>
          <cell r="F21">
            <v>4.7959292714468776E-2</v>
          </cell>
          <cell r="G21">
            <v>9.57115370114026E-2</v>
          </cell>
          <cell r="H21">
            <v>147704994</v>
          </cell>
          <cell r="I21">
            <v>161842066</v>
          </cell>
          <cell r="J21">
            <v>9.57115370114026E-2</v>
          </cell>
        </row>
        <row r="22">
          <cell r="C22">
            <v>32460004</v>
          </cell>
          <cell r="D22">
            <v>33462591</v>
          </cell>
          <cell r="E22">
            <v>34346451</v>
          </cell>
          <cell r="F22">
            <v>2.641337605925375E-2</v>
          </cell>
          <cell r="G22">
            <v>5.8116043362163479E-2</v>
          </cell>
          <cell r="H22">
            <v>32460004</v>
          </cell>
          <cell r="I22">
            <v>34346451</v>
          </cell>
          <cell r="J22">
            <v>5.8116043362163479E-2</v>
          </cell>
        </row>
        <row r="24">
          <cell r="C24">
            <v>6.2016843193686846E-2</v>
          </cell>
          <cell r="D24">
            <v>6.4315825208954555E-2</v>
          </cell>
          <cell r="E24">
            <v>6.3353187919537257E-2</v>
          </cell>
          <cell r="F24" t="str">
            <v>-9 pbs</v>
          </cell>
          <cell r="G24" t="str">
            <v>14 pbs</v>
          </cell>
          <cell r="H24">
            <v>6.002535304510824E-2</v>
          </cell>
          <cell r="I24">
            <v>6.2852941772174875E-2</v>
          </cell>
          <cell r="J24" t="str">
            <v>29 pbs</v>
          </cell>
        </row>
        <row r="25">
          <cell r="C25">
            <v>4.1027095021645171E-2</v>
          </cell>
          <cell r="D25">
            <v>4.9304687212194255E-2</v>
          </cell>
          <cell r="E25">
            <v>5.0835471742410925E-2</v>
          </cell>
          <cell r="F25" t="str">
            <v>15 pbs</v>
          </cell>
          <cell r="G25" t="str">
            <v>98 pbs</v>
          </cell>
          <cell r="H25">
            <v>4.3804837665289226E-2</v>
          </cell>
          <cell r="I25">
            <v>4.7725036555965383E-2</v>
          </cell>
          <cell r="J25" t="str">
            <v>39 pbs</v>
          </cell>
        </row>
        <row r="26">
          <cell r="C26">
            <v>3.0303661703976081E-2</v>
          </cell>
          <cell r="D26">
            <v>2.6756289532497479E-2</v>
          </cell>
          <cell r="E26">
            <v>2.561960463545012E-2</v>
          </cell>
          <cell r="F26" t="str">
            <v>-12 pbs</v>
          </cell>
          <cell r="G26" t="str">
            <v>-47 pbs</v>
          </cell>
          <cell r="H26">
            <v>2.9101777774281492E-2</v>
          </cell>
          <cell r="I26">
            <v>2.7350248574375898E-2</v>
          </cell>
          <cell r="J26" t="str">
            <v>-21 pbs</v>
          </cell>
        </row>
        <row r="27">
          <cell r="C27">
            <v>0.10567817267611707</v>
          </cell>
          <cell r="D27">
            <v>0.18504824120738794</v>
          </cell>
          <cell r="E27">
            <v>0.13292776106360213</v>
          </cell>
          <cell r="F27" t="str">
            <v>-521 pbs</v>
          </cell>
          <cell r="G27" t="str">
            <v>273 pbs</v>
          </cell>
          <cell r="H27">
            <v>0.15833775846116033</v>
          </cell>
          <cell r="I27">
            <v>0.16469229155614218</v>
          </cell>
          <cell r="J27" t="str">
            <v>63 pbs</v>
          </cell>
        </row>
        <row r="28">
          <cell r="C28">
            <v>1.4109851839030007E-2</v>
          </cell>
          <cell r="D28">
            <v>2.4487031134989842E-2</v>
          </cell>
          <cell r="E28">
            <v>1.7815148557385894E-2</v>
          </cell>
          <cell r="F28" t="str">
            <v>-67 pbs</v>
          </cell>
          <cell r="G28" t="str">
            <v>37 pbs</v>
          </cell>
          <cell r="H28">
            <v>2.0518694457085047E-2</v>
          </cell>
          <cell r="I28">
            <v>2.2225597408675597E-2</v>
          </cell>
          <cell r="J28" t="str">
            <v>17 pbs</v>
          </cell>
        </row>
        <row r="30">
          <cell r="C30">
            <v>4.2258614148622385E-2</v>
          </cell>
          <cell r="D30">
            <v>4.2269708618194367E-2</v>
          </cell>
          <cell r="E30">
            <v>3.7213527850485116E-2</v>
          </cell>
          <cell r="F30" t="str">
            <v>-51 pbs</v>
          </cell>
          <cell r="G30" t="str">
            <v>-51 pbs</v>
          </cell>
          <cell r="H30">
            <v>4.2258614148622385E-2</v>
          </cell>
          <cell r="I30">
            <v>3.7213527850485116E-2</v>
          </cell>
          <cell r="J30" t="str">
            <v>-51 pbs</v>
          </cell>
        </row>
        <row r="31">
          <cell r="C31">
            <v>3.2000000000000001E-2</v>
          </cell>
          <cell r="D31">
            <v>3.4000000000000002E-2</v>
          </cell>
          <cell r="E31">
            <v>3.0099999999999998E-2</v>
          </cell>
          <cell r="F31" t="str">
            <v>-39 bps</v>
          </cell>
          <cell r="G31" t="str">
            <v>-19 bps</v>
          </cell>
          <cell r="H31">
            <v>3.2000000000000001E-2</v>
          </cell>
          <cell r="I31">
            <v>3.0099999999999998E-2</v>
          </cell>
          <cell r="J31" t="str">
            <v>-19 bps</v>
          </cell>
        </row>
        <row r="32">
          <cell r="C32">
            <v>5.8854858724217834E-2</v>
          </cell>
          <cell r="D32">
            <v>5.8639449021046224E-2</v>
          </cell>
          <cell r="E32">
            <v>5.2580371130284916E-2</v>
          </cell>
          <cell r="F32" t="str">
            <v>-60 pbs</v>
          </cell>
          <cell r="G32" t="str">
            <v>-63 pbs</v>
          </cell>
          <cell r="H32">
            <v>5.8854858724217834E-2</v>
          </cell>
          <cell r="I32">
            <v>5.2580371130284916E-2</v>
          </cell>
          <cell r="J32" t="str">
            <v>-63 pbs</v>
          </cell>
        </row>
        <row r="33">
          <cell r="C33">
            <v>3.2359393792690684E-2</v>
          </cell>
          <cell r="D33">
            <v>2.3987151132939484E-2</v>
          </cell>
          <cell r="E33">
            <v>2.0625550392534459E-2</v>
          </cell>
          <cell r="F33" t="str">
            <v>-34 pbs</v>
          </cell>
          <cell r="G33" t="str">
            <v>-118 pbs</v>
          </cell>
          <cell r="H33">
            <v>2.4675170853919206E-2</v>
          </cell>
          <cell r="I33">
            <v>2.4212908330756983E-2</v>
          </cell>
          <cell r="J33" t="str">
            <v>-5 pbs</v>
          </cell>
        </row>
        <row r="34">
          <cell r="C34">
            <v>1.3511684591838684</v>
          </cell>
          <cell r="D34">
            <v>1.3689937227249505</v>
          </cell>
          <cell r="E34">
            <v>1.4742143585756928</v>
          </cell>
          <cell r="F34" t="str">
            <v>1052 pbs</v>
          </cell>
          <cell r="G34" t="str">
            <v>1230 pbs</v>
          </cell>
          <cell r="H34">
            <v>1.3511684591838684</v>
          </cell>
          <cell r="I34">
            <v>1.4742143585756928</v>
          </cell>
          <cell r="J34" t="str">
            <v>1230 pbs</v>
          </cell>
        </row>
        <row r="35">
          <cell r="C35">
            <v>0.97015790716603312</v>
          </cell>
          <cell r="D35">
            <v>0.98682656003387492</v>
          </cell>
          <cell r="E35">
            <v>1.0433687688226159</v>
          </cell>
          <cell r="F35" t="str">
            <v>566 pbs</v>
          </cell>
          <cell r="G35" t="str">
            <v>732 pbs</v>
          </cell>
          <cell r="H35">
            <v>0.97015790716603312</v>
          </cell>
          <cell r="I35">
            <v>1.0433687688226159</v>
          </cell>
          <cell r="J35" t="str">
            <v>732 pbs</v>
          </cell>
        </row>
        <row r="37">
          <cell r="C37">
            <v>4893605</v>
          </cell>
          <cell r="D37">
            <v>5287099</v>
          </cell>
          <cell r="E37">
            <v>5475434</v>
          </cell>
          <cell r="F37">
            <v>3.5621614045812267E-2</v>
          </cell>
          <cell r="G37">
            <v>0.11889578337442437</v>
          </cell>
          <cell r="H37">
            <v>19056189</v>
          </cell>
          <cell r="I37">
            <v>20976379</v>
          </cell>
          <cell r="J37">
            <v>0.10076463872183468</v>
          </cell>
        </row>
        <row r="38">
          <cell r="C38">
            <v>2395688</v>
          </cell>
          <cell r="D38">
            <v>2389261</v>
          </cell>
          <cell r="E38">
            <v>2692110</v>
          </cell>
          <cell r="F38">
            <v>0.12675425581382696</v>
          </cell>
          <cell r="G38">
            <v>0.12373147087600722</v>
          </cell>
          <cell r="H38">
            <v>8780760</v>
          </cell>
          <cell r="I38">
            <v>9601950</v>
          </cell>
          <cell r="J38">
            <v>9.3521517499624174E-2</v>
          </cell>
        </row>
        <row r="39">
          <cell r="C39">
            <v>0.48955483738470923</v>
          </cell>
          <cell r="D39">
            <v>0.45190396472621375</v>
          </cell>
          <cell r="E39">
            <v>0.49167061460333555</v>
          </cell>
          <cell r="F39" t="str">
            <v>398 pbs</v>
          </cell>
          <cell r="G39" t="str">
            <v>21 pbs</v>
          </cell>
          <cell r="H39">
            <v>0.46078258354805363</v>
          </cell>
          <cell r="I39">
            <v>0.4577505965162052</v>
          </cell>
          <cell r="J39" t="str">
            <v>-30 pbs</v>
          </cell>
        </row>
        <row r="40">
          <cell r="C40">
            <v>4.015409666421025E-2</v>
          </cell>
          <cell r="D40">
            <v>3.8395044703787129E-2</v>
          </cell>
          <cell r="E40">
            <v>4.2566598222283883E-2</v>
          </cell>
          <cell r="F40" t="str">
            <v>42 pbs</v>
          </cell>
          <cell r="G40" t="str">
            <v>24 pbs</v>
          </cell>
          <cell r="H40">
            <v>3.7029750276658509E-2</v>
          </cell>
          <cell r="I40">
            <v>3.879280524735499E-2</v>
          </cell>
          <cell r="J40" t="str">
            <v>18 pbs</v>
          </cell>
        </row>
        <row r="42">
          <cell r="C42">
            <v>0.17460000000000001</v>
          </cell>
          <cell r="D42">
            <v>0.18959999999999999</v>
          </cell>
          <cell r="E42">
            <v>0.18709999999999999</v>
          </cell>
          <cell r="F42" t="str">
            <v>-25 pbs</v>
          </cell>
          <cell r="G42" t="str">
            <v>125 pbs</v>
          </cell>
          <cell r="H42">
            <v>0.17460000000000001</v>
          </cell>
          <cell r="I42">
            <v>0.18709999999999999</v>
          </cell>
          <cell r="J42" t="str">
            <v>125 pbs</v>
          </cell>
        </row>
        <row r="43">
          <cell r="C43">
            <v>0.13089999999999999</v>
          </cell>
          <cell r="D43">
            <v>0.13250000000000001</v>
          </cell>
          <cell r="E43">
            <v>0.1308</v>
          </cell>
          <cell r="F43" t="str">
            <v>-17 pbs</v>
          </cell>
          <cell r="G43" t="str">
            <v>-1 pbs</v>
          </cell>
          <cell r="H43">
            <v>0.13089999999999999</v>
          </cell>
          <cell r="I43">
            <v>0.1308</v>
          </cell>
          <cell r="J43" t="str">
            <v>-1 pbs</v>
          </cell>
        </row>
        <row r="44">
          <cell r="C44">
            <v>0.13200000000000001</v>
          </cell>
          <cell r="D44">
            <v>0.13420000000000001</v>
          </cell>
          <cell r="E44">
            <v>0.13320000000000001</v>
          </cell>
          <cell r="F44" t="str">
            <v>-10 pbs</v>
          </cell>
          <cell r="G44" t="str">
            <v>12 pbs</v>
          </cell>
          <cell r="H44">
            <v>0.13200000000000001</v>
          </cell>
          <cell r="I44">
            <v>0.13320000000000001</v>
          </cell>
          <cell r="J44" t="str">
            <v>12 pbs</v>
          </cell>
        </row>
        <row r="46">
          <cell r="C46">
            <v>0.20649999999999999</v>
          </cell>
          <cell r="D46">
            <v>0.20219999999999999</v>
          </cell>
          <cell r="E46">
            <v>0.19420000000000001</v>
          </cell>
          <cell r="F46" t="str">
            <v>-80 pbs</v>
          </cell>
          <cell r="G46" t="str">
            <v>-123 pbs</v>
          </cell>
          <cell r="H46">
            <v>0.20649999999999999</v>
          </cell>
          <cell r="I46">
            <v>0.19420000000000001</v>
          </cell>
          <cell r="J46" t="str">
            <v>-123 pbs</v>
          </cell>
        </row>
        <row r="47">
          <cell r="C47">
            <v>0.18260000000000001</v>
          </cell>
          <cell r="D47">
            <v>0.17849999999999999</v>
          </cell>
          <cell r="E47">
            <v>0.17069999999999999</v>
          </cell>
          <cell r="F47" t="str">
            <v>-78 pbs</v>
          </cell>
          <cell r="G47" t="str">
            <v>-119 pbs</v>
          </cell>
          <cell r="H47">
            <v>0.18260000000000001</v>
          </cell>
          <cell r="I47">
            <v>0.17069999999999999</v>
          </cell>
          <cell r="J47" t="str">
            <v>-119 pbs</v>
          </cell>
        </row>
        <row r="48">
          <cell r="C48">
            <v>0.18371199623618084</v>
          </cell>
          <cell r="D48">
            <v>0.18352384606107125</v>
          </cell>
          <cell r="E48">
            <v>0.17530000000000001</v>
          </cell>
          <cell r="F48" t="str">
            <v>-41 pbs</v>
          </cell>
          <cell r="G48" t="str">
            <v>-3 pbs</v>
          </cell>
          <cell r="H48">
            <v>0.18371199623618084</v>
          </cell>
          <cell r="I48">
            <v>0.17530000000000001</v>
          </cell>
          <cell r="J48" t="str">
            <v>-3 pbs</v>
          </cell>
        </row>
        <row r="49">
          <cell r="C49">
            <v>36947</v>
          </cell>
          <cell r="D49">
            <v>38642</v>
          </cell>
          <cell r="E49">
            <v>39230</v>
          </cell>
          <cell r="F49">
            <v>1.4999999999999999E-2</v>
          </cell>
          <cell r="G49">
            <v>6.2E-2</v>
          </cell>
          <cell r="H49">
            <v>36947</v>
          </cell>
          <cell r="I49">
            <v>39230</v>
          </cell>
          <cell r="J49">
            <v>6.2E-2</v>
          </cell>
        </row>
        <row r="51">
          <cell r="C51">
            <v>94382</v>
          </cell>
          <cell r="D51">
            <v>94382</v>
          </cell>
          <cell r="E51">
            <v>94382</v>
          </cell>
          <cell r="F51">
            <v>0</v>
          </cell>
          <cell r="G51">
            <v>0</v>
          </cell>
          <cell r="H51">
            <v>94382</v>
          </cell>
          <cell r="I51">
            <v>94382</v>
          </cell>
          <cell r="J51">
            <v>0</v>
          </cell>
        </row>
        <row r="52">
          <cell r="C52">
            <v>14886</v>
          </cell>
          <cell r="D52">
            <v>14948</v>
          </cell>
          <cell r="E52">
            <v>14948</v>
          </cell>
          <cell r="F52">
            <v>0</v>
          </cell>
          <cell r="G52">
            <v>4.1649872363294371E-3</v>
          </cell>
          <cell r="H52">
            <v>14886</v>
          </cell>
          <cell r="I52">
            <v>14948</v>
          </cell>
          <cell r="J52">
            <v>4.1649872363294371E-3</v>
          </cell>
        </row>
        <row r="53">
          <cell r="C53">
            <v>79496</v>
          </cell>
          <cell r="D53">
            <v>79434</v>
          </cell>
          <cell r="E53">
            <v>79434</v>
          </cell>
          <cell r="F53">
            <v>0</v>
          </cell>
          <cell r="G53">
            <v>-7.7991345476501961E-4</v>
          </cell>
          <cell r="H53">
            <v>79496</v>
          </cell>
          <cell r="I53">
            <v>79434</v>
          </cell>
          <cell r="J53">
            <v>-7.7991345476501961E-4</v>
          </cell>
        </row>
      </sheetData>
      <sheetData sheetId="3">
        <row r="7">
          <cell r="C7">
            <v>881642.96645879978</v>
          </cell>
          <cell r="D7">
            <v>1310903.4299244001</v>
          </cell>
          <cell r="E7">
            <v>1131115.0828379998</v>
          </cell>
          <cell r="F7">
            <v>-0.13714842984030384</v>
          </cell>
          <cell r="G7">
            <v>0.28296274781301523</v>
          </cell>
          <cell r="H7">
            <v>4280750.8875455996</v>
          </cell>
          <cell r="I7">
            <v>4889076.4318655999</v>
          </cell>
          <cell r="J7">
            <v>0.14210720509101812</v>
          </cell>
        </row>
        <row r="8">
          <cell r="C8">
            <v>19652</v>
          </cell>
          <cell r="D8">
            <v>16615</v>
          </cell>
          <cell r="E8">
            <v>23502</v>
          </cell>
          <cell r="F8">
            <v>0.41450496539271753</v>
          </cell>
          <cell r="G8">
            <v>0.19590881335233054</v>
          </cell>
          <cell r="H8">
            <v>83051</v>
          </cell>
          <cell r="I8">
            <v>93511</v>
          </cell>
          <cell r="J8">
            <v>0.12594670744482306</v>
          </cell>
        </row>
        <row r="10">
          <cell r="C10">
            <v>52693.627622015396</v>
          </cell>
          <cell r="D10">
            <v>62404.354470295497</v>
          </cell>
          <cell r="E10">
            <v>114385.20952100767</v>
          </cell>
          <cell r="F10">
            <v>0.83296839606689765</v>
          </cell>
          <cell r="G10">
            <v>1.1707598182748293</v>
          </cell>
          <cell r="H10">
            <v>199239.77090783822</v>
          </cell>
          <cell r="I10">
            <v>302219.86113624478</v>
          </cell>
          <cell r="J10">
            <v>0.51686513068739559</v>
          </cell>
        </row>
        <row r="11">
          <cell r="C11">
            <v>-104052</v>
          </cell>
          <cell r="D11">
            <v>3359</v>
          </cell>
          <cell r="E11">
            <v>13651</v>
          </cell>
          <cell r="F11">
            <v>3.0640071449836261</v>
          </cell>
          <cell r="G11">
            <v>-1.1311940183754277</v>
          </cell>
          <cell r="H11">
            <v>-128551</v>
          </cell>
          <cell r="I11">
            <v>-7042</v>
          </cell>
          <cell r="J11">
            <v>-0.94522018498494764</v>
          </cell>
        </row>
        <row r="13">
          <cell r="C13">
            <v>134469</v>
          </cell>
          <cell r="D13">
            <v>187149</v>
          </cell>
          <cell r="E13">
            <v>167661</v>
          </cell>
          <cell r="F13">
            <v>-0.1041309331067759</v>
          </cell>
          <cell r="G13">
            <v>0.24683756107355598</v>
          </cell>
          <cell r="H13">
            <v>801244</v>
          </cell>
          <cell r="I13">
            <v>761022</v>
          </cell>
          <cell r="J13">
            <v>-5.0199439871000597E-2</v>
          </cell>
        </row>
        <row r="14">
          <cell r="C14">
            <v>40380</v>
          </cell>
          <cell r="D14">
            <v>34687</v>
          </cell>
          <cell r="E14">
            <v>24322</v>
          </cell>
          <cell r="F14">
            <v>-0.29881511805575578</v>
          </cell>
          <cell r="G14">
            <v>-0.39767211490837046</v>
          </cell>
          <cell r="H14">
            <v>149549</v>
          </cell>
          <cell r="I14">
            <v>132926</v>
          </cell>
          <cell r="J14">
            <v>-0.11115420363894109</v>
          </cell>
        </row>
        <row r="16">
          <cell r="C16">
            <v>21578</v>
          </cell>
          <cell r="D16">
            <v>22564</v>
          </cell>
          <cell r="E16">
            <v>32369</v>
          </cell>
          <cell r="F16">
            <v>0.43454174791703593</v>
          </cell>
          <cell r="G16">
            <v>0.5000926869960145</v>
          </cell>
          <cell r="H16">
            <v>40522</v>
          </cell>
          <cell r="I16">
            <v>110975</v>
          </cell>
          <cell r="J16">
            <v>1.7386358027738018</v>
          </cell>
        </row>
        <row r="17">
          <cell r="C17">
            <v>27972</v>
          </cell>
          <cell r="D17">
            <v>29944</v>
          </cell>
          <cell r="E17">
            <v>-2742</v>
          </cell>
          <cell r="F17">
            <v>-1.0915709324071601</v>
          </cell>
          <cell r="G17">
            <v>-1.098026598026598</v>
          </cell>
          <cell r="H17">
            <v>132829</v>
          </cell>
          <cell r="I17">
            <v>84282</v>
          </cell>
          <cell r="J17">
            <v>-0.36548494681131377</v>
          </cell>
        </row>
        <row r="18">
          <cell r="C18">
            <v>-232508.59408081521</v>
          </cell>
          <cell r="D18">
            <v>-143837.78439469554</v>
          </cell>
          <cell r="E18">
            <v>-377550.29235900752</v>
          </cell>
          <cell r="F18">
            <v>1.6248338984629886</v>
          </cell>
          <cell r="G18">
            <v>0.62381220294927597</v>
          </cell>
          <cell r="H18">
            <v>-693094.65845343785</v>
          </cell>
          <cell r="I18">
            <v>-865716.29300184478</v>
          </cell>
          <cell r="J18">
            <v>0.24905924817483449</v>
          </cell>
        </row>
        <row r="19">
          <cell r="C19">
            <v>841826.99999999988</v>
          </cell>
          <cell r="D19">
            <v>1523788</v>
          </cell>
          <cell r="E19">
            <v>1126713</v>
          </cell>
          <cell r="F19">
            <v>-0.26058414950111175</v>
          </cell>
          <cell r="G19">
            <v>0.33841394965949079</v>
          </cell>
          <cell r="H19">
            <v>4865540</v>
          </cell>
          <cell r="I19">
            <v>5501254</v>
          </cell>
          <cell r="J19">
            <v>0.13065641223790164</v>
          </cell>
        </row>
      </sheetData>
      <sheetData sheetId="4">
        <row r="6">
          <cell r="C6">
            <v>0.16599225792644282</v>
          </cell>
          <cell r="D6">
            <v>0.24548420027188922</v>
          </cell>
          <cell r="E6">
            <v>0.20085136448428306</v>
          </cell>
          <cell r="F6">
            <v>0.20612144343913108</v>
          </cell>
          <cell r="G6">
            <v>0.21985740759387873</v>
          </cell>
        </row>
        <row r="7">
          <cell r="C7">
            <v>8.8410267368853171E-2</v>
          </cell>
          <cell r="D7">
            <v>6.8108428289900463E-2</v>
          </cell>
          <cell r="E7">
            <v>9.5197396268984699E-2</v>
          </cell>
          <cell r="F7">
            <v>9.5002233469324252E-2</v>
          </cell>
          <cell r="G7">
            <v>9.8706776663396181E-2</v>
          </cell>
        </row>
        <row r="9">
          <cell r="C9">
            <v>7.27365433316777E-2</v>
          </cell>
          <cell r="D9">
            <v>9.4275742045956665E-2</v>
          </cell>
          <cell r="E9">
            <v>0.17294105820659197</v>
          </cell>
          <cell r="F9">
            <v>7.0532555285497803E-2</v>
          </cell>
          <cell r="G9">
            <v>0.10912619931788066</v>
          </cell>
        </row>
        <row r="10">
          <cell r="C10">
            <v>-1.2529614256377983</v>
          </cell>
          <cell r="D10">
            <v>3.2262358852299861E-2</v>
          </cell>
          <cell r="E10">
            <v>0.12905802723106657</v>
          </cell>
          <cell r="F10">
            <v>-0.43543995321822654</v>
          </cell>
          <cell r="G10">
            <v>-1.9884044269217957E-2</v>
          </cell>
        </row>
        <row r="12">
          <cell r="C12">
            <v>0.17898176242533467</v>
          </cell>
          <cell r="D12">
            <v>0.24330360451836375</v>
          </cell>
          <cell r="E12">
            <v>0.20472097083450691</v>
          </cell>
          <cell r="F12">
            <v>0.29408534708955048</v>
          </cell>
          <cell r="G12">
            <v>0.23718668994100425</v>
          </cell>
        </row>
        <row r="13">
          <cell r="C13">
            <v>0.33662272703589852</v>
          </cell>
          <cell r="D13">
            <v>0.27922945646573932</v>
          </cell>
          <cell r="E13">
            <v>0.19657338213588271</v>
          </cell>
          <cell r="F13">
            <v>0.30003982501070864</v>
          </cell>
          <cell r="G13">
            <v>0.27249432158290487</v>
          </cell>
        </row>
        <row r="15">
          <cell r="C15">
            <v>0.1194024895347132</v>
          </cell>
          <cell r="D15">
            <v>0.1263422534600078</v>
          </cell>
          <cell r="E15">
            <v>0.18033522105257294</v>
          </cell>
          <cell r="F15">
            <v>6.2985100841910072E-2</v>
          </cell>
          <cell r="G15">
            <v>0.15406935376947559</v>
          </cell>
        </row>
        <row r="16">
          <cell r="C16">
            <v>0.13995079307700872</v>
          </cell>
          <cell r="D16">
            <v>0.15147608114320329</v>
          </cell>
          <cell r="E16">
            <v>-1.4364114857914048E-2</v>
          </cell>
          <cell r="F16">
            <v>0.1673513175723986</v>
          </cell>
          <cell r="G16">
            <v>0.10932538447170163</v>
          </cell>
        </row>
        <row r="17">
          <cell r="C17">
            <v>0.10567817267611707</v>
          </cell>
          <cell r="D17">
            <v>0.18504824120738794</v>
          </cell>
          <cell r="E17">
            <v>0.13292776106360213</v>
          </cell>
          <cell r="F17">
            <v>0.15833775846116033</v>
          </cell>
          <cell r="G17">
            <v>0.16469229155614218</v>
          </cell>
        </row>
      </sheetData>
      <sheetData sheetId="5">
        <row r="6">
          <cell r="C6">
            <v>116010.68990431301</v>
          </cell>
          <cell r="D6">
            <v>115569.04054951978</v>
          </cell>
          <cell r="E6">
            <v>116631.39825364872</v>
          </cell>
          <cell r="F6">
            <v>116585.39086774764</v>
          </cell>
          <cell r="G6">
            <v>115758.41824425572</v>
          </cell>
          <cell r="H6">
            <v>1062.3577041289391</v>
          </cell>
          <cell r="I6">
            <v>620.70834933570586</v>
          </cell>
          <cell r="J6">
            <v>-826.97262349192169</v>
          </cell>
          <cell r="K6">
            <v>9.1924074049376525E-3</v>
          </cell>
          <cell r="L6">
            <v>5.350440979599913E-3</v>
          </cell>
          <cell r="M6">
            <v>-7.0932783030253077E-3</v>
          </cell>
          <cell r="N6">
            <v>0.81373763437334534</v>
          </cell>
          <cell r="O6">
            <v>0.82015955986285438</v>
          </cell>
          <cell r="P6">
            <v>0.82228501199317294</v>
          </cell>
          <cell r="Q6">
            <v>0.81454185880811258</v>
          </cell>
          <cell r="R6">
            <v>0.8180527113208208</v>
          </cell>
        </row>
        <row r="7">
          <cell r="C7">
            <v>52475.537857619791</v>
          </cell>
          <cell r="D7">
            <v>52256.566747023484</v>
          </cell>
          <cell r="E7">
            <v>52672.332572154053</v>
          </cell>
          <cell r="F7">
            <v>53339.337939526224</v>
          </cell>
          <cell r="G7">
            <v>52337.978669802753</v>
          </cell>
          <cell r="H7">
            <v>415.76582513056928</v>
          </cell>
          <cell r="I7">
            <v>196.79471453426231</v>
          </cell>
          <cell r="J7">
            <v>-1001.3592697234708</v>
          </cell>
          <cell r="K7">
            <v>7.9562407370410426E-3</v>
          </cell>
          <cell r="L7">
            <v>3.7502181505641996E-3</v>
          </cell>
          <cell r="M7">
            <v>-1.877337268150514E-2</v>
          </cell>
          <cell r="N7">
            <v>0.36808090766419033</v>
          </cell>
          <cell r="O7">
            <v>0.37084951626658408</v>
          </cell>
          <cell r="P7">
            <v>0.37135514337750059</v>
          </cell>
          <cell r="Q7">
            <v>0.37266353142085701</v>
          </cell>
          <cell r="R7">
            <v>0.36986705593662556</v>
          </cell>
        </row>
        <row r="8">
          <cell r="C8">
            <v>30559.185632445751</v>
          </cell>
          <cell r="D8">
            <v>31108.35121455933</v>
          </cell>
          <cell r="E8">
            <v>31967.508349523589</v>
          </cell>
          <cell r="F8">
            <v>31626.040113625739</v>
          </cell>
          <cell r="G8">
            <v>31157.75402416872</v>
          </cell>
          <cell r="H8">
            <v>859.15713496425815</v>
          </cell>
          <cell r="I8">
            <v>1408.3227170778373</v>
          </cell>
          <cell r="J8">
            <v>-468.28608945701853</v>
          </cell>
          <cell r="K8">
            <v>2.7618215090813081E-2</v>
          </cell>
          <cell r="L8">
            <v>4.6085086625560212E-2</v>
          </cell>
          <cell r="M8">
            <v>-1.4806978293032125E-2</v>
          </cell>
          <cell r="N8">
            <v>0.21435231051063533</v>
          </cell>
          <cell r="O8">
            <v>0.2207668378908082</v>
          </cell>
          <cell r="P8">
            <v>0.22538015817500937</v>
          </cell>
          <cell r="Q8">
            <v>0.22096021902191115</v>
          </cell>
          <cell r="R8">
            <v>0.2201886095606119</v>
          </cell>
        </row>
        <row r="9">
          <cell r="C9">
            <v>21916.35222517404</v>
          </cell>
          <cell r="D9">
            <v>21148.215532464154</v>
          </cell>
          <cell r="E9">
            <v>20704.824222630454</v>
          </cell>
          <cell r="F9">
            <v>21713.297825900485</v>
          </cell>
          <cell r="G9">
            <v>21180.224645634025</v>
          </cell>
          <cell r="H9">
            <v>-443.39130983369978</v>
          </cell>
          <cell r="I9">
            <v>-1211.5280025435859</v>
          </cell>
          <cell r="J9">
            <v>-533.07318026645953</v>
          </cell>
          <cell r="K9">
            <v>-2.0965897058929595E-2</v>
          </cell>
          <cell r="L9">
            <v>-5.5279637327236175E-2</v>
          </cell>
          <cell r="M9">
            <v>-2.455053969879184E-2</v>
          </cell>
          <cell r="N9">
            <v>0.15372859715355502</v>
          </cell>
          <cell r="O9">
            <v>0.15008267837577591</v>
          </cell>
          <cell r="P9">
            <v>0.14597498520249111</v>
          </cell>
          <cell r="Q9">
            <v>0.15170331239894586</v>
          </cell>
          <cell r="R9">
            <v>0.1496784463760136</v>
          </cell>
        </row>
        <row r="10">
          <cell r="C10">
            <v>63535.152046693227</v>
          </cell>
          <cell r="D10">
            <v>63312.473802496308</v>
          </cell>
          <cell r="E10">
            <v>63959.065681494663</v>
          </cell>
          <cell r="F10">
            <v>63246.052928221419</v>
          </cell>
          <cell r="G10">
            <v>63420.439574452961</v>
          </cell>
          <cell r="H10">
            <v>646.59187899835524</v>
          </cell>
          <cell r="I10">
            <v>423.91363480143627</v>
          </cell>
          <cell r="J10">
            <v>174.38664623154182</v>
          </cell>
          <cell r="K10">
            <v>1.0212709126094177E-2</v>
          </cell>
          <cell r="L10">
            <v>6.6721117546062469E-3</v>
          </cell>
          <cell r="M10">
            <v>2.7572731918852345E-3</v>
          </cell>
          <cell r="N10">
            <v>0.44565672670915507</v>
          </cell>
          <cell r="O10">
            <v>0.44931004359627036</v>
          </cell>
          <cell r="P10">
            <v>0.45092986861567236</v>
          </cell>
          <cell r="Q10">
            <v>0.44187832738725552</v>
          </cell>
          <cell r="R10">
            <v>0.44818565538419519</v>
          </cell>
        </row>
        <row r="11">
          <cell r="C11">
            <v>7167.8889917416082</v>
          </cell>
          <cell r="D11">
            <v>7356.3243967808548</v>
          </cell>
          <cell r="E11">
            <v>7628.8207403078295</v>
          </cell>
          <cell r="F11">
            <v>7440.9276587176901</v>
          </cell>
          <cell r="G11">
            <v>7244.6154466802118</v>
          </cell>
          <cell r="H11">
            <v>272.49634352697467</v>
          </cell>
          <cell r="I11">
            <v>460.93174856622136</v>
          </cell>
          <cell r="J11">
            <v>-196.31221203747828</v>
          </cell>
          <cell r="K11">
            <v>3.7042458819001922E-2</v>
          </cell>
          <cell r="L11">
            <v>6.4305090257016806E-2</v>
          </cell>
          <cell r="M11">
            <v>-2.6382760462330457E-2</v>
          </cell>
          <cell r="N11">
            <v>5.0277961767157035E-2</v>
          </cell>
          <cell r="O11">
            <v>5.2205675073394332E-2</v>
          </cell>
          <cell r="P11">
            <v>5.3785387535997771E-2</v>
          </cell>
          <cell r="Q11">
            <v>5.1987191544985538E-2</v>
          </cell>
          <cell r="R11">
            <v>5.119694445140309E-2</v>
          </cell>
        </row>
        <row r="12">
          <cell r="C12">
            <v>16751.242698051461</v>
          </cell>
          <cell r="D12">
            <v>16184.462959544622</v>
          </cell>
          <cell r="E12">
            <v>16250.928002380073</v>
          </cell>
          <cell r="F12">
            <v>16698.265347822318</v>
          </cell>
          <cell r="G12">
            <v>16310.756055345817</v>
          </cell>
          <cell r="H12">
            <v>66.465042835450731</v>
          </cell>
          <cell r="I12">
            <v>-500.31469567138811</v>
          </cell>
          <cell r="J12">
            <v>-387.50929247650129</v>
          </cell>
          <cell r="K12">
            <v>4.1067190799959352E-3</v>
          </cell>
          <cell r="L12">
            <v>-2.9867318185867187E-2</v>
          </cell>
          <cell r="M12">
            <v>-2.320655974765895E-2</v>
          </cell>
          <cell r="N12">
            <v>0.11749879788810219</v>
          </cell>
          <cell r="O12">
            <v>0.11485638328743522</v>
          </cell>
          <cell r="P12">
            <v>0.11457373166594306</v>
          </cell>
          <cell r="Q12">
            <v>0.11666501260621502</v>
          </cell>
          <cell r="R12">
            <v>0.11526641791712858</v>
          </cell>
        </row>
        <row r="13">
          <cell r="C13">
            <v>21061.415840980957</v>
          </cell>
          <cell r="D13">
            <v>21605.945398982069</v>
          </cell>
          <cell r="E13">
            <v>21868.3873860567</v>
          </cell>
          <cell r="F13">
            <v>20625.798577040467</v>
          </cell>
          <cell r="G13">
            <v>21535.459936481642</v>
          </cell>
          <cell r="H13">
            <v>262.44198707463147</v>
          </cell>
          <cell r="I13">
            <v>806.97154507574305</v>
          </cell>
          <cell r="J13">
            <v>909.66135944117559</v>
          </cell>
          <cell r="K13">
            <v>1.214674860221554E-2</v>
          </cell>
          <cell r="L13">
            <v>3.83151612963053E-2</v>
          </cell>
          <cell r="M13">
            <v>4.4103085562648747E-2</v>
          </cell>
          <cell r="N13">
            <v>0.14773178848543317</v>
          </cell>
          <cell r="O13">
            <v>0.1533310528891782</v>
          </cell>
          <cell r="P13">
            <v>0.15417844125393937</v>
          </cell>
          <cell r="Q13">
            <v>0.14410533075625689</v>
          </cell>
          <cell r="R13">
            <v>0.15218885725793799</v>
          </cell>
        </row>
        <row r="14">
          <cell r="C14">
            <v>12604.056458159464</v>
          </cell>
          <cell r="D14">
            <v>12318.749459152612</v>
          </cell>
          <cell r="E14">
            <v>12358.031282133821</v>
          </cell>
          <cell r="F14">
            <v>12753.334559463505</v>
          </cell>
          <cell r="G14">
            <v>12409.691995182306</v>
          </cell>
          <cell r="H14">
            <v>39.281822981209189</v>
          </cell>
          <cell r="I14">
            <v>-246.0251760256433</v>
          </cell>
          <cell r="J14">
            <v>-343.64256428119916</v>
          </cell>
          <cell r="K14">
            <v>3.1887833348231975E-3</v>
          </cell>
          <cell r="L14">
            <v>-1.9519523483757073E-2</v>
          </cell>
          <cell r="M14">
            <v>-2.6945310865870931E-2</v>
          </cell>
          <cell r="N14">
            <v>8.840905173678705E-2</v>
          </cell>
          <cell r="O14">
            <v>8.742254920901793E-2</v>
          </cell>
          <cell r="P14">
            <v>8.712768648234491E-2</v>
          </cell>
          <cell r="Q14">
            <v>8.9103143719363995E-2</v>
          </cell>
          <cell r="R14">
            <v>8.769800362937262E-2</v>
          </cell>
        </row>
        <row r="15">
          <cell r="C15">
            <v>5950.5480577597336</v>
          </cell>
          <cell r="D15">
            <v>5846.9915880361523</v>
          </cell>
          <cell r="E15">
            <v>5852.8982706162424</v>
          </cell>
          <cell r="F15">
            <v>5727.7267851774423</v>
          </cell>
          <cell r="G15">
            <v>5919.9161407629908</v>
          </cell>
          <cell r="H15">
            <v>5.9066825800900915</v>
          </cell>
          <cell r="I15">
            <v>-97.649787143491267</v>
          </cell>
          <cell r="J15">
            <v>192.18935558554858</v>
          </cell>
          <cell r="K15">
            <v>1.0102088383667773E-3</v>
          </cell>
          <cell r="L15">
            <v>-1.6410217377566094E-2</v>
          </cell>
          <cell r="M15">
            <v>3.3554211433916015E-2</v>
          </cell>
          <cell r="N15">
            <v>4.1739126831675612E-2</v>
          </cell>
          <cell r="O15">
            <v>4.1494383137244704E-2</v>
          </cell>
          <cell r="P15">
            <v>4.1264621677447266E-2</v>
          </cell>
          <cell r="Q15">
            <v>4.0017648760434114E-2</v>
          </cell>
          <cell r="R15">
            <v>4.1835432128352952E-2</v>
          </cell>
        </row>
        <row r="16">
          <cell r="C16">
            <v>13664.965976660103</v>
          </cell>
          <cell r="D16">
            <v>12199.494901741587</v>
          </cell>
          <cell r="E16">
            <v>12057.03268323042</v>
          </cell>
          <cell r="F16">
            <v>14029.040249498843</v>
          </cell>
          <cell r="G16">
            <v>12578.744834304669</v>
          </cell>
          <cell r="H16">
            <v>-142.46221851116752</v>
          </cell>
          <cell r="I16">
            <v>-1607.9332934296835</v>
          </cell>
          <cell r="J16">
            <v>-1450.295415194174</v>
          </cell>
          <cell r="K16">
            <v>-1.167771450036259E-2</v>
          </cell>
          <cell r="L16">
            <v>-0.11766829834600756</v>
          </cell>
          <cell r="M16">
            <v>-0.10337809211474625</v>
          </cell>
          <cell r="N16">
            <v>9.5850624600295892E-2</v>
          </cell>
          <cell r="O16">
            <v>8.6576234617732936E-2</v>
          </cell>
          <cell r="P16">
            <v>8.5005559506117323E-2</v>
          </cell>
          <cell r="Q16">
            <v>9.8016058762314992E-2</v>
          </cell>
          <cell r="R16">
            <v>8.8892682474316101E-2</v>
          </cell>
        </row>
        <row r="17">
          <cell r="C17">
            <v>1666.9678929606514</v>
          </cell>
          <cell r="D17">
            <v>1720.6270941757564</v>
          </cell>
          <cell r="E17">
            <v>1714.5614448691285</v>
          </cell>
          <cell r="F17">
            <v>1453.6890553446481</v>
          </cell>
          <cell r="G17">
            <v>1727.6519238421677</v>
          </cell>
          <cell r="H17">
            <v>-6.0656493066278472</v>
          </cell>
          <cell r="I17">
            <v>47.593551908477139</v>
          </cell>
          <cell r="J17">
            <v>273.96286849751959</v>
          </cell>
          <cell r="K17">
            <v>-3.5252550231016366E-3</v>
          </cell>
          <cell r="L17">
            <v>2.8550970963182598E-2</v>
          </cell>
          <cell r="M17">
            <v>0.18846043277980584</v>
          </cell>
          <cell r="N17">
            <v>1.1692668243874394E-2</v>
          </cell>
          <cell r="O17">
            <v>1.2210785462414695E-2</v>
          </cell>
          <cell r="P17">
            <v>1.2088152927662745E-2</v>
          </cell>
          <cell r="Q17">
            <v>1.0156423343064052E-2</v>
          </cell>
          <cell r="R17">
            <v>1.2209136596317047E-2</v>
          </cell>
        </row>
        <row r="18">
          <cell r="C18">
            <v>9186.1812688186528</v>
          </cell>
          <cell r="D18">
            <v>9554.6627079183163</v>
          </cell>
          <cell r="E18">
            <v>9628.0941040301987</v>
          </cell>
          <cell r="F18">
            <v>8982.1856918552367</v>
          </cell>
          <cell r="G18">
            <v>9547.3191790108358</v>
          </cell>
          <cell r="H18">
            <v>73.43139611188235</v>
          </cell>
          <cell r="I18">
            <v>441.91283521154583</v>
          </cell>
          <cell r="J18">
            <v>565.13348715559914</v>
          </cell>
          <cell r="K18">
            <v>7.6853990932643779E-3</v>
          </cell>
          <cell r="L18">
            <v>4.8106261163337161E-2</v>
          </cell>
          <cell r="M18">
            <v>6.2917145842135591E-2</v>
          </cell>
          <cell r="N18">
            <v>6.4434936304394119E-2</v>
          </cell>
          <cell r="O18">
            <v>6.780663682854185E-2</v>
          </cell>
          <cell r="P18">
            <v>6.7880841645968956E-2</v>
          </cell>
          <cell r="Q18">
            <v>6.2755429090622081E-2</v>
          </cell>
          <cell r="R18">
            <v>6.7469912414967304E-2</v>
          </cell>
        </row>
        <row r="19">
          <cell r="C19">
            <v>2036.4211479376161</v>
          </cell>
          <cell r="D19">
            <v>1866.6099903000984</v>
          </cell>
          <cell r="E19">
            <v>1807.0797857199066</v>
          </cell>
          <cell r="F19">
            <v>2079.7120800488242</v>
          </cell>
          <cell r="G19">
            <v>1892.7060841401617</v>
          </cell>
          <cell r="H19">
            <v>-59.530204580191821</v>
          </cell>
          <cell r="I19">
            <v>-229.3413622177095</v>
          </cell>
          <cell r="J19">
            <v>-187.0059959086625</v>
          </cell>
          <cell r="K19">
            <v>-3.189214934536011E-2</v>
          </cell>
          <cell r="L19">
            <v>-0.11261980973335239</v>
          </cell>
          <cell r="M19">
            <v>-8.9919175689104125E-2</v>
          </cell>
          <cell r="N19">
            <v>1.42841364780902E-2</v>
          </cell>
          <cell r="O19">
            <v>1.3246783228456049E-2</v>
          </cell>
          <cell r="P19">
            <v>1.2740433927077844E-2</v>
          </cell>
          <cell r="Q19">
            <v>1.4530229995886127E-2</v>
          </cell>
          <cell r="R19">
            <v>1.3375557193578929E-2</v>
          </cell>
        </row>
        <row r="20">
          <cell r="C20">
            <v>142565.22619069004</v>
          </cell>
          <cell r="D20">
            <v>140910.43524365555</v>
          </cell>
          <cell r="E20">
            <v>141838.1662714984</v>
          </cell>
          <cell r="F20">
            <v>143130.01794449522</v>
          </cell>
          <cell r="G20">
            <v>141504.84026555353</v>
          </cell>
          <cell r="H20">
            <v>927.73102784284856</v>
          </cell>
          <cell r="I20">
            <v>-727.0599191916408</v>
          </cell>
          <cell r="J20">
            <v>-1625.1776789416908</v>
          </cell>
          <cell r="K20">
            <v>6.5838348042759343E-3</v>
          </cell>
          <cell r="L20">
            <v>-5.09984053347734E-3</v>
          </cell>
          <cell r="M20">
            <v>-1.1354555126038779E-2</v>
          </cell>
          <cell r="N20">
            <v>1</v>
          </cell>
          <cell r="O20">
            <v>1</v>
          </cell>
          <cell r="P20">
            <v>1</v>
          </cell>
          <cell r="Q20">
            <v>1</v>
          </cell>
          <cell r="R20">
            <v>1</v>
          </cell>
        </row>
        <row r="32">
          <cell r="C32">
            <v>79425.148585707662</v>
          </cell>
          <cell r="D32">
            <v>78618.561704505337</v>
          </cell>
          <cell r="E32">
            <v>79734.602499677989</v>
          </cell>
          <cell r="F32">
            <v>1.4195639947820249E-2</v>
          </cell>
          <cell r="G32">
            <v>3.8961704130322516E-3</v>
          </cell>
          <cell r="H32">
            <v>9728.1414339902822</v>
          </cell>
          <cell r="I32">
            <v>9923.9114905498227</v>
          </cell>
          <cell r="J32">
            <v>9818.1542176373496</v>
          </cell>
          <cell r="K32">
            <v>-1.0656813395925835E-2</v>
          </cell>
          <cell r="L32">
            <v>9.2528243198193305E-3</v>
          </cell>
          <cell r="M32">
            <v>0.68364611668525166</v>
          </cell>
          <cell r="N32">
            <v>0.31635388331474834</v>
          </cell>
        </row>
        <row r="33">
          <cell r="C33">
            <v>23453.503486482339</v>
          </cell>
          <cell r="D33">
            <v>22748.364593939008</v>
          </cell>
          <cell r="E33">
            <v>23499.621941563004</v>
          </cell>
          <cell r="F33">
            <v>3.302467500561157E-2</v>
          </cell>
          <cell r="G33">
            <v>1.9663780768295336E-3</v>
          </cell>
          <cell r="H33">
            <v>7716.937094613666</v>
          </cell>
          <cell r="I33">
            <v>7925.0807464380005</v>
          </cell>
          <cell r="J33">
            <v>7762.7619733023339</v>
          </cell>
          <cell r="K33">
            <v>-2.0481655434062551E-2</v>
          </cell>
          <cell r="L33">
            <v>5.9382211007852348E-3</v>
          </cell>
          <cell r="M33">
            <v>0.44614735657228893</v>
          </cell>
          <cell r="N33">
            <v>0.55385264342771112</v>
          </cell>
        </row>
        <row r="34">
          <cell r="C34">
            <v>14017.224490648003</v>
          </cell>
          <cell r="D34">
            <v>13915.789517090336</v>
          </cell>
          <cell r="E34">
            <v>14539.517004473337</v>
          </cell>
          <cell r="F34">
            <v>4.4821566653978628E-2</v>
          </cell>
          <cell r="G34">
            <v>3.7260765437108878E-2</v>
          </cell>
          <cell r="H34">
            <v>4398.4715196936668</v>
          </cell>
          <cell r="I34">
            <v>4617.5594150713341</v>
          </cell>
          <cell r="J34">
            <v>4637.6098185713336</v>
          </cell>
          <cell r="K34">
            <v>4.3422080145967268E-3</v>
          </cell>
          <cell r="L34">
            <v>5.4368500013459498E-2</v>
          </cell>
          <cell r="M34">
            <v>0.45482171602185628</v>
          </cell>
          <cell r="N34">
            <v>0.54517828397814372</v>
          </cell>
        </row>
        <row r="35">
          <cell r="C35">
            <v>9436.2789958343346</v>
          </cell>
          <cell r="D35">
            <v>8832.5750768486687</v>
          </cell>
          <cell r="E35">
            <v>8960.1049370896671</v>
          </cell>
          <cell r="F35">
            <v>1.4438582081829132E-2</v>
          </cell>
          <cell r="G35">
            <v>-5.0462058079765892E-2</v>
          </cell>
          <cell r="H35">
            <v>3318.4655749200006</v>
          </cell>
          <cell r="I35">
            <v>3307.5213313666668</v>
          </cell>
          <cell r="J35">
            <v>3125.1521547309999</v>
          </cell>
          <cell r="K35">
            <v>-5.5137717452093393E-2</v>
          </cell>
          <cell r="L35">
            <v>-5.8253857339972792E-2</v>
          </cell>
          <cell r="M35">
            <v>0.43275445571260818</v>
          </cell>
          <cell r="N35">
            <v>0.56724554428739182</v>
          </cell>
        </row>
        <row r="36">
          <cell r="C36">
            <v>55971.645099225338</v>
          </cell>
          <cell r="D36">
            <v>55870.197110566332</v>
          </cell>
          <cell r="E36">
            <v>56234.980558114999</v>
          </cell>
          <cell r="F36">
            <v>6.5291240484934843E-3</v>
          </cell>
          <cell r="G36">
            <v>4.7048011260490963E-3</v>
          </cell>
          <cell r="H36">
            <v>2011.2043393766135</v>
          </cell>
          <cell r="I36">
            <v>1998.8307441118243</v>
          </cell>
          <cell r="J36">
            <v>2055.3922443350166</v>
          </cell>
          <cell r="K36">
            <v>2.8297293500118448E-2</v>
          </cell>
          <cell r="L36">
            <v>2.1970867948753359E-2</v>
          </cell>
          <cell r="M36">
            <v>0.87923392812139722</v>
          </cell>
          <cell r="N36">
            <v>0.12076607187860278</v>
          </cell>
        </row>
        <row r="37">
          <cell r="C37">
            <v>4242.4646229301334</v>
          </cell>
          <cell r="D37">
            <v>4580.9675996057995</v>
          </cell>
          <cell r="E37">
            <v>4720.7941975907997</v>
          </cell>
          <cell r="F37">
            <v>3.0523376327095786E-2</v>
          </cell>
          <cell r="G37">
            <v>0.1127480408617525</v>
          </cell>
          <cell r="H37">
            <v>777.92608663859994</v>
          </cell>
          <cell r="I37">
            <v>745.40475867686666</v>
          </cell>
          <cell r="J37">
            <v>773.82731494766688</v>
          </cell>
          <cell r="K37">
            <v>3.813036600578168E-2</v>
          </cell>
          <cell r="L37">
            <v>-5.268844638754544E-3</v>
          </cell>
          <cell r="M37">
            <v>0.61881047651937771</v>
          </cell>
          <cell r="N37">
            <v>0.38118952348062229</v>
          </cell>
        </row>
        <row r="38">
          <cell r="C38">
            <v>16588.584034806332</v>
          </cell>
          <cell r="D38">
            <v>16022.761437132331</v>
          </cell>
          <cell r="E38">
            <v>16094.501044626668</v>
          </cell>
          <cell r="F38">
            <v>4.4773560272877155E-3</v>
          </cell>
          <cell r="G38">
            <v>-2.9784518626965073E-2</v>
          </cell>
          <cell r="H38">
            <v>43.277292360279311</v>
          </cell>
          <cell r="I38">
            <v>43.429294396825377</v>
          </cell>
          <cell r="J38">
            <v>41.625278031350014</v>
          </cell>
          <cell r="K38">
            <v>-4.1539159006166892E-2</v>
          </cell>
          <cell r="L38">
            <v>-3.8172774654579467E-2</v>
          </cell>
          <cell r="M38">
            <v>0.99037427538104317</v>
          </cell>
          <cell r="N38">
            <v>9.6257246189568324E-3</v>
          </cell>
        </row>
        <row r="39">
          <cell r="C39">
            <v>19094.503917876533</v>
          </cell>
          <cell r="D39">
            <v>19690.255861843198</v>
          </cell>
          <cell r="E39">
            <v>19952.749628462861</v>
          </cell>
          <cell r="F39">
            <v>1.3331150618938192E-2</v>
          </cell>
          <cell r="G39">
            <v>4.4947264106863116E-2</v>
          </cell>
          <cell r="H39">
            <v>522.9755865564</v>
          </cell>
          <cell r="I39">
            <v>514.51117079879998</v>
          </cell>
          <cell r="J39">
            <v>509.7503074236667</v>
          </cell>
          <cell r="K39">
            <v>-9.2531778615065896E-3</v>
          </cell>
          <cell r="L39">
            <v>-2.5288521056626823E-2</v>
          </cell>
          <cell r="M39">
            <v>0.91240150799526942</v>
          </cell>
          <cell r="N39">
            <v>8.7598492004730577E-2</v>
          </cell>
        </row>
        <row r="40">
          <cell r="C40">
            <v>11074.916077784665</v>
          </cell>
          <cell r="D40">
            <v>10742.277653435329</v>
          </cell>
          <cell r="E40">
            <v>10679.271659899334</v>
          </cell>
          <cell r="F40">
            <v>-5.8652359926524289E-3</v>
          </cell>
          <cell r="G40">
            <v>-3.5724371643678587E-2</v>
          </cell>
          <cell r="H40">
            <v>406.60585612833324</v>
          </cell>
          <cell r="I40">
            <v>423.41454260166671</v>
          </cell>
          <cell r="J40">
            <v>446.72478640166673</v>
          </cell>
          <cell r="K40">
            <v>5.5053007052545899E-2</v>
          </cell>
          <cell r="L40">
            <v>9.8667861440419502E-2</v>
          </cell>
          <cell r="M40">
            <v>0.8641563867327724</v>
          </cell>
          <cell r="N40">
            <v>0.1358436132672276</v>
          </cell>
        </row>
        <row r="41">
          <cell r="C41">
            <v>4971.1764458276666</v>
          </cell>
          <cell r="D41">
            <v>4833.9345585496667</v>
          </cell>
          <cell r="E41">
            <v>4787.6640275353329</v>
          </cell>
          <cell r="F41">
            <v>-9.5720226357834948E-3</v>
          </cell>
          <cell r="G41">
            <v>-3.6915289628545844E-2</v>
          </cell>
          <cell r="H41">
            <v>260.41951769299993</v>
          </cell>
          <cell r="I41">
            <v>272.07097763766666</v>
          </cell>
          <cell r="J41">
            <v>283.46455753066664</v>
          </cell>
          <cell r="K41">
            <v>4.1877233624578292E-2</v>
          </cell>
          <cell r="L41">
            <v>8.8491984171607863E-2</v>
          </cell>
          <cell r="M41">
            <v>0.81799884538762835</v>
          </cell>
          <cell r="N41">
            <v>0.18200115461237165</v>
          </cell>
        </row>
        <row r="42">
          <cell r="C42">
            <v>13181.060689863334</v>
          </cell>
          <cell r="D42">
            <v>12186.344215570001</v>
          </cell>
          <cell r="E42">
            <v>12044.828754683336</v>
          </cell>
          <cell r="F42">
            <v>-1.1612626262916148E-2</v>
          </cell>
          <cell r="G42">
            <v>-8.6201859009252368E-2</v>
          </cell>
          <cell r="H42">
            <v>128.68434505999997</v>
          </cell>
          <cell r="I42">
            <v>3.5319972733333338</v>
          </cell>
          <cell r="J42">
            <v>3.2475104833333339</v>
          </cell>
          <cell r="K42">
            <v>-8.0545585962900401E-2</v>
          </cell>
          <cell r="L42">
            <v>-0.97476374859879689</v>
          </cell>
          <cell r="M42">
            <v>0.99898781658242852</v>
          </cell>
          <cell r="N42">
            <v>1.0121834175714772E-3</v>
          </cell>
        </row>
        <row r="43">
          <cell r="C43">
            <v>0</v>
          </cell>
          <cell r="D43">
            <v>0</v>
          </cell>
          <cell r="E43">
            <v>0</v>
          </cell>
          <cell r="F43">
            <v>0</v>
          </cell>
          <cell r="G43">
            <v>0</v>
          </cell>
          <cell r="H43">
            <v>443.39850033027028</v>
          </cell>
          <cell r="I43">
            <v>462.11989554410417</v>
          </cell>
          <cell r="J43">
            <v>456.24542436884798</v>
          </cell>
          <cell r="K43">
            <v>-1.2712006628365469E-2</v>
          </cell>
          <cell r="L43">
            <v>2.8973765199946655E-2</v>
          </cell>
          <cell r="M43">
            <v>0</v>
          </cell>
          <cell r="N43">
            <v>1</v>
          </cell>
        </row>
        <row r="44">
          <cell r="C44">
            <v>0</v>
          </cell>
          <cell r="D44">
            <v>0</v>
          </cell>
          <cell r="E44">
            <v>0</v>
          </cell>
          <cell r="F44">
            <v>0</v>
          </cell>
          <cell r="G44">
            <v>0</v>
          </cell>
          <cell r="H44">
            <v>2442.5643966416328</v>
          </cell>
          <cell r="I44">
            <v>2566.1813514766768</v>
          </cell>
          <cell r="J44">
            <v>2562.0301292084546</v>
          </cell>
          <cell r="K44">
            <v>-1.617665199629581E-3</v>
          </cell>
          <cell r="L44">
            <v>4.8909962304813481E-2</v>
          </cell>
          <cell r="M44">
            <v>0</v>
          </cell>
          <cell r="N44">
            <v>1</v>
          </cell>
        </row>
        <row r="45">
          <cell r="C45">
            <v>0</v>
          </cell>
          <cell r="D45">
            <v>0</v>
          </cell>
          <cell r="E45">
            <v>0</v>
          </cell>
          <cell r="F45">
            <v>0</v>
          </cell>
          <cell r="G45">
            <v>0</v>
          </cell>
          <cell r="H45">
            <v>541.47774702014658</v>
          </cell>
          <cell r="I45">
            <v>501.31111019971314</v>
          </cell>
          <cell r="J45">
            <v>480.84553475337117</v>
          </cell>
          <cell r="K45">
            <v>-4.0824101101986088E-2</v>
          </cell>
          <cell r="L45">
            <v>-0.11197544608332632</v>
          </cell>
          <cell r="M45">
            <v>0</v>
          </cell>
          <cell r="N45">
            <v>1</v>
          </cell>
        </row>
        <row r="46">
          <cell r="C46">
            <v>92606.209275571004</v>
          </cell>
          <cell r="D46">
            <v>90804.905920075325</v>
          </cell>
          <cell r="E46">
            <v>91779.431254361334</v>
          </cell>
          <cell r="F46">
            <v>1.0732078012874791E-2</v>
          </cell>
          <cell r="G46">
            <v>-8.9278896920335082E-3</v>
          </cell>
          <cell r="H46">
            <v>13284.266423042332</v>
          </cell>
          <cell r="I46">
            <v>13457.055845043651</v>
          </cell>
          <cell r="J46">
            <v>13320.522816451359</v>
          </cell>
          <cell r="K46">
            <v>-1.0145832057505966E-2</v>
          </cell>
          <cell r="L46">
            <v>2.7292732812207454E-3</v>
          </cell>
          <cell r="M46">
            <v>0.64707147354600214</v>
          </cell>
          <cell r="N46">
            <v>0.35292852645399786</v>
          </cell>
        </row>
      </sheetData>
      <sheetData sheetId="6">
        <row r="6">
          <cell r="C6">
            <v>144976051</v>
          </cell>
          <cell r="D6">
            <v>142568785</v>
          </cell>
          <cell r="E6">
            <v>145732273</v>
          </cell>
          <cell r="F6">
            <v>2.218920502128148E-2</v>
          </cell>
          <cell r="G6">
            <v>5.216185671935567E-3</v>
          </cell>
        </row>
        <row r="7">
          <cell r="C7">
            <v>879400.59139457066</v>
          </cell>
          <cell r="D7">
            <v>923946.13648514054</v>
          </cell>
          <cell r="E7">
            <v>896713.66303787136</v>
          </cell>
          <cell r="F7">
            <v>-2.9474092018898945E-2</v>
          </cell>
          <cell r="G7">
            <v>1.9687355015130636E-2</v>
          </cell>
        </row>
        <row r="8">
          <cell r="C8">
            <v>6126487</v>
          </cell>
          <cell r="D8">
            <v>6026341</v>
          </cell>
          <cell r="E8">
            <v>5423212</v>
          </cell>
          <cell r="F8">
            <v>-0.10008212280055177</v>
          </cell>
          <cell r="G8">
            <v>-0.11479253934595797</v>
          </cell>
        </row>
        <row r="9">
          <cell r="C9">
            <v>4673564</v>
          </cell>
          <cell r="D9">
            <v>4851591</v>
          </cell>
          <cell r="E9">
            <v>4383795</v>
          </cell>
          <cell r="F9">
            <v>-9.6421153390712444E-2</v>
          </cell>
          <cell r="G9">
            <v>-6.2001718602762268E-2</v>
          </cell>
        </row>
        <row r="10">
          <cell r="C10">
            <v>2406058</v>
          </cell>
          <cell r="D10">
            <v>2333814</v>
          </cell>
          <cell r="E10">
            <v>2239445</v>
          </cell>
          <cell r="F10">
            <v>-4.0435527424207758E-2</v>
          </cell>
          <cell r="G10">
            <v>-6.9247291628048865E-2</v>
          </cell>
        </row>
        <row r="11">
          <cell r="C11">
            <v>8532545</v>
          </cell>
          <cell r="D11">
            <v>8360155</v>
          </cell>
          <cell r="E11">
            <v>7662657</v>
          </cell>
          <cell r="F11">
            <v>-8.3431228248758552E-2</v>
          </cell>
          <cell r="G11">
            <v>-0.10194941837400213</v>
          </cell>
        </row>
        <row r="12">
          <cell r="C12">
            <v>4.2258614148622385E-2</v>
          </cell>
          <cell r="D12">
            <v>4.2269708618194367E-2</v>
          </cell>
          <cell r="E12">
            <v>3.7213527850485116E-2</v>
          </cell>
          <cell r="F12" t="str">
            <v>-51 pbs</v>
          </cell>
          <cell r="G12" t="str">
            <v>-51 pbs</v>
          </cell>
        </row>
        <row r="13">
          <cell r="C13">
            <v>3.2236800269859742E-2</v>
          </cell>
          <cell r="D13">
            <v>3.4029826374686434E-2</v>
          </cell>
          <cell r="E13">
            <v>3.0081154364483151E-2</v>
          </cell>
          <cell r="F13" t="str">
            <v>-39 bps</v>
          </cell>
          <cell r="G13" t="str">
            <v>-19 bps</v>
          </cell>
        </row>
        <row r="14">
          <cell r="C14">
            <v>5.8854858724217834E-2</v>
          </cell>
          <cell r="D14">
            <v>5.8639449021046224E-2</v>
          </cell>
          <cell r="E14">
            <v>5.2580371130284916E-2</v>
          </cell>
          <cell r="F14" t="str">
            <v>-60 pbs</v>
          </cell>
          <cell r="G14" t="str">
            <v>-63 pbs</v>
          </cell>
        </row>
        <row r="18">
          <cell r="C18">
            <v>144976051</v>
          </cell>
          <cell r="D18">
            <v>142568785</v>
          </cell>
          <cell r="E18">
            <v>145732273</v>
          </cell>
          <cell r="F18">
            <v>2.218920502128148E-2</v>
          </cell>
          <cell r="G18">
            <v>5.216185671935567E-3</v>
          </cell>
        </row>
        <row r="19">
          <cell r="C19">
            <v>8277916</v>
          </cell>
          <cell r="D19">
            <v>8250023</v>
          </cell>
          <cell r="E19">
            <v>7994977</v>
          </cell>
          <cell r="F19">
            <v>-3.091458048056351E-2</v>
          </cell>
          <cell r="G19">
            <v>-3.4179979598729919E-2</v>
          </cell>
        </row>
        <row r="20">
          <cell r="C20">
            <v>8532545</v>
          </cell>
          <cell r="D20">
            <v>8360155</v>
          </cell>
          <cell r="E20">
            <v>7662657</v>
          </cell>
          <cell r="F20">
            <v>-8.3431228248758552E-2</v>
          </cell>
          <cell r="G20">
            <v>-0.10194941837400213</v>
          </cell>
        </row>
        <row r="21">
          <cell r="C21">
            <v>5.7098506566439722E-2</v>
          </cell>
          <cell r="D21">
            <v>5.7866965759720827E-2</v>
          </cell>
          <cell r="E21">
            <v>5.4860717090441595E-2</v>
          </cell>
          <cell r="F21" t="str">
            <v>-30 pbs</v>
          </cell>
          <cell r="G21" t="str">
            <v>-22 pbs</v>
          </cell>
        </row>
        <row r="22">
          <cell r="C22">
            <v>0.97015790716603312</v>
          </cell>
          <cell r="D22">
            <v>0.98682656003387492</v>
          </cell>
          <cell r="E22">
            <v>1.0433687688226159</v>
          </cell>
          <cell r="F22" t="str">
            <v>566 pbs</v>
          </cell>
          <cell r="G22" t="str">
            <v>732 pbs</v>
          </cell>
        </row>
      </sheetData>
      <sheetData sheetId="7">
        <row r="6">
          <cell r="C6">
            <v>48229323</v>
          </cell>
          <cell r="D6">
            <v>53149144</v>
          </cell>
          <cell r="E6">
            <v>52590952</v>
          </cell>
          <cell r="F6">
            <v>-1.0502370461507371E-2</v>
          </cell>
          <cell r="G6">
            <v>9.0435210960767565E-2</v>
          </cell>
        </row>
        <row r="7">
          <cell r="C7">
            <v>52375813</v>
          </cell>
          <cell r="D7">
            <v>54474960</v>
          </cell>
          <cell r="E7">
            <v>59757825</v>
          </cell>
          <cell r="F7">
            <v>9.6977859185211068E-2</v>
          </cell>
          <cell r="G7">
            <v>0.14094314870109992</v>
          </cell>
        </row>
        <row r="8">
          <cell r="C8">
            <v>42484664</v>
          </cell>
          <cell r="D8">
            <v>42514849</v>
          </cell>
          <cell r="E8">
            <v>45217785</v>
          </cell>
          <cell r="F8">
            <v>6.3576281312912597E-2</v>
          </cell>
          <cell r="G8">
            <v>6.4331943404330572E-2</v>
          </cell>
        </row>
        <row r="9">
          <cell r="C9">
            <v>3185603</v>
          </cell>
          <cell r="D9">
            <v>2989705</v>
          </cell>
          <cell r="E9">
            <v>2996020</v>
          </cell>
          <cell r="F9">
            <v>2.112248532881944E-3</v>
          </cell>
          <cell r="G9">
            <v>-5.95124376766345E-2</v>
          </cell>
        </row>
        <row r="10">
          <cell r="C10">
            <v>1429591</v>
          </cell>
          <cell r="D10">
            <v>1306793</v>
          </cell>
          <cell r="E10">
            <v>1279484</v>
          </cell>
          <cell r="F10">
            <v>-2.0897724429194242E-2</v>
          </cell>
          <cell r="G10">
            <v>-0.10499996152745783</v>
          </cell>
        </row>
        <row r="11">
          <cell r="C11">
            <v>147704994</v>
          </cell>
          <cell r="D11">
            <v>154435451</v>
          </cell>
          <cell r="E11">
            <v>161842066</v>
          </cell>
          <cell r="F11">
            <v>4.7959292714468749E-2</v>
          </cell>
          <cell r="G11">
            <v>9.5711537011402559E-2</v>
          </cell>
        </row>
      </sheetData>
      <sheetData sheetId="8">
        <row r="6">
          <cell r="C6">
            <v>25978577</v>
          </cell>
          <cell r="D6">
            <v>37007966</v>
          </cell>
          <cell r="E6">
            <v>40119937</v>
          </cell>
          <cell r="F6">
            <v>8.4089220142495869E-2</v>
          </cell>
          <cell r="G6">
            <v>0.54434698251563196</v>
          </cell>
        </row>
        <row r="7">
          <cell r="C7">
            <v>52215528</v>
          </cell>
          <cell r="D7">
            <v>53328873</v>
          </cell>
          <cell r="E7">
            <v>53825858</v>
          </cell>
          <cell r="F7">
            <v>9.3192481303701058E-3</v>
          </cell>
          <cell r="G7">
            <v>3.0840059684927423E-2</v>
          </cell>
        </row>
        <row r="8">
          <cell r="C8">
            <v>1410647</v>
          </cell>
          <cell r="D8">
            <v>1419305</v>
          </cell>
          <cell r="E8">
            <v>1033177</v>
          </cell>
          <cell r="F8">
            <v>-0.27205428008778942</v>
          </cell>
          <cell r="G8">
            <v>-0.26758643374281443</v>
          </cell>
        </row>
        <row r="9">
          <cell r="C9">
            <v>144976051</v>
          </cell>
          <cell r="D9">
            <v>142568785</v>
          </cell>
          <cell r="E9">
            <v>145732273</v>
          </cell>
          <cell r="F9">
            <v>2.2189205021281522E-2</v>
          </cell>
          <cell r="G9">
            <v>5.2161856719354915E-3</v>
          </cell>
        </row>
        <row r="10">
          <cell r="C10">
            <v>224580803</v>
          </cell>
          <cell r="D10">
            <v>234324929</v>
          </cell>
          <cell r="E10">
            <v>240711245</v>
          </cell>
          <cell r="F10">
            <v>2.7254104065043805E-2</v>
          </cell>
          <cell r="G10">
            <v>7.1824669715870648E-2</v>
          </cell>
        </row>
        <row r="16">
          <cell r="C16">
            <v>4982661</v>
          </cell>
          <cell r="D16">
            <v>4642905</v>
          </cell>
          <cell r="E16">
            <v>4715343</v>
          </cell>
          <cell r="F16">
            <v>1.5601869949955827E-2</v>
          </cell>
          <cell r="G16">
            <v>-5.364964624324231E-2</v>
          </cell>
        </row>
        <row r="17">
          <cell r="C17">
            <v>37043940</v>
          </cell>
          <cell r="D17">
            <v>39832274</v>
          </cell>
          <cell r="E17">
            <v>40142638</v>
          </cell>
          <cell r="F17">
            <v>7.7917720690512393E-3</v>
          </cell>
          <cell r="G17">
            <v>8.3649255451768934E-2</v>
          </cell>
        </row>
        <row r="18">
          <cell r="C18">
            <v>10188927</v>
          </cell>
          <cell r="D18">
            <v>8853694</v>
          </cell>
          <cell r="E18">
            <v>8967877</v>
          </cell>
          <cell r="F18">
            <v>1.2896650821679678E-2</v>
          </cell>
          <cell r="G18">
            <v>-0.11984088216551159</v>
          </cell>
        </row>
        <row r="19">
          <cell r="C19">
            <v>52215528</v>
          </cell>
          <cell r="D19">
            <v>53328873</v>
          </cell>
          <cell r="E19">
            <v>53825858</v>
          </cell>
          <cell r="F19">
            <v>9.3192481303701058E-3</v>
          </cell>
          <cell r="G19">
            <v>3.0840059684927423E-2</v>
          </cell>
        </row>
      </sheetData>
      <sheetData sheetId="9">
        <row r="6">
          <cell r="C6">
            <v>147704994</v>
          </cell>
          <cell r="D6">
            <v>154435451</v>
          </cell>
          <cell r="E6">
            <v>161842066</v>
          </cell>
          <cell r="F6">
            <v>4.7959292714468776E-2</v>
          </cell>
          <cell r="G6">
            <v>9.57115370114026E-2</v>
          </cell>
        </row>
        <row r="7">
          <cell r="C7">
            <v>12278681</v>
          </cell>
          <cell r="D7">
            <v>12704234</v>
          </cell>
          <cell r="E7">
            <v>10754385</v>
          </cell>
          <cell r="F7">
            <v>-0.15348024918306763</v>
          </cell>
          <cell r="G7">
            <v>-0.12414167287186628</v>
          </cell>
        </row>
        <row r="8">
          <cell r="C8">
            <v>7461674</v>
          </cell>
          <cell r="D8">
            <v>4788939</v>
          </cell>
          <cell r="E8">
            <v>6646830</v>
          </cell>
          <cell r="F8">
            <v>0.38795461792267555</v>
          </cell>
          <cell r="G8">
            <v>-0.10920391322376186</v>
          </cell>
        </row>
        <row r="9">
          <cell r="C9">
            <v>2706753</v>
          </cell>
          <cell r="D9">
            <v>2594165</v>
          </cell>
          <cell r="E9">
            <v>2413880</v>
          </cell>
          <cell r="F9">
            <v>-6.9496350463443921E-2</v>
          </cell>
          <cell r="G9">
            <v>-0.10820085911052837</v>
          </cell>
        </row>
        <row r="10">
          <cell r="C10">
            <v>14594785</v>
          </cell>
          <cell r="D10">
            <v>16952011</v>
          </cell>
          <cell r="E10">
            <v>17268443</v>
          </cell>
          <cell r="F10">
            <v>1.8666339940435386E-2</v>
          </cell>
          <cell r="G10">
            <v>0.1831926951990043</v>
          </cell>
        </row>
        <row r="11">
          <cell r="C11">
            <v>184746887</v>
          </cell>
          <cell r="D11">
            <v>191474800</v>
          </cell>
          <cell r="E11">
            <v>198925604</v>
          </cell>
          <cell r="F11">
            <v>3.8912713317888308E-2</v>
          </cell>
          <cell r="G11">
            <v>7.6746716711930313E-2</v>
          </cell>
        </row>
        <row r="15">
          <cell r="C15">
            <v>3.0303661703976081E-2</v>
          </cell>
          <cell r="D15">
            <v>2.6756289532497479E-2</v>
          </cell>
          <cell r="E15">
            <v>2.561960463545012E-2</v>
          </cell>
          <cell r="F15" t="str">
            <v>-12 pbs</v>
          </cell>
          <cell r="G15" t="str">
            <v>-47 pbs</v>
          </cell>
          <cell r="H15">
            <v>2.9101777774281492E-2</v>
          </cell>
          <cell r="I15">
            <v>2.7350248574375898E-2</v>
          </cell>
          <cell r="J15" t="str">
            <v>-17 pbs</v>
          </cell>
        </row>
      </sheetData>
      <sheetData sheetId="10">
        <row r="5">
          <cell r="C5">
            <v>4870042</v>
          </cell>
          <cell r="D5">
            <v>4995971</v>
          </cell>
          <cell r="E5">
            <v>5012121</v>
          </cell>
          <cell r="F5">
            <v>3.2326048329744108E-3</v>
          </cell>
          <cell r="G5">
            <v>2.9174081044886266E-2</v>
          </cell>
          <cell r="H5">
            <v>18798495</v>
          </cell>
          <cell r="I5">
            <v>19869256</v>
          </cell>
          <cell r="J5">
            <v>5.6959932164782338E-2</v>
          </cell>
        </row>
        <row r="6">
          <cell r="C6">
            <v>3907705</v>
          </cell>
          <cell r="D6">
            <v>3924222</v>
          </cell>
          <cell r="E6">
            <v>3940002</v>
          </cell>
          <cell r="F6">
            <v>4.0211792299212432E-3</v>
          </cell>
          <cell r="G6">
            <v>8.2649534701314462E-3</v>
          </cell>
          <cell r="H6">
            <v>15044864</v>
          </cell>
          <cell r="I6">
            <v>15654391</v>
          </cell>
          <cell r="J6">
            <v>4.0513958783542345E-2</v>
          </cell>
        </row>
        <row r="7">
          <cell r="C7">
            <v>11647</v>
          </cell>
          <cell r="D7">
            <v>13187</v>
          </cell>
          <cell r="E7">
            <v>15285</v>
          </cell>
          <cell r="F7">
            <v>0.15909607947220747</v>
          </cell>
          <cell r="G7">
            <v>0.31235511290461065</v>
          </cell>
          <cell r="H7">
            <v>46080</v>
          </cell>
          <cell r="I7">
            <v>49469</v>
          </cell>
          <cell r="J7">
            <v>7.354600694444445E-2</v>
          </cell>
        </row>
        <row r="8">
          <cell r="C8">
            <v>279446</v>
          </cell>
          <cell r="D8">
            <v>365361</v>
          </cell>
          <cell r="E8">
            <v>386205</v>
          </cell>
          <cell r="F8">
            <v>5.7050424101094531E-2</v>
          </cell>
          <cell r="G8">
            <v>0.38203803239266265</v>
          </cell>
          <cell r="H8">
            <v>1133211</v>
          </cell>
          <cell r="I8">
            <v>1405854</v>
          </cell>
          <cell r="J8">
            <v>0.24059332286749777</v>
          </cell>
        </row>
        <row r="9">
          <cell r="C9">
            <v>643737</v>
          </cell>
          <cell r="D9">
            <v>667195</v>
          </cell>
          <cell r="E9">
            <v>652155</v>
          </cell>
          <cell r="F9">
            <v>-2.2542135357729001E-2</v>
          </cell>
          <cell r="G9">
            <v>1.3076768928925944E-2</v>
          </cell>
          <cell r="H9">
            <v>2489327</v>
          </cell>
          <cell r="I9">
            <v>2660322</v>
          </cell>
          <cell r="J9">
            <v>6.8691256713159815E-2</v>
          </cell>
        </row>
        <row r="10">
          <cell r="C10">
            <v>27507</v>
          </cell>
          <cell r="D10">
            <v>26006</v>
          </cell>
          <cell r="E10">
            <v>18474</v>
          </cell>
          <cell r="F10">
            <v>-0.28962547104514341</v>
          </cell>
          <cell r="G10">
            <v>-0.32838913731050279</v>
          </cell>
          <cell r="H10">
            <v>85013</v>
          </cell>
          <cell r="I10">
            <v>99220</v>
          </cell>
          <cell r="J10">
            <v>0.16711561761142413</v>
          </cell>
        </row>
        <row r="11">
          <cell r="C11">
            <v>1522358</v>
          </cell>
          <cell r="D11">
            <v>1405221</v>
          </cell>
          <cell r="E11">
            <v>1382327</v>
          </cell>
          <cell r="F11">
            <v>-1.6292099249868883E-2</v>
          </cell>
          <cell r="G11">
            <v>-9.1982963271451265E-2</v>
          </cell>
          <cell r="H11">
            <v>5860523</v>
          </cell>
          <cell r="I11">
            <v>5754125</v>
          </cell>
          <cell r="J11">
            <v>-1.8155034968722075E-2</v>
          </cell>
        </row>
        <row r="12">
          <cell r="C12">
            <v>1402925</v>
          </cell>
          <cell r="D12">
            <v>1276643</v>
          </cell>
          <cell r="E12">
            <v>1250239</v>
          </cell>
          <cell r="F12">
            <v>-2.0682367741020787E-2</v>
          </cell>
          <cell r="G12">
            <v>-0.1088340431598268</v>
          </cell>
          <cell r="H12">
            <v>5393709</v>
          </cell>
          <cell r="I12">
            <v>5246769</v>
          </cell>
          <cell r="J12">
            <v>-2.7242849030231331E-2</v>
          </cell>
        </row>
        <row r="13">
          <cell r="C13">
            <v>827124</v>
          </cell>
          <cell r="D13">
            <v>677509</v>
          </cell>
          <cell r="E13">
            <v>655429</v>
          </cell>
          <cell r="F13">
            <v>-3.2589972974528751E-2</v>
          </cell>
          <cell r="G13">
            <v>-0.20758072550185946</v>
          </cell>
          <cell r="H13">
            <v>3141307</v>
          </cell>
          <cell r="I13">
            <v>2850474</v>
          </cell>
          <cell r="J13">
            <v>-9.2583437403603017E-2</v>
          </cell>
        </row>
        <row r="14">
          <cell r="C14">
            <v>297260</v>
          </cell>
          <cell r="D14">
            <v>262319</v>
          </cell>
          <cell r="E14">
            <v>286638</v>
          </cell>
          <cell r="F14">
            <v>9.2707733713531998E-2</v>
          </cell>
          <cell r="G14">
            <v>-3.573302832537173E-2</v>
          </cell>
          <cell r="H14">
            <v>1158666</v>
          </cell>
          <cell r="I14">
            <v>1081126</v>
          </cell>
          <cell r="J14">
            <v>-6.692178764199519E-2</v>
          </cell>
        </row>
        <row r="15">
          <cell r="C15">
            <v>152960</v>
          </cell>
          <cell r="D15">
            <v>200801</v>
          </cell>
          <cell r="E15">
            <v>201053</v>
          </cell>
          <cell r="F15">
            <v>1.2549738298116046E-3</v>
          </cell>
          <cell r="G15">
            <v>0.31441553347280332</v>
          </cell>
          <cell r="H15">
            <v>634299</v>
          </cell>
          <cell r="I15">
            <v>799223</v>
          </cell>
          <cell r="J15">
            <v>0.2600098691626504</v>
          </cell>
        </row>
        <row r="16">
          <cell r="C16">
            <v>125581</v>
          </cell>
          <cell r="D16">
            <v>136014</v>
          </cell>
          <cell r="E16">
            <v>107119</v>
          </cell>
          <cell r="F16">
            <v>-0.21244136632993663</v>
          </cell>
          <cell r="G16">
            <v>-0.14701268503993439</v>
          </cell>
          <cell r="H16">
            <v>459437</v>
          </cell>
          <cell r="I16">
            <v>515946</v>
          </cell>
          <cell r="J16">
            <v>0.12299618881370025</v>
          </cell>
        </row>
        <row r="17">
          <cell r="C17">
            <v>119433</v>
          </cell>
          <cell r="D17">
            <v>128578</v>
          </cell>
          <cell r="E17">
            <v>132088</v>
          </cell>
          <cell r="F17">
            <v>2.729860473798006E-2</v>
          </cell>
          <cell r="G17">
            <v>0.1059589895589996</v>
          </cell>
          <cell r="H17">
            <v>466814</v>
          </cell>
          <cell r="I17">
            <v>507356</v>
          </cell>
          <cell r="J17">
            <v>8.6848295038280773E-2</v>
          </cell>
        </row>
        <row r="18">
          <cell r="C18">
            <v>3347684</v>
          </cell>
          <cell r="D18">
            <v>3590750</v>
          </cell>
          <cell r="E18">
            <v>3629794</v>
          </cell>
          <cell r="F18">
            <v>1.0873494395321311E-2</v>
          </cell>
          <cell r="G18">
            <v>8.4270199935238807E-2</v>
          </cell>
          <cell r="H18">
            <v>12937972</v>
          </cell>
          <cell r="I18">
            <v>14115131</v>
          </cell>
          <cell r="J18">
            <v>9.0984815858312265E-2</v>
          </cell>
        </row>
        <row r="19">
          <cell r="C19">
            <v>2174230</v>
          </cell>
          <cell r="D19">
            <v>2722669</v>
          </cell>
          <cell r="E19">
            <v>2886498</v>
          </cell>
          <cell r="F19">
            <v>6.017220602284009E-2</v>
          </cell>
          <cell r="G19">
            <v>0.32759551657368358</v>
          </cell>
          <cell r="H19">
            <v>9315627</v>
          </cell>
          <cell r="I19">
            <v>10595684</v>
          </cell>
          <cell r="J19">
            <v>0.13740964510494033</v>
          </cell>
        </row>
        <row r="20">
          <cell r="C20">
            <v>223624217</v>
          </cell>
          <cell r="D20">
            <v>231316506.5</v>
          </cell>
          <cell r="E20">
            <v>237518087</v>
          </cell>
          <cell r="F20">
            <v>2.6809934984038851E-2</v>
          </cell>
          <cell r="G20">
            <v>6.2130435542229308E-2</v>
          </cell>
          <cell r="H20">
            <v>223318736.5</v>
          </cell>
          <cell r="I20">
            <v>232646024</v>
          </cell>
          <cell r="J20">
            <v>4.1766703708714562E-2</v>
          </cell>
        </row>
        <row r="21">
          <cell r="C21">
            <v>6.2016843193686846E-2</v>
          </cell>
          <cell r="D21">
            <v>6.4315825208954555E-2</v>
          </cell>
          <cell r="E21">
            <v>6.3353187919537257E-2</v>
          </cell>
          <cell r="F21" t="str">
            <v>-9 bps</v>
          </cell>
          <cell r="G21" t="str">
            <v>14 bps</v>
          </cell>
          <cell r="H21">
            <v>6.002535304510824E-2</v>
          </cell>
          <cell r="I21">
            <v>6.2852941772174875E-2</v>
          </cell>
          <cell r="J21" t="str">
            <v>29 bps</v>
          </cell>
        </row>
        <row r="22">
          <cell r="C22">
            <v>4.1027095021645171E-2</v>
          </cell>
          <cell r="D22">
            <v>4.9304687212194255E-2</v>
          </cell>
          <cell r="E22">
            <v>5.0835471742410925E-2</v>
          </cell>
          <cell r="F22" t="str">
            <v>15 bps</v>
          </cell>
          <cell r="G22" t="str">
            <v>98 bps</v>
          </cell>
          <cell r="H22">
            <v>4.3804837665289226E-2</v>
          </cell>
          <cell r="I22">
            <v>4.7725036555965383E-2</v>
          </cell>
          <cell r="J22" t="str">
            <v>39 bps</v>
          </cell>
        </row>
        <row r="23">
          <cell r="C23">
            <v>0.35052711068308717</v>
          </cell>
          <cell r="D23">
            <v>0.24175478660446981</v>
          </cell>
          <cell r="E23">
            <v>0.2047763592093656</v>
          </cell>
          <cell r="F23" t="str">
            <v>-370 bps</v>
          </cell>
          <cell r="G23" t="str">
            <v>-1457 bps</v>
          </cell>
          <cell r="H23">
            <v>0.27997780486771806</v>
          </cell>
          <cell r="I23">
            <v>0.24933859983304441</v>
          </cell>
          <cell r="J23" t="str">
            <v>-307 bps</v>
          </cell>
        </row>
        <row r="31">
          <cell r="C31">
            <v>4870042</v>
          </cell>
          <cell r="D31">
            <v>4995971</v>
          </cell>
          <cell r="E31">
            <v>5012121</v>
          </cell>
          <cell r="F31">
            <v>3.2326048329744108E-3</v>
          </cell>
          <cell r="G31">
            <v>2.9174081044886266E-2</v>
          </cell>
          <cell r="H31">
            <v>18798495</v>
          </cell>
          <cell r="I31">
            <v>19869256</v>
          </cell>
          <cell r="J31">
            <v>5.6959932164782338E-2</v>
          </cell>
        </row>
        <row r="32">
          <cell r="C32">
            <v>-1522358</v>
          </cell>
          <cell r="D32">
            <v>-1405221</v>
          </cell>
          <cell r="E32">
            <v>-1382327</v>
          </cell>
          <cell r="F32">
            <v>-1.6292099249868883E-2</v>
          </cell>
          <cell r="G32">
            <v>-9.1982963271451265E-2</v>
          </cell>
          <cell r="H32">
            <v>-5860523</v>
          </cell>
          <cell r="I32">
            <v>-5754125</v>
          </cell>
          <cell r="J32">
            <v>-1.8155034968722075E-2</v>
          </cell>
        </row>
        <row r="33">
          <cell r="C33">
            <v>-1402925</v>
          </cell>
          <cell r="D33">
            <v>-1276643</v>
          </cell>
          <cell r="E33">
            <v>-1250239</v>
          </cell>
          <cell r="F33">
            <v>-2.0682367741020787E-2</v>
          </cell>
          <cell r="G33">
            <v>-0.1088340431598268</v>
          </cell>
          <cell r="H33">
            <v>-5393709</v>
          </cell>
          <cell r="I33">
            <v>-5246769</v>
          </cell>
          <cell r="J33">
            <v>-2.7242849030231331E-2</v>
          </cell>
        </row>
        <row r="34">
          <cell r="C34">
            <v>-119433</v>
          </cell>
          <cell r="D34">
            <v>-128578</v>
          </cell>
          <cell r="E34">
            <v>-132088</v>
          </cell>
          <cell r="F34">
            <v>2.729860473798006E-2</v>
          </cell>
          <cell r="G34">
            <v>0.1059589895589996</v>
          </cell>
          <cell r="H34">
            <v>-466814</v>
          </cell>
          <cell r="I34">
            <v>-507356</v>
          </cell>
          <cell r="J34">
            <v>8.6848295038280773E-2</v>
          </cell>
        </row>
        <row r="35">
          <cell r="C35">
            <v>3347684</v>
          </cell>
          <cell r="D35">
            <v>3590750</v>
          </cell>
          <cell r="E35">
            <v>3629794</v>
          </cell>
          <cell r="F35">
            <v>1.0873494395321311E-2</v>
          </cell>
          <cell r="G35">
            <v>8.4270199935238807E-2</v>
          </cell>
          <cell r="H35">
            <v>12937972</v>
          </cell>
          <cell r="I35">
            <v>14115131</v>
          </cell>
          <cell r="J35">
            <v>9.0984815858312265E-2</v>
          </cell>
        </row>
        <row r="38">
          <cell r="C38">
            <v>223624217</v>
          </cell>
          <cell r="D38">
            <v>231316506.5</v>
          </cell>
          <cell r="E38">
            <v>237518087</v>
          </cell>
          <cell r="F38">
            <v>2.6809934984038851E-2</v>
          </cell>
          <cell r="G38">
            <v>6.2130435542229308E-2</v>
          </cell>
          <cell r="H38">
            <v>223318736.5</v>
          </cell>
          <cell r="I38">
            <v>232646024</v>
          </cell>
          <cell r="J38">
            <v>4.1766703708714562E-2</v>
          </cell>
        </row>
        <row r="39">
          <cell r="C39">
            <v>185182242.5</v>
          </cell>
          <cell r="D39">
            <v>190855163.5</v>
          </cell>
          <cell r="E39">
            <v>195200202</v>
          </cell>
          <cell r="F39">
            <v>2.2766156389580731E-2</v>
          </cell>
          <cell r="G39">
            <v>5.4097840941741485E-2</v>
          </cell>
          <cell r="H39">
            <v>185339502</v>
          </cell>
          <cell r="I39">
            <v>191836245.5</v>
          </cell>
          <cell r="J39">
            <v>3.5053204685960578E-2</v>
          </cell>
        </row>
        <row r="42">
          <cell r="C42">
            <v>8.7111173652538718E-2</v>
          </cell>
          <cell r="D42">
            <v>8.6391949724521716E-2</v>
          </cell>
          <cell r="E42">
            <v>8.4408241297430117E-2</v>
          </cell>
          <cell r="F42" t="str">
            <v>-20 bps</v>
          </cell>
          <cell r="G42" t="str">
            <v>-27 bps</v>
          </cell>
          <cell r="H42">
            <v>8.4177867449111238E-2</v>
          </cell>
          <cell r="I42">
            <v>8.5405525778510613E-2</v>
          </cell>
          <cell r="J42" t="str">
            <v>12 bps</v>
          </cell>
        </row>
        <row r="43">
          <cell r="C43">
            <v>3.0303661703976081E-2</v>
          </cell>
          <cell r="D43">
            <v>2.6756289532497479E-2</v>
          </cell>
          <cell r="E43">
            <v>2.561960463545012E-2</v>
          </cell>
          <cell r="F43" t="str">
            <v>-12 bps</v>
          </cell>
          <cell r="G43" t="str">
            <v>-47 bps</v>
          </cell>
          <cell r="H43">
            <v>2.9101777774281492E-2</v>
          </cell>
          <cell r="I43">
            <v>2.7350248574375898E-2</v>
          </cell>
          <cell r="J43" t="str">
            <v>-17 bps</v>
          </cell>
        </row>
        <row r="44">
          <cell r="C44">
            <v>6.2016843193686846E-2</v>
          </cell>
          <cell r="D44">
            <v>6.4315825208954555E-2</v>
          </cell>
          <cell r="E44">
            <v>6.3353187919537257E-2</v>
          </cell>
          <cell r="F44" t="str">
            <v>-9 bps</v>
          </cell>
          <cell r="G44" t="str">
            <v>14 bps</v>
          </cell>
          <cell r="H44">
            <v>6.002535304510824E-2</v>
          </cell>
          <cell r="I44">
            <v>6.2852941772174875E-2</v>
          </cell>
          <cell r="J44" t="str">
            <v>29 bps</v>
          </cell>
        </row>
        <row r="45">
          <cell r="C45">
            <v>4.1027095021645171E-2</v>
          </cell>
          <cell r="D45">
            <v>4.9304687212194255E-2</v>
          </cell>
          <cell r="E45">
            <v>5.0835471742410925E-2</v>
          </cell>
          <cell r="F45" t="str">
            <v>15 bps</v>
          </cell>
          <cell r="G45" t="str">
            <v>98 bps</v>
          </cell>
          <cell r="H45">
            <v>4.3804837665289226E-2</v>
          </cell>
          <cell r="I45">
            <v>4.7725036555965383E-2</v>
          </cell>
          <cell r="J45" t="str">
            <v>39 bps</v>
          </cell>
        </row>
        <row r="46">
          <cell r="C46">
            <v>6.7500000000000004E-2</v>
          </cell>
          <cell r="D46">
            <v>5.2499999999999998E-2</v>
          </cell>
          <cell r="E46">
            <v>0.05</v>
          </cell>
          <cell r="F46" t="str">
            <v>-25 bps</v>
          </cell>
          <cell r="G46" t="str">
            <v>-175 bps</v>
          </cell>
          <cell r="H46">
            <v>6.7500000000000004E-2</v>
          </cell>
          <cell r="I46">
            <v>0.05</v>
          </cell>
          <cell r="J46" t="str">
            <v>-175 bps</v>
          </cell>
        </row>
        <row r="47">
          <cell r="C47">
            <v>5.5E-2</v>
          </cell>
          <cell r="D47">
            <v>0.05</v>
          </cell>
          <cell r="E47">
            <v>4.4999999999999998E-2</v>
          </cell>
          <cell r="F47" t="str">
            <v>-50 bps</v>
          </cell>
          <cell r="G47" t="str">
            <v>-100 bps</v>
          </cell>
          <cell r="H47">
            <v>5.5E-2</v>
          </cell>
          <cell r="I47">
            <v>4.4999999999999998E-2</v>
          </cell>
          <cell r="J47" t="str">
            <v>-100 bps</v>
          </cell>
        </row>
        <row r="54">
          <cell r="C54">
            <v>25321.046000000002</v>
          </cell>
          <cell r="D54">
            <v>279.44600000000003</v>
          </cell>
          <cell r="E54">
            <v>4.4144463858246615E-2</v>
          </cell>
          <cell r="F54">
            <v>32083</v>
          </cell>
          <cell r="G54">
            <v>365.13600000000002</v>
          </cell>
          <cell r="H54">
            <v>4.550696630614344E-2</v>
          </cell>
          <cell r="I54">
            <v>38564</v>
          </cell>
          <cell r="J54">
            <v>386</v>
          </cell>
          <cell r="K54">
            <v>4.003734052484182E-2</v>
          </cell>
          <cell r="M54">
            <v>26316</v>
          </cell>
          <cell r="N54">
            <v>1133</v>
          </cell>
          <cell r="O54">
            <v>4.2854981466071564E-2</v>
          </cell>
          <cell r="P54">
            <v>33050</v>
          </cell>
          <cell r="Q54">
            <v>1406</v>
          </cell>
          <cell r="R54">
            <v>4.2541603630862332E-2</v>
          </cell>
        </row>
        <row r="55">
          <cell r="C55">
            <v>1462.1345000000001</v>
          </cell>
          <cell r="D55">
            <v>27.506999999999998</v>
          </cell>
          <cell r="E55">
            <v>7.5251626987804465E-2</v>
          </cell>
          <cell r="F55">
            <v>1598</v>
          </cell>
          <cell r="G55">
            <v>26.120999999999999</v>
          </cell>
          <cell r="H55">
            <v>6.5081351689612016E-2</v>
          </cell>
          <cell r="I55">
            <v>1227</v>
          </cell>
          <cell r="J55">
            <v>18</v>
          </cell>
          <cell r="K55">
            <v>5.8679706601466992E-2</v>
          </cell>
          <cell r="M55">
            <v>1257</v>
          </cell>
          <cell r="N55">
            <v>85</v>
          </cell>
          <cell r="O55">
            <v>6.7621320604614163E-2</v>
          </cell>
          <cell r="P55">
            <v>1222</v>
          </cell>
          <cell r="Q55">
            <v>100</v>
          </cell>
          <cell r="R55">
            <v>8.1833060556464818E-2</v>
          </cell>
        </row>
        <row r="56">
          <cell r="C56">
            <v>51666.220499999996</v>
          </cell>
          <cell r="D56">
            <v>655.38400000000001</v>
          </cell>
          <cell r="E56">
            <v>5.0739844614722696E-2</v>
          </cell>
          <cell r="F56">
            <v>52877</v>
          </cell>
          <cell r="G56">
            <v>680.61400000000003</v>
          </cell>
          <cell r="H56">
            <v>5.1515781908958523E-2</v>
          </cell>
          <cell r="I56">
            <v>53578</v>
          </cell>
          <cell r="J56">
            <v>667</v>
          </cell>
          <cell r="K56">
            <v>4.97965582888499E-2</v>
          </cell>
          <cell r="M56">
            <v>48823</v>
          </cell>
          <cell r="N56">
            <v>2536</v>
          </cell>
          <cell r="O56">
            <v>5.1942731909141185E-2</v>
          </cell>
          <cell r="P56">
            <v>53021</v>
          </cell>
          <cell r="Q56">
            <v>2710</v>
          </cell>
          <cell r="R56">
            <v>5.1111823617057392E-2</v>
          </cell>
        </row>
        <row r="57">
          <cell r="C57">
            <v>145052.65549999999</v>
          </cell>
          <cell r="D57">
            <v>3907.7049999999999</v>
          </cell>
          <cell r="E57">
            <v>0.10775962664123719</v>
          </cell>
          <cell r="F57">
            <v>144757</v>
          </cell>
          <cell r="G57">
            <v>3923.9700000000003</v>
          </cell>
          <cell r="H57">
            <v>0.10842998956872552</v>
          </cell>
          <cell r="I57">
            <v>144150</v>
          </cell>
          <cell r="J57">
            <v>3940</v>
          </cell>
          <cell r="K57">
            <v>0.10933055844606313</v>
          </cell>
          <cell r="M57">
            <v>146801</v>
          </cell>
          <cell r="N57">
            <v>15045</v>
          </cell>
          <cell r="O57">
            <v>0.10248567789047759</v>
          </cell>
          <cell r="P57">
            <v>145354</v>
          </cell>
          <cell r="Q57">
            <v>15655</v>
          </cell>
          <cell r="R57">
            <v>0.10770257440455715</v>
          </cell>
        </row>
        <row r="58">
          <cell r="C58">
            <v>141165.01921989</v>
          </cell>
          <cell r="D58">
            <v>3862.2439462693155</v>
          </cell>
          <cell r="E58">
            <v>0.10943912217383467</v>
          </cell>
          <cell r="F58">
            <v>141077.129464775</v>
          </cell>
          <cell r="G58">
            <v>3872.1148031604134</v>
          </cell>
          <cell r="H58">
            <v>0.10978401865647838</v>
          </cell>
          <cell r="I58">
            <v>140259.05553139001</v>
          </cell>
          <cell r="J58">
            <v>3869.2026492639397</v>
          </cell>
          <cell r="K58">
            <v>0.11033873049144796</v>
          </cell>
          <cell r="M58">
            <v>140247.89519335417</v>
          </cell>
          <cell r="N58">
            <v>14890.70007998288</v>
          </cell>
          <cell r="O58">
            <v>0.10617620215618048</v>
          </cell>
          <cell r="P58">
            <v>188744</v>
          </cell>
          <cell r="Q58">
            <v>13139</v>
          </cell>
          <cell r="R58">
            <v>9.2817078511988019E-2</v>
          </cell>
        </row>
        <row r="59">
          <cell r="C59">
            <v>3887.6362801099999</v>
          </cell>
          <cell r="D59">
            <v>45.461053730684228</v>
          </cell>
          <cell r="E59">
            <v>4.6775007181894E-2</v>
          </cell>
          <cell r="F59">
            <v>3680.536035225</v>
          </cell>
          <cell r="G59">
            <v>52.107196839586109</v>
          </cell>
          <cell r="H59">
            <v>5.6506384134745992E-2</v>
          </cell>
          <cell r="I59">
            <v>3890.4734686100001</v>
          </cell>
          <cell r="J59">
            <v>70.799350736060063</v>
          </cell>
          <cell r="K59">
            <v>7.2988948856335126E-2</v>
          </cell>
          <cell r="M59">
            <v>6553.3173066458421</v>
          </cell>
          <cell r="N59">
            <v>154.16292001712011</v>
          </cell>
          <cell r="O59">
            <v>2.3500686708377842E-2</v>
          </cell>
          <cell r="P59">
            <v>3695</v>
          </cell>
          <cell r="Q59">
            <v>128</v>
          </cell>
          <cell r="R59">
            <v>4.618854307622914E-2</v>
          </cell>
        </row>
        <row r="60">
          <cell r="C60">
            <v>223502.05650000001</v>
          </cell>
          <cell r="D60">
            <v>4870.0419999999995</v>
          </cell>
          <cell r="E60">
            <v>8.7158786389063936E-2</v>
          </cell>
          <cell r="F60">
            <v>231315</v>
          </cell>
          <cell r="G60">
            <v>4995.8410000000003</v>
          </cell>
          <cell r="H60">
            <v>8.6393013855564929E-2</v>
          </cell>
          <cell r="I60">
            <v>237519</v>
          </cell>
          <cell r="J60">
            <v>5011</v>
          </cell>
          <cell r="K60">
            <v>8.4389038350616161E-2</v>
          </cell>
          <cell r="M60">
            <v>223197</v>
          </cell>
          <cell r="N60">
            <v>18799</v>
          </cell>
          <cell r="O60">
            <v>8.4180029464577574E-2</v>
          </cell>
          <cell r="P60">
            <v>232647</v>
          </cell>
          <cell r="Q60">
            <v>19871</v>
          </cell>
          <cell r="R60">
            <v>8.5412663821153936E-2</v>
          </cell>
        </row>
        <row r="61">
          <cell r="C61">
            <v>0.5756785217768231</v>
          </cell>
          <cell r="D61">
            <v>0.7051776966194544</v>
          </cell>
          <cell r="E61">
            <v>0.10676519950107619</v>
          </cell>
          <cell r="F61">
            <v>0.5568510472731989</v>
          </cell>
          <cell r="G61">
            <v>0.68837258831896364</v>
          </cell>
          <cell r="H61">
            <v>0.10679460903049499</v>
          </cell>
          <cell r="I61">
            <v>0.54736252678733066</v>
          </cell>
          <cell r="J61">
            <v>0.68808621033725803</v>
          </cell>
          <cell r="K61">
            <v>0.10608496334869125</v>
          </cell>
          <cell r="M61">
            <v>0.57385627943027906</v>
          </cell>
          <cell r="N61">
            <v>0.71099526570562266</v>
          </cell>
          <cell r="O61">
            <v>0.10425490425490426</v>
          </cell>
          <cell r="P61">
            <v>0.56188990186849608</v>
          </cell>
          <cell r="Q61">
            <v>0.69231543455286604</v>
          </cell>
          <cell r="R61">
            <v>0.10523859794066798</v>
          </cell>
        </row>
        <row r="62">
          <cell r="C62">
            <v>0.42432147822317684</v>
          </cell>
          <cell r="D62">
            <v>0.29482230338054582</v>
          </cell>
          <cell r="E62">
            <v>6.0558693070826584E-2</v>
          </cell>
          <cell r="F62">
            <v>0.4431489527268011</v>
          </cell>
          <cell r="G62">
            <v>0.31162741168103625</v>
          </cell>
          <cell r="H62">
            <v>6.0756826363077644E-2</v>
          </cell>
          <cell r="I62">
            <v>0.45263747321266928</v>
          </cell>
          <cell r="J62">
            <v>0.31191378966274197</v>
          </cell>
          <cell r="K62">
            <v>5.815272997860664E-2</v>
          </cell>
          <cell r="M62">
            <v>0.42614372056972094</v>
          </cell>
          <cell r="N62">
            <v>0.28900473429437734</v>
          </cell>
          <cell r="O62">
            <v>5.7120928569926614E-2</v>
          </cell>
          <cell r="P62">
            <v>0.43811009813150398</v>
          </cell>
          <cell r="Q62">
            <v>0.30768456544713402</v>
          </cell>
          <cell r="R62">
            <v>5.9985283296541576E-2</v>
          </cell>
        </row>
        <row r="67">
          <cell r="C67">
            <v>148088.26449999999</v>
          </cell>
          <cell r="D67">
            <v>827.12400000000002</v>
          </cell>
          <cell r="E67">
            <v>2.2341378712018065E-2</v>
          </cell>
          <cell r="F67">
            <v>153203</v>
          </cell>
          <cell r="G67">
            <v>678</v>
          </cell>
          <cell r="H67">
            <v>1.7702003224479939E-2</v>
          </cell>
          <cell r="I67">
            <v>158139</v>
          </cell>
          <cell r="J67">
            <v>655</v>
          </cell>
          <cell r="K67">
            <v>1.6567703096642825E-2</v>
          </cell>
          <cell r="M67">
            <v>147363</v>
          </cell>
          <cell r="N67">
            <v>3142</v>
          </cell>
          <cell r="O67">
            <v>2.1321498612270381E-2</v>
          </cell>
          <cell r="P67">
            <v>154773</v>
          </cell>
          <cell r="Q67">
            <v>2850</v>
          </cell>
          <cell r="R67">
            <v>1.8414064468608864E-2</v>
          </cell>
        </row>
        <row r="68">
          <cell r="C68">
            <v>19924.957999999999</v>
          </cell>
          <cell r="D68">
            <v>297.26</v>
          </cell>
          <cell r="E68">
            <v>5.9675909981842877E-2</v>
          </cell>
          <cell r="F68">
            <v>17828</v>
          </cell>
          <cell r="G68">
            <v>262</v>
          </cell>
          <cell r="H68">
            <v>5.8783935382544311E-2</v>
          </cell>
          <cell r="I68">
            <v>17447</v>
          </cell>
          <cell r="J68">
            <v>287</v>
          </cell>
          <cell r="K68">
            <v>6.5799277812804494E-2</v>
          </cell>
          <cell r="M68">
            <v>19987</v>
          </cell>
          <cell r="N68">
            <v>1159</v>
          </cell>
          <cell r="O68">
            <v>5.7987691999799869E-2</v>
          </cell>
          <cell r="P68">
            <v>18571</v>
          </cell>
          <cell r="Q68">
            <v>1081</v>
          </cell>
          <cell r="R68">
            <v>5.8209035593129073E-2</v>
          </cell>
        </row>
        <row r="69">
          <cell r="C69">
            <v>14754.708500000001</v>
          </cell>
          <cell r="D69">
            <v>152.96</v>
          </cell>
          <cell r="E69">
            <v>4.1467440715619697E-2</v>
          </cell>
          <cell r="F69">
            <v>17453</v>
          </cell>
          <cell r="G69">
            <v>201</v>
          </cell>
          <cell r="H69">
            <v>4.6066578811665614E-2</v>
          </cell>
          <cell r="I69">
            <v>17110</v>
          </cell>
          <cell r="J69">
            <v>201</v>
          </cell>
          <cell r="K69">
            <v>4.6990064289888951E-2</v>
          </cell>
          <cell r="M69">
            <v>15801</v>
          </cell>
          <cell r="N69">
            <v>634</v>
          </cell>
          <cell r="O69">
            <v>4.0124042782102395E-2</v>
          </cell>
          <cell r="P69">
            <v>15931</v>
          </cell>
          <cell r="Q69">
            <v>800</v>
          </cell>
          <cell r="R69">
            <v>5.021655891030067E-2</v>
          </cell>
        </row>
        <row r="70">
          <cell r="C70">
            <v>1200.8689999999999</v>
          </cell>
          <cell r="D70">
            <v>245.01399999999998</v>
          </cell>
          <cell r="E70">
            <v>0.4183004141167771</v>
          </cell>
          <cell r="F70">
            <v>2371</v>
          </cell>
          <cell r="G70">
            <v>264.303</v>
          </cell>
          <cell r="H70">
            <v>0.4458928722058203</v>
          </cell>
          <cell r="I70">
            <v>2504</v>
          </cell>
          <cell r="J70">
            <v>239</v>
          </cell>
          <cell r="K70">
            <v>0.38178913738019171</v>
          </cell>
          <cell r="M70">
            <v>2188</v>
          </cell>
          <cell r="N70">
            <v>926</v>
          </cell>
          <cell r="O70">
            <v>0.42321755027422303</v>
          </cell>
          <cell r="P70">
            <v>2561</v>
          </cell>
          <cell r="Q70">
            <v>1023</v>
          </cell>
          <cell r="R70">
            <v>0.39945333853963294</v>
          </cell>
        </row>
        <row r="71">
          <cell r="C71">
            <v>185182.24249999999</v>
          </cell>
          <cell r="D71">
            <v>1522.3579999999999</v>
          </cell>
          <cell r="E71">
            <v>3.0303661540333707E-2</v>
          </cell>
          <cell r="F71">
            <v>190855</v>
          </cell>
          <cell r="G71">
            <v>1405.3029999999999</v>
          </cell>
          <cell r="H71">
            <v>2.9452788766340936E-2</v>
          </cell>
          <cell r="I71">
            <v>195200</v>
          </cell>
          <cell r="J71">
            <v>1382</v>
          </cell>
          <cell r="K71">
            <v>2.8319672131147541E-2</v>
          </cell>
          <cell r="M71">
            <v>185339</v>
          </cell>
          <cell r="N71">
            <v>5861</v>
          </cell>
          <cell r="O71">
            <v>3.1623133825044919E-2</v>
          </cell>
          <cell r="P71">
            <v>191836</v>
          </cell>
          <cell r="Q71">
            <v>5754</v>
          </cell>
          <cell r="R71">
            <v>2.9994370191204989E-2</v>
          </cell>
        </row>
        <row r="72">
          <cell r="C72">
            <v>0.50214689726527095</v>
          </cell>
          <cell r="D72">
            <v>0.55891255539104467</v>
          </cell>
          <cell r="E72">
            <v>3.3199736976610869E-2</v>
          </cell>
          <cell r="F72">
            <v>0.49257813523355426</v>
          </cell>
          <cell r="G72">
            <v>0.48552020453951927</v>
          </cell>
          <cell r="H72">
            <v>2.903077299464956E-2</v>
          </cell>
          <cell r="I72">
            <v>0.49640881147540983</v>
          </cell>
          <cell r="J72">
            <v>0.49782923299565845</v>
          </cell>
          <cell r="K72">
            <v>2.8400705889637664E-2</v>
          </cell>
          <cell r="M72">
            <v>0.5010979880111579</v>
          </cell>
          <cell r="N72">
            <v>0.58147073878177791</v>
          </cell>
          <cell r="O72">
            <v>3.6695272038159636E-2</v>
          </cell>
          <cell r="P72">
            <v>0.50112074897308112</v>
          </cell>
          <cell r="Q72">
            <v>0.50503997219325691</v>
          </cell>
          <cell r="R72">
            <v>3.0228953637148535E-2</v>
          </cell>
        </row>
        <row r="73">
          <cell r="C73">
            <v>0.49785310273472905</v>
          </cell>
          <cell r="D73">
            <v>0.44108744460895527</v>
          </cell>
          <cell r="E73">
            <v>2.7382608549834188E-2</v>
          </cell>
          <cell r="F73">
            <v>0.50742186476644568</v>
          </cell>
          <cell r="G73">
            <v>0.51447979546048084</v>
          </cell>
          <cell r="H73">
            <v>2.9862459212754534E-2</v>
          </cell>
          <cell r="I73">
            <v>0.50359118852459017</v>
          </cell>
          <cell r="J73">
            <v>0.50217076700434149</v>
          </cell>
          <cell r="K73">
            <v>2.8239794101789402E-2</v>
          </cell>
          <cell r="M73">
            <v>0.49890201198884204</v>
          </cell>
          <cell r="N73">
            <v>0.41852926121822215</v>
          </cell>
          <cell r="O73">
            <v>2.6528669997620748E-2</v>
          </cell>
          <cell r="P73">
            <v>0.49887925102691882</v>
          </cell>
          <cell r="Q73">
            <v>0.49496002780674314</v>
          </cell>
          <cell r="R73">
            <v>2.9758732746099914E-2</v>
          </cell>
        </row>
        <row r="75">
          <cell r="C75">
            <v>223502.05650000001</v>
          </cell>
          <cell r="D75">
            <v>3347.6839999999993</v>
          </cell>
          <cell r="E75">
            <v>5.9913256323885312E-2</v>
          </cell>
          <cell r="F75">
            <v>231315</v>
          </cell>
          <cell r="G75">
            <v>3590.5380000000005</v>
          </cell>
          <cell r="H75">
            <v>6.2089151157512491E-2</v>
          </cell>
          <cell r="I75">
            <v>237519</v>
          </cell>
          <cell r="J75">
            <v>3629</v>
          </cell>
          <cell r="K75">
            <v>6.1115110791136712E-2</v>
          </cell>
          <cell r="M75">
            <v>223319</v>
          </cell>
          <cell r="N75">
            <v>12938</v>
          </cell>
          <cell r="O75">
            <v>5.7935061503947269E-2</v>
          </cell>
          <cell r="P75">
            <v>232647</v>
          </cell>
          <cell r="Q75">
            <v>14117</v>
          </cell>
          <cell r="R75">
            <v>6.0679914204782352E-2</v>
          </cell>
        </row>
        <row r="76">
          <cell r="C76">
            <v>0.5756785217768231</v>
          </cell>
          <cell r="D76">
            <v>0.77169171283789051</v>
          </cell>
          <cell r="E76">
            <v>8.0313163762949405E-2</v>
          </cell>
          <cell r="F76">
            <v>0.5568510472731989</v>
          </cell>
          <cell r="G76">
            <v>0.7677671145661179</v>
          </cell>
          <cell r="H76">
            <v>8.5606390907397065E-2</v>
          </cell>
          <cell r="I76">
            <v>0.54736252678733066</v>
          </cell>
          <cell r="J76">
            <v>0.76054009368972164</v>
          </cell>
          <cell r="K76">
            <v>8.4917198040135686E-2</v>
          </cell>
          <cell r="M76">
            <v>0.57408908332922859</v>
          </cell>
          <cell r="N76">
            <v>0.76967073736280722</v>
          </cell>
          <cell r="O76">
            <v>7.7672477672477674E-2</v>
          </cell>
          <cell r="P76">
            <v>0.56188990186849608</v>
          </cell>
          <cell r="Q76">
            <v>0.76864772968761064</v>
          </cell>
          <cell r="R76">
            <v>8.3008215908569327E-2</v>
          </cell>
        </row>
        <row r="77">
          <cell r="C77">
            <v>0.42432147822317684</v>
          </cell>
          <cell r="D77">
            <v>0.22830828716210977</v>
          </cell>
          <cell r="E77">
            <v>3.2236626311940367E-2</v>
          </cell>
          <cell r="F77">
            <v>0.4431489527268011</v>
          </cell>
          <cell r="G77">
            <v>0.23223288543388199</v>
          </cell>
          <cell r="H77">
            <v>3.2537914483888902E-2</v>
          </cell>
          <cell r="I77">
            <v>0.45263747321266928</v>
          </cell>
          <cell r="J77">
            <v>0.2394599063102783</v>
          </cell>
          <cell r="K77">
            <v>3.2331876104548414E-2</v>
          </cell>
          <cell r="M77">
            <v>0.42591091667077141</v>
          </cell>
          <cell r="N77">
            <v>0.23032926263719278</v>
          </cell>
          <cell r="O77">
            <v>3.1330824063755071E-2</v>
          </cell>
          <cell r="P77">
            <v>0.43811009813150398</v>
          </cell>
          <cell r="Q77">
            <v>0.23135227031238931</v>
          </cell>
          <cell r="R77">
            <v>3.204316899681138E-2</v>
          </cell>
        </row>
      </sheetData>
      <sheetData sheetId="11">
        <row r="5">
          <cell r="C5">
            <v>-1260163</v>
          </cell>
          <cell r="D5">
            <v>-981870</v>
          </cell>
          <cell r="E5">
            <v>-857694</v>
          </cell>
          <cell r="F5">
            <v>-0.1264688808090684</v>
          </cell>
          <cell r="G5">
            <v>-0.31937852484162765</v>
          </cell>
          <cell r="H5">
            <v>-3957143</v>
          </cell>
          <cell r="I5">
            <v>-3943301</v>
          </cell>
          <cell r="J5">
            <v>-3.4979782130694081E-3</v>
          </cell>
        </row>
        <row r="6">
          <cell r="C6">
            <v>86709</v>
          </cell>
          <cell r="D6">
            <v>113789</v>
          </cell>
          <cell r="E6">
            <v>114398</v>
          </cell>
          <cell r="F6">
            <v>5.3520111785849249E-3</v>
          </cell>
          <cell r="G6">
            <v>0.3193324799040469</v>
          </cell>
          <cell r="H6">
            <v>334798</v>
          </cell>
          <cell r="I6">
            <v>423854</v>
          </cell>
          <cell r="J6">
            <v>0.26599919951732098</v>
          </cell>
        </row>
        <row r="7">
          <cell r="C7">
            <v>-1173454</v>
          </cell>
          <cell r="D7">
            <v>-868081</v>
          </cell>
          <cell r="E7">
            <v>-743296</v>
          </cell>
          <cell r="F7">
            <v>-0.14374810645550357</v>
          </cell>
          <cell r="G7">
            <v>-0.36657423299081177</v>
          </cell>
          <cell r="H7">
            <v>-3622345</v>
          </cell>
          <cell r="I7">
            <v>-3519447</v>
          </cell>
          <cell r="J7">
            <v>-2.8406460455864924E-2</v>
          </cell>
        </row>
        <row r="8">
          <cell r="C8">
            <v>3.2359393792690684E-2</v>
          </cell>
          <cell r="D8">
            <v>2.3987151132939484E-2</v>
          </cell>
          <cell r="E8">
            <v>2.0625550392534459E-2</v>
          </cell>
          <cell r="F8" t="str">
            <v>-34 bps</v>
          </cell>
          <cell r="G8" t="str">
            <v>-118 bps</v>
          </cell>
          <cell r="H8">
            <v>2.4675170853919206E-2</v>
          </cell>
          <cell r="I8">
            <v>2.4212908330756983E-2</v>
          </cell>
          <cell r="J8" t="str">
            <v>-5 bps</v>
          </cell>
        </row>
      </sheetData>
      <sheetData sheetId="12">
        <row r="5">
          <cell r="C5">
            <v>986173</v>
          </cell>
          <cell r="D5">
            <v>1108314</v>
          </cell>
          <cell r="E5">
            <v>1103548</v>
          </cell>
          <cell r="F5">
            <v>-4.3002253873901664E-3</v>
          </cell>
          <cell r="G5">
            <v>0.11902069920794833</v>
          </cell>
          <cell r="H5">
            <v>3804459</v>
          </cell>
          <cell r="I5">
            <v>4423193</v>
          </cell>
          <cell r="J5">
            <v>0.16263389880138024</v>
          </cell>
        </row>
        <row r="6">
          <cell r="C6">
            <v>218047</v>
          </cell>
          <cell r="D6">
            <v>172998</v>
          </cell>
          <cell r="E6">
            <v>223913</v>
          </cell>
          <cell r="F6">
            <v>0.2943097608064833</v>
          </cell>
          <cell r="G6">
            <v>2.6902456809770436E-2</v>
          </cell>
          <cell r="H6">
            <v>886126</v>
          </cell>
          <cell r="I6">
            <v>781076</v>
          </cell>
          <cell r="J6">
            <v>-0.11854973220512655</v>
          </cell>
        </row>
        <row r="7">
          <cell r="C7">
            <v>1204220</v>
          </cell>
          <cell r="D7">
            <v>1281312</v>
          </cell>
          <cell r="E7">
            <v>1327461</v>
          </cell>
          <cell r="F7">
            <v>3.6016988836442554E-2</v>
          </cell>
          <cell r="G7">
            <v>0.10234093438076108</v>
          </cell>
          <cell r="H7">
            <v>4690585</v>
          </cell>
          <cell r="I7">
            <v>5204269</v>
          </cell>
          <cell r="J7">
            <v>0.10951384528795449</v>
          </cell>
        </row>
        <row r="11">
          <cell r="C11">
            <v>748270</v>
          </cell>
          <cell r="D11">
            <v>879995</v>
          </cell>
          <cell r="E11">
            <v>888292</v>
          </cell>
          <cell r="F11">
            <v>9.4284626617195944E-3</v>
          </cell>
          <cell r="G11">
            <v>0.18712764109211921</v>
          </cell>
          <cell r="H11">
            <v>2927395</v>
          </cell>
          <cell r="I11">
            <v>3352254</v>
          </cell>
          <cell r="J11">
            <v>0.14513210550677313</v>
          </cell>
        </row>
        <row r="12">
          <cell r="C12">
            <v>104959</v>
          </cell>
          <cell r="D12">
            <v>67939</v>
          </cell>
          <cell r="E12">
            <v>65174</v>
          </cell>
          <cell r="F12">
            <v>-4.0698273451184153E-2</v>
          </cell>
          <cell r="G12">
            <v>-0.37905277298754747</v>
          </cell>
          <cell r="H12">
            <v>335061</v>
          </cell>
          <cell r="I12">
            <v>439649</v>
          </cell>
          <cell r="J12">
            <v>0.31214614652257344</v>
          </cell>
        </row>
        <row r="13">
          <cell r="C13">
            <v>24402</v>
          </cell>
          <cell r="D13">
            <v>18412</v>
          </cell>
          <cell r="E13">
            <v>24108</v>
          </cell>
          <cell r="F13">
            <v>0.30936345861394732</v>
          </cell>
          <cell r="G13">
            <v>-1.2048192771084376E-2</v>
          </cell>
          <cell r="H13">
            <v>110627</v>
          </cell>
          <cell r="I13">
            <v>88466</v>
          </cell>
          <cell r="J13">
            <v>-0.20032180209171357</v>
          </cell>
        </row>
        <row r="14">
          <cell r="C14">
            <v>10082</v>
          </cell>
          <cell r="D14">
            <v>12333</v>
          </cell>
          <cell r="E14">
            <v>11356</v>
          </cell>
          <cell r="F14">
            <v>-3.7436548223350297E-2</v>
          </cell>
          <cell r="G14">
            <v>0.50466177345764729</v>
          </cell>
          <cell r="H14">
            <v>42550</v>
          </cell>
          <cell r="I14">
            <v>45982</v>
          </cell>
          <cell r="J14">
            <v>8.0658049353701466E-2</v>
          </cell>
        </row>
        <row r="15">
          <cell r="C15">
            <v>-2577</v>
          </cell>
          <cell r="D15">
            <v>-3218</v>
          </cell>
          <cell r="E15">
            <v>-3115</v>
          </cell>
          <cell r="F15">
            <v>-7.9218357252898719E-2</v>
          </cell>
          <cell r="G15">
            <v>-5.4066744276290262</v>
          </cell>
          <cell r="H15">
            <v>-11622</v>
          </cell>
          <cell r="I15">
            <v>-12020</v>
          </cell>
          <cell r="J15">
            <v>3.4245396661503946E-2</v>
          </cell>
        </row>
        <row r="16">
          <cell r="C16">
            <v>87457</v>
          </cell>
          <cell r="D16">
            <v>90748</v>
          </cell>
          <cell r="E16">
            <v>88102</v>
          </cell>
          <cell r="F16">
            <v>-7.382621402401579E-2</v>
          </cell>
          <cell r="G16">
            <v>0.50015436157197257</v>
          </cell>
          <cell r="H16">
            <v>350846</v>
          </cell>
          <cell r="I16">
            <v>372480</v>
          </cell>
          <cell r="J16">
            <v>6.1662381785740683E-2</v>
          </cell>
        </row>
        <row r="17">
          <cell r="C17">
            <v>10704</v>
          </cell>
          <cell r="D17">
            <v>15760</v>
          </cell>
          <cell r="E17">
            <v>15170</v>
          </cell>
          <cell r="F17">
            <v>-3.2007458048477266E-2</v>
          </cell>
          <cell r="G17">
            <v>-1.2910127055306426</v>
          </cell>
          <cell r="H17">
            <v>59264</v>
          </cell>
          <cell r="I17">
            <v>63477</v>
          </cell>
          <cell r="J17">
            <v>7.1088687904967696E-2</v>
          </cell>
        </row>
        <row r="18">
          <cell r="C18">
            <v>137092</v>
          </cell>
          <cell r="D18">
            <v>141657</v>
          </cell>
          <cell r="E18">
            <v>131199</v>
          </cell>
          <cell r="F18">
            <v>-2.9157667386609076E-2</v>
          </cell>
          <cell r="G18">
            <v>-0.35735126776179504</v>
          </cell>
          <cell r="H18">
            <v>470904</v>
          </cell>
          <cell r="I18">
            <v>554486</v>
          </cell>
          <cell r="J18">
            <v>0.17749265243021939</v>
          </cell>
        </row>
        <row r="19">
          <cell r="C19">
            <v>-134216</v>
          </cell>
          <cell r="D19">
            <v>-115312</v>
          </cell>
          <cell r="E19">
            <v>-116738</v>
          </cell>
          <cell r="F19">
            <v>1.2366449285416969E-2</v>
          </cell>
          <cell r="G19">
            <v>-0.13022292424152115</v>
          </cell>
          <cell r="H19">
            <v>-480566</v>
          </cell>
          <cell r="I19">
            <v>-481581</v>
          </cell>
          <cell r="J19">
            <v>2.1120928238784753E-3</v>
          </cell>
        </row>
        <row r="20">
          <cell r="C20">
            <v>986173</v>
          </cell>
          <cell r="D20">
            <v>1108314</v>
          </cell>
          <cell r="E20">
            <v>1103548</v>
          </cell>
          <cell r="F20">
            <v>-4.3002253873901664E-3</v>
          </cell>
          <cell r="G20">
            <v>0.11902069920794833</v>
          </cell>
          <cell r="H20">
            <v>3804459</v>
          </cell>
          <cell r="I20">
            <v>4423193</v>
          </cell>
          <cell r="J20">
            <v>0.16263389880138024</v>
          </cell>
        </row>
        <row r="25">
          <cell r="C25">
            <v>322.26385707900067</v>
          </cell>
          <cell r="D25">
            <v>376.54262014899967</v>
          </cell>
          <cell r="E25">
            <v>360.70943557630551</v>
          </cell>
          <cell r="F25">
            <v>4.2674846563804714E-2</v>
          </cell>
          <cell r="G25">
            <v>0.11094233558928979</v>
          </cell>
          <cell r="H25">
            <v>1301.788274797377</v>
          </cell>
          <cell r="I25">
            <v>1410.7879976310037</v>
          </cell>
          <cell r="J25">
            <v>5.3864054201160583E-2</v>
          </cell>
        </row>
        <row r="26">
          <cell r="C26">
            <v>42.043742865999342</v>
          </cell>
          <cell r="D26">
            <v>96.394728416999982</v>
          </cell>
          <cell r="E26">
            <v>117.80373852569447</v>
          </cell>
          <cell r="F26">
            <v>-4.8713781452032645E-2</v>
          </cell>
          <cell r="G26">
            <v>7.3872065936853026E-2</v>
          </cell>
          <cell r="H26">
            <v>89.866267346990924</v>
          </cell>
          <cell r="I26">
            <v>340.46391443459095</v>
          </cell>
          <cell r="J26">
            <v>3.9373894099605566E-2</v>
          </cell>
        </row>
        <row r="27">
          <cell r="C27">
            <v>185.75197537500003</v>
          </cell>
          <cell r="D27">
            <v>197.99748683799976</v>
          </cell>
          <cell r="E27">
            <v>192.335196</v>
          </cell>
          <cell r="F27">
            <v>2.7034196971506885E-2</v>
          </cell>
          <cell r="G27">
            <v>1.5621021404666369E-2</v>
          </cell>
          <cell r="H27">
            <v>723.96600545399974</v>
          </cell>
          <cell r="I27">
            <v>759.53943320699955</v>
          </cell>
          <cell r="J27">
            <v>-3.2046549294396431E-2</v>
          </cell>
        </row>
        <row r="28">
          <cell r="C28">
            <v>95.850281232</v>
          </cell>
          <cell r="D28">
            <v>96.068293817999901</v>
          </cell>
          <cell r="E28">
            <v>97.746757177999996</v>
          </cell>
          <cell r="F28">
            <v>-2.2606857100071265E-2</v>
          </cell>
          <cell r="G28">
            <v>2.9151454171062907E-2</v>
          </cell>
          <cell r="H28">
            <v>372.1097579929999</v>
          </cell>
          <cell r="I28">
            <v>384.88343037499988</v>
          </cell>
          <cell r="J28">
            <v>8.1063128206631863E-2</v>
          </cell>
        </row>
        <row r="29">
          <cell r="C29">
            <v>56.511431641000001</v>
          </cell>
          <cell r="D29">
            <v>56.529791303000003</v>
          </cell>
          <cell r="E29">
            <v>55.064096711999994</v>
          </cell>
          <cell r="F29">
            <v>-0.27697290369922789</v>
          </cell>
          <cell r="G29">
            <v>0.28442888888461582</v>
          </cell>
          <cell r="H29">
            <v>230.98004658099978</v>
          </cell>
          <cell r="I29">
            <v>223.94119410399998</v>
          </cell>
          <cell r="J29">
            <v>0.40803927867051137</v>
          </cell>
        </row>
        <row r="30">
          <cell r="C30">
            <v>31.693266439999999</v>
          </cell>
          <cell r="D30">
            <v>33.920607769999997</v>
          </cell>
          <cell r="E30">
            <v>35.05301395</v>
          </cell>
          <cell r="F30">
            <v>-8.7171939464415593E-2</v>
          </cell>
          <cell r="G30">
            <v>-0.44161428626147525</v>
          </cell>
          <cell r="H30">
            <v>126.29543254999999</v>
          </cell>
          <cell r="I30">
            <v>137.32392757999989</v>
          </cell>
          <cell r="J30">
            <v>-0.36396585309296603</v>
          </cell>
        </row>
        <row r="31">
          <cell r="C31">
            <v>4.9460757069999994</v>
          </cell>
          <cell r="D31">
            <v>12.682086256</v>
          </cell>
          <cell r="E31">
            <v>19.357752221000002</v>
          </cell>
          <cell r="F31">
            <v>8.3080022514437246E-2</v>
          </cell>
          <cell r="G31">
            <v>0.16011116093528077</v>
          </cell>
          <cell r="H31">
            <v>33.137421533999991</v>
          </cell>
          <cell r="I31">
            <v>59.052274463999979</v>
          </cell>
          <cell r="J31">
            <v>0.13024728937662777</v>
          </cell>
        </row>
        <row r="32">
          <cell r="C32">
            <v>9.181288991999816</v>
          </cell>
          <cell r="D32">
            <v>9.8654211669999903</v>
          </cell>
          <cell r="E32">
            <v>10.259132057000107</v>
          </cell>
          <cell r="F32">
            <v>3.5675821745685621E-2</v>
          </cell>
          <cell r="G32">
            <v>0.1138233873797061</v>
          </cell>
          <cell r="H32">
            <v>50.109244443632399</v>
          </cell>
          <cell r="I32">
            <v>36.265498105405662</v>
          </cell>
          <cell r="J32">
            <v>-0.27627130466513994</v>
          </cell>
        </row>
        <row r="33">
          <cell r="C33">
            <v>748.23387835200003</v>
          </cell>
          <cell r="D33">
            <v>880.00103571799934</v>
          </cell>
          <cell r="E33">
            <v>888.32912222000027</v>
          </cell>
          <cell r="F33">
            <v>9.4162759845390909E-3</v>
          </cell>
          <cell r="G33">
            <v>0.18717876059484295</v>
          </cell>
          <cell r="H33">
            <v>2928.2524507000003</v>
          </cell>
          <cell r="I33">
            <v>3352.2576699009992</v>
          </cell>
          <cell r="J33">
            <v>0.14479804126848461</v>
          </cell>
        </row>
      </sheetData>
      <sheetData sheetId="13">
        <row r="5">
          <cell r="C5">
            <v>115825</v>
          </cell>
          <cell r="D5">
            <v>120033</v>
          </cell>
          <cell r="E5">
            <v>-47377</v>
          </cell>
          <cell r="F5">
            <v>-1.3946997908908383</v>
          </cell>
          <cell r="G5">
            <v>-1.4090394992445501</v>
          </cell>
          <cell r="H5">
            <v>308055</v>
          </cell>
          <cell r="I5">
            <v>227112</v>
          </cell>
          <cell r="J5">
            <v>-0.26275502751132107</v>
          </cell>
        </row>
        <row r="6">
          <cell r="C6">
            <v>34132</v>
          </cell>
          <cell r="D6">
            <v>35600</v>
          </cell>
          <cell r="E6">
            <v>38560</v>
          </cell>
          <cell r="F6">
            <v>8.3146067415730274E-2</v>
          </cell>
          <cell r="G6">
            <v>0.12973163014180233</v>
          </cell>
          <cell r="H6">
            <v>117089</v>
          </cell>
          <cell r="I6">
            <v>135183</v>
          </cell>
          <cell r="J6">
            <v>0.15453202264943755</v>
          </cell>
        </row>
        <row r="7">
          <cell r="C7">
            <v>5019</v>
          </cell>
          <cell r="D7">
            <v>93801</v>
          </cell>
          <cell r="E7">
            <v>188301</v>
          </cell>
          <cell r="F7">
            <v>1.0074519461412992</v>
          </cell>
          <cell r="G7" t="str">
            <v>N/A</v>
          </cell>
          <cell r="H7">
            <v>53665</v>
          </cell>
          <cell r="I7">
            <v>363834</v>
          </cell>
          <cell r="J7">
            <v>5.7797260784496416</v>
          </cell>
        </row>
        <row r="8">
          <cell r="C8">
            <v>15255</v>
          </cell>
          <cell r="D8">
            <v>-6139</v>
          </cell>
          <cell r="E8">
            <v>-21365</v>
          </cell>
          <cell r="F8">
            <v>2.4802085030135199</v>
          </cell>
          <cell r="G8">
            <v>-2.400524418223533</v>
          </cell>
          <cell r="H8">
            <v>45778</v>
          </cell>
          <cell r="I8">
            <v>-41058</v>
          </cell>
          <cell r="J8">
            <v>-1.8968937043994933</v>
          </cell>
        </row>
        <row r="9">
          <cell r="C9">
            <v>112372</v>
          </cell>
          <cell r="D9">
            <v>96675</v>
          </cell>
          <cell r="E9">
            <v>176384</v>
          </cell>
          <cell r="F9">
            <v>0.82450478407033878</v>
          </cell>
          <cell r="G9">
            <v>0.56964368347987038</v>
          </cell>
          <cell r="H9">
            <v>440653</v>
          </cell>
          <cell r="I9">
            <v>514779</v>
          </cell>
          <cell r="J9">
            <v>0.16821853022673161</v>
          </cell>
        </row>
        <row r="10">
          <cell r="C10">
            <v>282603</v>
          </cell>
          <cell r="D10">
            <v>339970</v>
          </cell>
          <cell r="E10">
            <v>334503</v>
          </cell>
          <cell r="F10">
            <v>-1.6080830661528989E-2</v>
          </cell>
          <cell r="G10">
            <v>0.18364985509707954</v>
          </cell>
          <cell r="H10">
            <v>965240</v>
          </cell>
          <cell r="I10">
            <v>1199850</v>
          </cell>
          <cell r="J10">
            <v>0.24305872114707228</v>
          </cell>
        </row>
      </sheetData>
      <sheetData sheetId="14">
        <row r="6">
          <cell r="D6">
            <v>1019.6098086449329</v>
          </cell>
          <cell r="E6">
            <v>940.93913475820887</v>
          </cell>
          <cell r="F6">
            <v>982.53208505873909</v>
          </cell>
          <cell r="G6">
            <v>4.4203656500288124E-2</v>
          </cell>
          <cell r="H6">
            <v>-3.6364620339882969E-2</v>
          </cell>
          <cell r="I6">
            <v>3843.1163424163378</v>
          </cell>
          <cell r="J6">
            <v>3770.5323692451493</v>
          </cell>
          <cell r="K6">
            <v>-1.8886748852768753E-2</v>
          </cell>
        </row>
        <row r="7">
          <cell r="D7">
            <v>-633.95650927059205</v>
          </cell>
          <cell r="E7">
            <v>-514.73285986558415</v>
          </cell>
          <cell r="F7">
            <v>-569.95501654457837</v>
          </cell>
          <cell r="G7">
            <v>0.10728313846800996</v>
          </cell>
          <cell r="H7">
            <v>-0.10095565198889034</v>
          </cell>
          <cell r="I7">
            <v>-2234.9614196015809</v>
          </cell>
          <cell r="J7">
            <v>-2057.0120704722394</v>
          </cell>
          <cell r="K7">
            <v>-7.9620769991217144E-2</v>
          </cell>
        </row>
        <row r="8">
          <cell r="D8">
            <v>-98.358299374341087</v>
          </cell>
          <cell r="E8">
            <v>-134.43129696031895</v>
          </cell>
          <cell r="F8">
            <v>-99.894068517208296</v>
          </cell>
          <cell r="G8">
            <v>-0.25691359991345808</v>
          </cell>
          <cell r="H8">
            <v>1.5614027007748943E-2</v>
          </cell>
          <cell r="I8">
            <v>-397.05492281475739</v>
          </cell>
          <cell r="J8">
            <v>-514.5002987758744</v>
          </cell>
          <cell r="K8">
            <v>0.29579126013231716</v>
          </cell>
        </row>
        <row r="9">
          <cell r="D9">
            <v>287.29499999999973</v>
          </cell>
          <cell r="E9">
            <v>291.77497793230577</v>
          </cell>
          <cell r="F9">
            <v>312.68299999695239</v>
          </cell>
          <cell r="G9">
            <v>7.1658036658295732E-2</v>
          </cell>
          <cell r="H9">
            <v>8.8369097954899001E-2</v>
          </cell>
          <cell r="I9">
            <v>1211.0999999999992</v>
          </cell>
          <cell r="J9">
            <v>1199.0199999970357</v>
          </cell>
          <cell r="K9">
            <v>-9.9744034373409063E-3</v>
          </cell>
        </row>
        <row r="10">
          <cell r="D10">
            <v>449.79869397962256</v>
          </cell>
          <cell r="E10">
            <v>471.1438588358011</v>
          </cell>
          <cell r="F10">
            <v>491.92596241232661</v>
          </cell>
          <cell r="G10">
            <v>4.4109889552371939E-2</v>
          </cell>
          <cell r="H10">
            <v>9.3658049693253531E-2</v>
          </cell>
          <cell r="I10">
            <v>1694.7252129119238</v>
          </cell>
          <cell r="J10">
            <v>1874.7572157528232</v>
          </cell>
          <cell r="K10">
            <v>0.10623079273811209</v>
          </cell>
        </row>
        <row r="11">
          <cell r="D11">
            <v>-323.69106064292339</v>
          </cell>
          <cell r="E11">
            <v>-278.11499237710132</v>
          </cell>
          <cell r="F11">
            <v>-330.97606042196418</v>
          </cell>
          <cell r="G11">
            <v>0.19006910628243845</v>
          </cell>
          <cell r="H11">
            <v>2.2506027088209146E-2</v>
          </cell>
          <cell r="I11">
            <v>-1138.5499207732225</v>
          </cell>
          <cell r="J11">
            <v>-1148.926404828698</v>
          </cell>
          <cell r="K11">
            <v>9.1137717074614155E-3</v>
          </cell>
        </row>
        <row r="12">
          <cell r="D12">
            <v>-76.769114043361682</v>
          </cell>
          <cell r="E12">
            <v>-120.39206014319015</v>
          </cell>
          <cell r="F12">
            <v>-83.76134278292659</v>
          </cell>
          <cell r="G12">
            <v>-0.3042619032907673</v>
          </cell>
          <cell r="H12">
            <v>9.1081274373121746E-2</v>
          </cell>
          <cell r="I12">
            <v>-293.07296569218101</v>
          </cell>
          <cell r="J12">
            <v>-432.4037452135496</v>
          </cell>
          <cell r="K12">
            <v>0.47541327871131522</v>
          </cell>
        </row>
        <row r="13">
          <cell r="D13">
            <v>49.338519293337477</v>
          </cell>
          <cell r="E13">
            <v>72.636806315509602</v>
          </cell>
          <cell r="F13">
            <v>77.188559207435858</v>
          </cell>
          <cell r="G13">
            <v>6.2664551524401979E-2</v>
          </cell>
          <cell r="H13">
            <v>0.56446849871027971</v>
          </cell>
          <cell r="I13">
            <v>263.10232644652029</v>
          </cell>
          <cell r="J13">
            <v>293.42706571057579</v>
          </cell>
          <cell r="K13">
            <v>0.11525834709872651</v>
          </cell>
        </row>
        <row r="14">
          <cell r="D14">
            <v>534.81766854981515</v>
          </cell>
          <cell r="E14">
            <v>453.00876204828512</v>
          </cell>
          <cell r="F14">
            <v>471.46452554035756</v>
          </cell>
          <cell r="G14">
            <v>4.0740411749707661E-2</v>
          </cell>
          <cell r="H14">
            <v>-0.11845746080387143</v>
          </cell>
          <cell r="I14">
            <v>2033.1041625829296</v>
          </cell>
          <cell r="J14">
            <v>1818.7011164312512</v>
          </cell>
          <cell r="K14">
            <v>-0.10545600668058885</v>
          </cell>
        </row>
        <row r="15">
          <cell r="D15">
            <v>-305.08259138908807</v>
          </cell>
          <cell r="E15">
            <v>-234.50283745579151</v>
          </cell>
          <cell r="F15">
            <v>-238.69074986042025</v>
          </cell>
          <cell r="G15">
            <v>1.7858685421741294E-2</v>
          </cell>
          <cell r="H15">
            <v>-0.21761923951929063</v>
          </cell>
          <cell r="I15">
            <v>-1076.2502163637803</v>
          </cell>
          <cell r="J15">
            <v>-910.49727212699088</v>
          </cell>
          <cell r="K15">
            <v>-0.15400967332373916</v>
          </cell>
        </row>
        <row r="16">
          <cell r="D16">
            <v>-14.497678588315935</v>
          </cell>
          <cell r="E16">
            <v>-9.3638326329635611</v>
          </cell>
          <cell r="F16">
            <v>-10.176897107024931</v>
          </cell>
          <cell r="G16">
            <v>8.6830308264923106E-2</v>
          </cell>
          <cell r="H16">
            <v>-0.29803264398296403</v>
          </cell>
          <cell r="I16">
            <v>-82.997668723793822</v>
          </cell>
          <cell r="J16">
            <v>-61.849674785114118</v>
          </cell>
          <cell r="K16">
            <v>-0.25480226449561694</v>
          </cell>
        </row>
        <row r="17">
          <cell r="D17">
            <v>215.23739857241119</v>
          </cell>
          <cell r="E17">
            <v>209.14209195953003</v>
          </cell>
          <cell r="F17">
            <v>222.5968785729124</v>
          </cell>
          <cell r="G17">
            <v>6.4333231475880659E-2</v>
          </cell>
          <cell r="H17">
            <v>3.4192385009825799E-2</v>
          </cell>
          <cell r="I17">
            <v>873.85627749535547</v>
          </cell>
          <cell r="J17">
            <v>846.35416951914624</v>
          </cell>
          <cell r="K17">
            <v>-3.1472118109668656E-2</v>
          </cell>
        </row>
        <row r="18">
          <cell r="D18">
            <v>37.123527385815684</v>
          </cell>
          <cell r="E18">
            <v>23.489213447820902</v>
          </cell>
          <cell r="F18">
            <v>25.302896326857201</v>
          </cell>
          <cell r="G18">
            <v>7.7213435991172252E-2</v>
          </cell>
          <cell r="H18">
            <v>-0.31841346691303274</v>
          </cell>
          <cell r="I18">
            <v>123.61482604764399</v>
          </cell>
          <cell r="J18">
            <v>99.161652859632412</v>
          </cell>
          <cell r="K18">
            <v>-0.19781747845187081</v>
          </cell>
        </row>
        <row r="19">
          <cell r="D19">
            <v>-11.48458283396149</v>
          </cell>
          <cell r="E19">
            <v>-7.0967663755831998</v>
          </cell>
          <cell r="F19">
            <v>-5.6225161545790998</v>
          </cell>
          <cell r="G19">
            <v>-0.20773548726027335</v>
          </cell>
          <cell r="H19">
            <v>-0.51042922186493822</v>
          </cell>
          <cell r="I19">
            <v>-39.207067667781097</v>
          </cell>
          <cell r="J19">
            <v>-18.334322002239603</v>
          </cell>
          <cell r="K19">
            <v>-0.53237201624986441</v>
          </cell>
        </row>
        <row r="20">
          <cell r="D20">
            <v>-9.0936130676688993</v>
          </cell>
          <cell r="E20">
            <v>-11.240225340331001</v>
          </cell>
          <cell r="F20">
            <v>-12.331509183106199</v>
          </cell>
          <cell r="G20">
            <v>9.7087363440977459E-2</v>
          </cell>
          <cell r="H20">
            <v>0.3560626663288764</v>
          </cell>
          <cell r="I20">
            <v>-29.975900732813297</v>
          </cell>
          <cell r="J20">
            <v>-42.157674761387597</v>
          </cell>
          <cell r="K20">
            <v>0.40638558744756748</v>
          </cell>
        </row>
        <row r="21">
          <cell r="D21">
            <v>16.545331484185297</v>
          </cell>
          <cell r="E21">
            <v>5.1522217319067005</v>
          </cell>
          <cell r="F21">
            <v>7.3488709891718988</v>
          </cell>
          <cell r="G21">
            <v>0.42634990719863231</v>
          </cell>
          <cell r="H21">
            <v>-0.55583416408451836</v>
          </cell>
          <cell r="I21">
            <v>54.43185764704959</v>
          </cell>
          <cell r="J21">
            <v>38.669656096005205</v>
          </cell>
          <cell r="K21">
            <v>-0.28957677052381026</v>
          </cell>
        </row>
      </sheetData>
      <sheetData sheetId="15">
        <row r="5">
          <cell r="C5">
            <v>1119758</v>
          </cell>
          <cell r="D5">
            <v>1155966</v>
          </cell>
          <cell r="E5">
            <v>1271578</v>
          </cell>
          <cell r="F5">
            <v>0.10001332219113701</v>
          </cell>
          <cell r="G5">
            <v>0.13558286701233668</v>
          </cell>
          <cell r="H5">
            <v>4265453</v>
          </cell>
          <cell r="I5">
            <v>4676436</v>
          </cell>
          <cell r="J5">
            <v>9.6351548123962516E-2</v>
          </cell>
        </row>
        <row r="6">
          <cell r="C6">
            <v>1089203</v>
          </cell>
          <cell r="D6">
            <v>1047386</v>
          </cell>
          <cell r="E6">
            <v>1230099</v>
          </cell>
          <cell r="F6">
            <v>0.17444667009106474</v>
          </cell>
          <cell r="G6">
            <v>0.12935697018829373</v>
          </cell>
          <cell r="H6">
            <v>3803203</v>
          </cell>
          <cell r="I6">
            <v>4183775</v>
          </cell>
          <cell r="J6">
            <v>0.10006618105843934</v>
          </cell>
        </row>
        <row r="7">
          <cell r="C7">
            <v>177618</v>
          </cell>
          <cell r="D7">
            <v>179495</v>
          </cell>
          <cell r="E7">
            <v>186625</v>
          </cell>
          <cell r="F7">
            <v>3.9722554945820221E-2</v>
          </cell>
          <cell r="G7">
            <v>5.0709950568073037E-2</v>
          </cell>
          <cell r="H7">
            <v>659007</v>
          </cell>
          <cell r="I7">
            <v>713470</v>
          </cell>
          <cell r="J7">
            <v>8.2644038682441856E-2</v>
          </cell>
        </row>
        <row r="8">
          <cell r="C8">
            <v>9109</v>
          </cell>
          <cell r="D8">
            <v>6414</v>
          </cell>
          <cell r="E8">
            <v>3808</v>
          </cell>
          <cell r="F8">
            <v>-0.40629872154661673</v>
          </cell>
          <cell r="G8">
            <v>-0.58195191568778126</v>
          </cell>
          <cell r="H8">
            <v>53097</v>
          </cell>
          <cell r="I8">
            <v>28269</v>
          </cell>
          <cell r="J8">
            <v>-0.46759703938075603</v>
          </cell>
        </row>
        <row r="9">
          <cell r="C9">
            <v>2395688</v>
          </cell>
          <cell r="D9">
            <v>2389261</v>
          </cell>
          <cell r="E9">
            <v>2692110</v>
          </cell>
          <cell r="F9">
            <v>0.12675425581382704</v>
          </cell>
          <cell r="G9">
            <v>0.12373147087600733</v>
          </cell>
          <cell r="H9">
            <v>8780760</v>
          </cell>
          <cell r="I9">
            <v>9601950</v>
          </cell>
          <cell r="J9">
            <v>9.3521517499624229E-2</v>
          </cell>
        </row>
        <row r="14">
          <cell r="C14">
            <v>311417</v>
          </cell>
          <cell r="D14">
            <v>287372</v>
          </cell>
          <cell r="E14">
            <v>386150</v>
          </cell>
          <cell r="F14">
            <v>0.34372868616288299</v>
          </cell>
          <cell r="G14">
            <v>0.23997726521031293</v>
          </cell>
          <cell r="H14">
            <v>1080001</v>
          </cell>
          <cell r="I14">
            <v>1251424</v>
          </cell>
          <cell r="J14">
            <v>0.15872485303254358</v>
          </cell>
        </row>
        <row r="15">
          <cell r="C15">
            <v>239028</v>
          </cell>
          <cell r="D15">
            <v>199111</v>
          </cell>
          <cell r="E15">
            <v>243129</v>
          </cell>
          <cell r="F15">
            <v>0.22107266800930137</v>
          </cell>
          <cell r="G15">
            <v>1.7156985792459389E-2</v>
          </cell>
          <cell r="H15">
            <v>720718</v>
          </cell>
          <cell r="I15">
            <v>770965</v>
          </cell>
          <cell r="J15">
            <v>6.9717975685358313E-2</v>
          </cell>
        </row>
        <row r="16">
          <cell r="C16">
            <v>93089.85</v>
          </cell>
          <cell r="D16">
            <v>90080</v>
          </cell>
          <cell r="E16">
            <v>105296</v>
          </cell>
          <cell r="F16">
            <v>0.16891651865008872</v>
          </cell>
          <cell r="G16">
            <v>0.13112224372474546</v>
          </cell>
          <cell r="H16">
            <v>264326</v>
          </cell>
          <cell r="I16">
            <v>382711</v>
          </cell>
          <cell r="J16">
            <v>0.44787497257174858</v>
          </cell>
        </row>
        <row r="17">
          <cell r="C17">
            <v>105340</v>
          </cell>
          <cell r="D17">
            <v>101570</v>
          </cell>
          <cell r="E17">
            <v>171101</v>
          </cell>
          <cell r="F17">
            <v>0.68456237077877335</v>
          </cell>
          <cell r="G17">
            <v>0.62427378014049739</v>
          </cell>
          <cell r="H17">
            <v>336715</v>
          </cell>
          <cell r="I17">
            <v>407508</v>
          </cell>
          <cell r="J17">
            <v>0.21024605378435779</v>
          </cell>
        </row>
        <row r="18">
          <cell r="C18">
            <v>60869</v>
          </cell>
          <cell r="D18">
            <v>62568</v>
          </cell>
          <cell r="E18">
            <v>67398</v>
          </cell>
          <cell r="F18">
            <v>7.7196010740314458E-2</v>
          </cell>
          <cell r="G18">
            <v>0.10726313887200378</v>
          </cell>
          <cell r="H18">
            <v>226860</v>
          </cell>
          <cell r="I18">
            <v>244255</v>
          </cell>
          <cell r="J18">
            <v>7.6677245878515432E-2</v>
          </cell>
        </row>
        <row r="19">
          <cell r="C19">
            <v>49698</v>
          </cell>
          <cell r="D19">
            <v>36316</v>
          </cell>
          <cell r="E19">
            <v>50981</v>
          </cell>
          <cell r="F19">
            <v>0.40381649961449506</v>
          </cell>
          <cell r="G19">
            <v>2.5815928206366356E-2</v>
          </cell>
          <cell r="H19">
            <v>157127</v>
          </cell>
          <cell r="I19">
            <v>154533</v>
          </cell>
          <cell r="J19">
            <v>-1.6508938629261727E-2</v>
          </cell>
        </row>
        <row r="20">
          <cell r="C20">
            <v>31911</v>
          </cell>
          <cell r="D20">
            <v>29957</v>
          </cell>
          <cell r="E20">
            <v>31436</v>
          </cell>
          <cell r="F20">
            <v>4.9370764762826758E-2</v>
          </cell>
          <cell r="G20">
            <v>-1.4885149321550606E-2</v>
          </cell>
          <cell r="H20">
            <v>115120</v>
          </cell>
          <cell r="I20">
            <v>118156</v>
          </cell>
          <cell r="J20">
            <v>2.63724808895065E-2</v>
          </cell>
        </row>
        <row r="21">
          <cell r="C21">
            <v>43936</v>
          </cell>
          <cell r="D21">
            <v>36689</v>
          </cell>
          <cell r="E21">
            <v>6220</v>
          </cell>
          <cell r="F21">
            <v>-0.83046689743519853</v>
          </cell>
          <cell r="G21">
            <v>-0.85843044428259285</v>
          </cell>
          <cell r="H21">
            <v>144534</v>
          </cell>
          <cell r="I21">
            <v>107274</v>
          </cell>
          <cell r="J21">
            <v>-0.25779401386524969</v>
          </cell>
        </row>
        <row r="22">
          <cell r="C22">
            <v>30205</v>
          </cell>
          <cell r="D22">
            <v>26378</v>
          </cell>
          <cell r="E22">
            <v>36936</v>
          </cell>
          <cell r="F22">
            <v>0.40025779058306155</v>
          </cell>
          <cell r="G22">
            <v>0.22284390001655363</v>
          </cell>
          <cell r="H22">
            <v>108357</v>
          </cell>
          <cell r="I22">
            <v>124781</v>
          </cell>
          <cell r="J22">
            <v>0.15157304096643509</v>
          </cell>
        </row>
        <row r="23">
          <cell r="C23">
            <v>30589</v>
          </cell>
          <cell r="D23">
            <v>23552</v>
          </cell>
          <cell r="E23">
            <v>24864</v>
          </cell>
          <cell r="F23">
            <v>5.5706521739130377E-2</v>
          </cell>
          <cell r="G23">
            <v>-0.18715878256889729</v>
          </cell>
          <cell r="H23">
            <v>118510</v>
          </cell>
          <cell r="I23">
            <v>91769</v>
          </cell>
          <cell r="J23">
            <v>-0.22564340561977891</v>
          </cell>
        </row>
        <row r="24">
          <cell r="C24">
            <v>16575</v>
          </cell>
          <cell r="D24">
            <v>16909</v>
          </cell>
          <cell r="E24">
            <v>16614</v>
          </cell>
          <cell r="F24">
            <v>-1.7446330356614803E-2</v>
          </cell>
          <cell r="G24">
            <v>2.3529411764706687E-3</v>
          </cell>
          <cell r="H24">
            <v>64432</v>
          </cell>
          <cell r="I24">
            <v>65970</v>
          </cell>
          <cell r="J24">
            <v>2.3870126645145318E-2</v>
          </cell>
        </row>
        <row r="25">
          <cell r="C25">
            <v>18444</v>
          </cell>
          <cell r="D25">
            <v>18349</v>
          </cell>
          <cell r="E25">
            <v>14261</v>
          </cell>
          <cell r="F25">
            <v>-0.22279143277562807</v>
          </cell>
          <cell r="G25">
            <v>-0.22679462155714591</v>
          </cell>
          <cell r="H25">
            <v>61945</v>
          </cell>
          <cell r="I25">
            <v>74002</v>
          </cell>
          <cell r="J25">
            <v>0.19464040681249495</v>
          </cell>
        </row>
        <row r="26">
          <cell r="C26">
            <v>16316</v>
          </cell>
          <cell r="D26">
            <v>11857</v>
          </cell>
          <cell r="E26">
            <v>15053</v>
          </cell>
          <cell r="F26">
            <v>0.26954541620983385</v>
          </cell>
          <cell r="G26">
            <v>-7.7408678597695513E-2</v>
          </cell>
          <cell r="H26">
            <v>56359</v>
          </cell>
          <cell r="I26">
            <v>52260</v>
          </cell>
          <cell r="J26">
            <v>-7.2730176191912577E-2</v>
          </cell>
        </row>
        <row r="27">
          <cell r="C27">
            <v>11284</v>
          </cell>
          <cell r="D27">
            <v>7578</v>
          </cell>
          <cell r="E27">
            <v>8124</v>
          </cell>
          <cell r="F27">
            <v>7.205067300079171E-2</v>
          </cell>
          <cell r="G27">
            <v>-0.28004253810705426</v>
          </cell>
          <cell r="H27">
            <v>39764</v>
          </cell>
          <cell r="I27">
            <v>29466</v>
          </cell>
          <cell r="J27">
            <v>-0.25897797002313649</v>
          </cell>
        </row>
        <row r="28">
          <cell r="C28">
            <v>4518</v>
          </cell>
          <cell r="D28">
            <v>28296</v>
          </cell>
          <cell r="E28">
            <v>14312</v>
          </cell>
          <cell r="F28">
            <v>-0.49420412779191403</v>
          </cell>
          <cell r="G28">
            <v>2.1677733510402835</v>
          </cell>
          <cell r="H28">
            <v>56324</v>
          </cell>
          <cell r="I28">
            <v>55150</v>
          </cell>
          <cell r="J28">
            <v>-2.084369007882958E-2</v>
          </cell>
        </row>
        <row r="29">
          <cell r="C29">
            <v>6122</v>
          </cell>
          <cell r="D29">
            <v>5761</v>
          </cell>
          <cell r="E29">
            <v>8415</v>
          </cell>
          <cell r="F29">
            <v>0.46068390904356882</v>
          </cell>
          <cell r="G29">
            <v>0.37455080039202882</v>
          </cell>
          <cell r="H29">
            <v>22677</v>
          </cell>
          <cell r="I29">
            <v>25549</v>
          </cell>
          <cell r="J29">
            <v>0.12664814569828464</v>
          </cell>
        </row>
        <row r="30">
          <cell r="C30">
            <v>19861</v>
          </cell>
          <cell r="D30">
            <v>65043</v>
          </cell>
          <cell r="E30">
            <v>29809</v>
          </cell>
          <cell r="F30">
            <v>-0.54170318097258741</v>
          </cell>
          <cell r="G30">
            <v>0.50088112381048289</v>
          </cell>
          <cell r="H30">
            <v>229434</v>
          </cell>
          <cell r="I30">
            <v>228002</v>
          </cell>
          <cell r="J30">
            <v>-6.2414463418674071E-3</v>
          </cell>
        </row>
        <row r="31">
          <cell r="C31">
            <v>1089202.8500000001</v>
          </cell>
          <cell r="D31">
            <v>1047386</v>
          </cell>
          <cell r="E31">
            <v>1230099</v>
          </cell>
          <cell r="F31">
            <v>0.17444667009106474</v>
          </cell>
          <cell r="G31">
            <v>0.12935712571813407</v>
          </cell>
          <cell r="H31">
            <v>3803203</v>
          </cell>
          <cell r="I31">
            <v>4183775</v>
          </cell>
          <cell r="J31">
            <v>0.10006618105843934</v>
          </cell>
        </row>
        <row r="35">
          <cell r="C35">
            <v>1359737.7332600001</v>
          </cell>
          <cell r="D35">
            <v>1316399.13005</v>
          </cell>
          <cell r="E35">
            <v>1536313.9018900001</v>
          </cell>
          <cell r="F35">
            <v>0.16705782222117338</v>
          </cell>
          <cell r="G35">
            <v>0.12986046081596547</v>
          </cell>
          <cell r="H35">
            <v>4901000.8803200005</v>
          </cell>
          <cell r="I35">
            <v>5357640.9046</v>
          </cell>
          <cell r="J35">
            <v>9.3172810091432634E-2</v>
          </cell>
        </row>
        <row r="36">
          <cell r="C36">
            <v>149436.73326000004</v>
          </cell>
          <cell r="D36">
            <v>315089.06211</v>
          </cell>
          <cell r="E36">
            <v>313666.75701280002</v>
          </cell>
          <cell r="F36">
            <v>-4.5139780088698789E-3</v>
          </cell>
          <cell r="G36">
            <v>1.0989936688930531</v>
          </cell>
          <cell r="H36">
            <v>1200445.23979</v>
          </cell>
          <cell r="I36">
            <v>1228872.9938439999</v>
          </cell>
          <cell r="J36">
            <v>2.368100860558453E-2</v>
          </cell>
        </row>
        <row r="37">
          <cell r="C37">
            <v>85485</v>
          </cell>
          <cell r="D37">
            <v>64306</v>
          </cell>
          <cell r="E37">
            <v>84896</v>
          </cell>
          <cell r="F37">
            <v>0.32018785183342136</v>
          </cell>
          <cell r="G37">
            <v>-6.8900976779552314E-3</v>
          </cell>
          <cell r="H37">
            <v>301816</v>
          </cell>
          <cell r="I37">
            <v>300773</v>
          </cell>
          <cell r="J37">
            <v>-3.4557478728761692E-3</v>
          </cell>
        </row>
        <row r="38">
          <cell r="C38">
            <v>331673.30894638452</v>
          </cell>
          <cell r="D38">
            <v>295847.60774585709</v>
          </cell>
          <cell r="E38">
            <v>416970.0161743369</v>
          </cell>
          <cell r="F38">
            <v>0.40940810490692892</v>
          </cell>
          <cell r="G38">
            <v>0.25717085133835926</v>
          </cell>
          <cell r="H38">
            <v>976597.82712190272</v>
          </cell>
          <cell r="I38">
            <v>1243400.8639699989</v>
          </cell>
          <cell r="J38">
            <v>0.27319642685913204</v>
          </cell>
        </row>
        <row r="39">
          <cell r="C39">
            <v>469355.22453361517</v>
          </cell>
          <cell r="D39">
            <v>397619.20009414293</v>
          </cell>
          <cell r="E39">
            <v>340263.32492286293</v>
          </cell>
          <cell r="F39">
            <v>-0.14425076846817209</v>
          </cell>
          <cell r="G39">
            <v>-0.2750430651731387</v>
          </cell>
          <cell r="H39">
            <v>1400900.0527680963</v>
          </cell>
          <cell r="I39">
            <v>1471261.2375860009</v>
          </cell>
          <cell r="J39">
            <v>5.0225699313005912E-2</v>
          </cell>
        </row>
        <row r="40">
          <cell r="C40">
            <v>2395688</v>
          </cell>
          <cell r="D40">
            <v>2389261</v>
          </cell>
          <cell r="E40">
            <v>2692110</v>
          </cell>
          <cell r="F40">
            <v>0.12675383727437062</v>
          </cell>
          <cell r="G40">
            <v>0.12373105345938207</v>
          </cell>
          <cell r="H40">
            <v>8780760</v>
          </cell>
          <cell r="I40">
            <v>9601950</v>
          </cell>
          <cell r="J40">
            <v>9.3521403614265752E-2</v>
          </cell>
        </row>
      </sheetData>
      <sheetData sheetId="16">
        <row r="5">
          <cell r="C5">
            <v>2395688</v>
          </cell>
          <cell r="D5">
            <v>2389261</v>
          </cell>
          <cell r="E5">
            <v>2692110</v>
          </cell>
          <cell r="F5">
            <v>0.12675425581382704</v>
          </cell>
          <cell r="G5">
            <v>0.12373147087600733</v>
          </cell>
          <cell r="H5">
            <v>8780760</v>
          </cell>
          <cell r="I5">
            <v>9601950</v>
          </cell>
          <cell r="J5">
            <v>9.3521517499624229E-2</v>
          </cell>
        </row>
        <row r="6">
          <cell r="C6">
            <v>4893605</v>
          </cell>
          <cell r="D6">
            <v>5287099</v>
          </cell>
          <cell r="E6">
            <v>5475434</v>
          </cell>
          <cell r="F6">
            <v>3.5621614045812322E-2</v>
          </cell>
          <cell r="G6">
            <v>0.11889578337442441</v>
          </cell>
          <cell r="H6">
            <v>19056189</v>
          </cell>
          <cell r="I6">
            <v>20976379</v>
          </cell>
          <cell r="J6">
            <v>0.10076463872183461</v>
          </cell>
        </row>
        <row r="7">
          <cell r="C7">
            <v>0.48955483738470923</v>
          </cell>
          <cell r="D7">
            <v>0.45190396472621375</v>
          </cell>
          <cell r="E7">
            <v>0.49167061460333555</v>
          </cell>
          <cell r="F7" t="str">
            <v>398  pbs</v>
          </cell>
          <cell r="G7" t="str">
            <v>21  pbs</v>
          </cell>
          <cell r="H7">
            <v>0.46078258354805363</v>
          </cell>
          <cell r="I7">
            <v>0.4577505965162052</v>
          </cell>
          <cell r="J7" t="str">
            <v>-30  pbs</v>
          </cell>
        </row>
        <row r="16">
          <cell r="C16">
            <v>0.41803856829503633</v>
          </cell>
          <cell r="D16">
            <v>0.37631641322630405</v>
          </cell>
          <cell r="E16">
            <v>0.448075735275202</v>
          </cell>
          <cell r="F16" t="str">
            <v>720 bps</v>
          </cell>
          <cell r="G16" t="str">
            <v>300 bps</v>
          </cell>
          <cell r="H16">
            <v>0.38831688283259136</v>
          </cell>
          <cell r="I16">
            <v>0.39314024294269762</v>
          </cell>
          <cell r="J16" t="str">
            <v>48 bps</v>
          </cell>
        </row>
        <row r="17">
          <cell r="C17">
            <v>0.59000152906429315</v>
          </cell>
          <cell r="D17">
            <v>0.80289250698726766</v>
          </cell>
          <cell r="E17">
            <v>0.62972224757384931</v>
          </cell>
          <cell r="F17" t="str">
            <v>-1730 bps</v>
          </cell>
          <cell r="G17" t="str">
            <v>400 bps</v>
          </cell>
          <cell r="H17">
            <v>0.61321152687766967</v>
          </cell>
          <cell r="I17">
            <v>0.63939009118648249</v>
          </cell>
          <cell r="J17" t="str">
            <v>260 bps</v>
          </cell>
        </row>
        <row r="18">
          <cell r="C18">
            <v>0.52905451331048881</v>
          </cell>
          <cell r="D18">
            <v>0.54201342189655144</v>
          </cell>
          <cell r="E18">
            <v>0.52230814496637157</v>
          </cell>
          <cell r="F18" t="str">
            <v>-200 bps</v>
          </cell>
          <cell r="G18" t="str">
            <v>-70 bps</v>
          </cell>
          <cell r="H18">
            <v>0.52670113705038579</v>
          </cell>
          <cell r="I18">
            <v>0.52670698399477123</v>
          </cell>
          <cell r="J18" t="str">
            <v>0 bps</v>
          </cell>
        </row>
        <row r="19">
          <cell r="C19">
            <v>0.9819986293993832</v>
          </cell>
          <cell r="D19">
            <v>0.72044636202353585</v>
          </cell>
          <cell r="E19">
            <v>0.69457001925671158</v>
          </cell>
          <cell r="F19" t="str">
            <v>-260 bps</v>
          </cell>
          <cell r="G19" t="str">
            <v>-2870 bps</v>
          </cell>
          <cell r="H19">
            <v>0.91587254168107224</v>
          </cell>
          <cell r="I19">
            <v>0.7623668849256009</v>
          </cell>
          <cell r="J19" t="str">
            <v>-1540 bps</v>
          </cell>
        </row>
        <row r="20">
          <cell r="C20">
            <v>0.3489625217884712</v>
          </cell>
          <cell r="D20">
            <v>0.25511673576260091</v>
          </cell>
          <cell r="E20">
            <v>0.29614745977925683</v>
          </cell>
          <cell r="F20" t="str">
            <v>410 bps</v>
          </cell>
          <cell r="G20" t="str">
            <v>-530 bps</v>
          </cell>
          <cell r="H20">
            <v>0.26500000000000001</v>
          </cell>
          <cell r="I20">
            <v>0.27649202348186919</v>
          </cell>
          <cell r="J20" t="str">
            <v>110 bps</v>
          </cell>
        </row>
        <row r="21">
          <cell r="C21">
            <v>0.54226012208225693</v>
          </cell>
          <cell r="D21">
            <v>0.50704240790065003</v>
          </cell>
          <cell r="E21">
            <v>0.64200000000000002</v>
          </cell>
          <cell r="F21" t="str">
            <v>1348 bps</v>
          </cell>
          <cell r="G21" t="str">
            <v>410 bps</v>
          </cell>
          <cell r="H21">
            <v>0.51264053281619704</v>
          </cell>
          <cell r="I21">
            <v>0.54200000000000004</v>
          </cell>
          <cell r="J21" t="str">
            <v>192 bps</v>
          </cell>
        </row>
        <row r="22">
          <cell r="C22">
            <v>0.48955483738470923</v>
          </cell>
          <cell r="D22">
            <v>0.45190396472621375</v>
          </cell>
          <cell r="E22">
            <v>0.49199999999999999</v>
          </cell>
          <cell r="F22" t="str">
            <v>398 bps</v>
          </cell>
          <cell r="G22" t="str">
            <v>21 bps</v>
          </cell>
          <cell r="H22">
            <v>0.46078255936784845</v>
          </cell>
          <cell r="I22">
            <v>0.45750636942629613</v>
          </cell>
          <cell r="J22" t="str">
            <v>-30 bps</v>
          </cell>
        </row>
      </sheetData>
      <sheetData sheetId="17">
        <row r="7">
          <cell r="C7">
            <v>1318992.88008</v>
          </cell>
          <cell r="D7">
            <v>1318992.88008</v>
          </cell>
          <cell r="E7">
            <v>0</v>
          </cell>
        </row>
        <row r="8">
          <cell r="C8">
            <v>-208901</v>
          </cell>
          <cell r="D8">
            <v>-208879</v>
          </cell>
          <cell r="E8">
            <v>-1.0531304302041633E-4</v>
          </cell>
        </row>
        <row r="9">
          <cell r="C9">
            <v>179026.99999999965</v>
          </cell>
          <cell r="D9">
            <v>176307.00000000035</v>
          </cell>
          <cell r="E9">
            <v>-1.5193239008637338E-2</v>
          </cell>
        </row>
        <row r="10">
          <cell r="C10">
            <v>27187346</v>
          </cell>
          <cell r="D10">
            <v>27202664.999999996</v>
          </cell>
          <cell r="E10">
            <v>5.634606629125738E-4</v>
          </cell>
        </row>
        <row r="11">
          <cell r="C11">
            <v>479027</v>
          </cell>
          <cell r="D11">
            <v>467916</v>
          </cell>
          <cell r="E11">
            <v>-2.3194934732280181E-2</v>
          </cell>
        </row>
        <row r="12">
          <cell r="C12">
            <v>5432237.3738890737</v>
          </cell>
          <cell r="D12">
            <v>6592461.870848882</v>
          </cell>
          <cell r="E12">
            <v>0.21358133253465961</v>
          </cell>
        </row>
        <row r="13">
          <cell r="C13">
            <v>-227246.99963649371</v>
          </cell>
          <cell r="D13">
            <v>-504015.93614965526</v>
          </cell>
          <cell r="E13">
            <v>1.217921191284741</v>
          </cell>
        </row>
        <row r="14">
          <cell r="C14">
            <v>-734431</v>
          </cell>
          <cell r="D14">
            <v>-722361</v>
          </cell>
          <cell r="E14">
            <v>-1.6434491463459433E-2</v>
          </cell>
        </row>
        <row r="15">
          <cell r="C15">
            <v>-2050645.9325993503</v>
          </cell>
          <cell r="D15">
            <v>-2396686.9333116626</v>
          </cell>
          <cell r="E15">
            <v>0.16874731771646156</v>
          </cell>
        </row>
        <row r="16">
          <cell r="C16">
            <v>-678924.12758762727</v>
          </cell>
          <cell r="D16">
            <v>-673951.66403335938</v>
          </cell>
          <cell r="E16">
            <v>-7.3240342362499433E-3</v>
          </cell>
        </row>
        <row r="17">
          <cell r="C17">
            <v>0</v>
          </cell>
          <cell r="D17">
            <v>0</v>
          </cell>
          <cell r="E17">
            <v>0</v>
          </cell>
        </row>
        <row r="18">
          <cell r="C18">
            <v>7939610.0097900871</v>
          </cell>
          <cell r="D18">
            <v>8047314.3141924199</v>
          </cell>
          <cell r="E18">
            <v>1.3565440150023145E-2</v>
          </cell>
        </row>
        <row r="19">
          <cell r="C19">
            <v>1967573.6544110402</v>
          </cell>
          <cell r="D19">
            <v>2033378.8973283221</v>
          </cell>
          <cell r="E19">
            <v>3.3444868897159363E-2</v>
          </cell>
        </row>
        <row r="20">
          <cell r="C20">
            <v>-1525607.5557685138</v>
          </cell>
          <cell r="D20">
            <v>-1322351.8858130798</v>
          </cell>
          <cell r="E20">
            <v>-0.13322932833342283</v>
          </cell>
        </row>
        <row r="21">
          <cell r="C21">
            <v>39078056.302578218</v>
          </cell>
          <cell r="D21">
            <v>40010789.543141864</v>
          </cell>
          <cell r="E21">
            <v>2.3868465548582352E-2</v>
          </cell>
        </row>
        <row r="22">
          <cell r="C22">
            <v>30696480.194145601</v>
          </cell>
          <cell r="D22">
            <v>31252448.217434198</v>
          </cell>
          <cell r="E22">
            <v>1.811178414503134E-2</v>
          </cell>
        </row>
        <row r="23">
          <cell r="C23">
            <v>30696480.194145601</v>
          </cell>
          <cell r="D23">
            <v>31252448.217434198</v>
          </cell>
          <cell r="E23">
            <v>1.811178414503134E-2</v>
          </cell>
        </row>
        <row r="24">
          <cell r="C24">
            <v>27276453.643472824</v>
          </cell>
          <cell r="D24">
            <v>29124775.222027257</v>
          </cell>
          <cell r="E24">
            <v>6.7762532575297962E-2</v>
          </cell>
        </row>
        <row r="25">
          <cell r="C25">
            <v>13968157.698344816</v>
          </cell>
          <cell r="D25">
            <v>15445078.606139913</v>
          </cell>
          <cell r="E25">
            <v>0.10573483917425341</v>
          </cell>
        </row>
        <row r="26">
          <cell r="C26">
            <v>17131012.851205926</v>
          </cell>
          <cell r="D26">
            <v>18681850.15004918</v>
          </cell>
          <cell r="E26">
            <v>9.0528056473559992E-2</v>
          </cell>
        </row>
        <row r="27">
          <cell r="C27">
            <v>1.4326663140803675</v>
          </cell>
          <cell r="D27">
            <v>1.3737716167121332</v>
          </cell>
          <cell r="E27">
            <v>-5.8894697368234272</v>
          </cell>
        </row>
        <row r="28">
          <cell r="C28">
            <v>2.1976040689877836</v>
          </cell>
          <cell r="D28">
            <v>2.0234567278285231</v>
          </cell>
          <cell r="E28">
            <v>-17.414734115926045</v>
          </cell>
        </row>
        <row r="29">
          <cell r="C29">
            <v>1.7918660420586132</v>
          </cell>
          <cell r="D29">
            <v>1.6728775772431685</v>
          </cell>
          <cell r="E29">
            <v>-11.898846481544467</v>
          </cell>
        </row>
      </sheetData>
      <sheetData sheetId="18">
        <row r="8">
          <cell r="C8">
            <v>12973175</v>
          </cell>
          <cell r="D8">
            <v>12973174.634000001</v>
          </cell>
          <cell r="E8">
            <v>12973174.633990001</v>
          </cell>
          <cell r="F8">
            <v>-7.7082784599724619E-13</v>
          </cell>
          <cell r="G8">
            <v>-2.8212831404417216E-8</v>
          </cell>
        </row>
        <row r="9">
          <cell r="C9">
            <v>6590921</v>
          </cell>
          <cell r="D9">
            <v>6591330.1808099998</v>
          </cell>
          <cell r="E9">
            <v>6124301.7074199999</v>
          </cell>
          <cell r="F9">
            <v>-7.0854965625862132E-2</v>
          </cell>
          <cell r="G9">
            <v>-7.0797281985324978E-2</v>
          </cell>
        </row>
        <row r="10">
          <cell r="C10">
            <v>5383865</v>
          </cell>
          <cell r="D10">
            <v>5426132.3533600001</v>
          </cell>
          <cell r="E10">
            <v>6589251.6683200002</v>
          </cell>
          <cell r="F10">
            <v>0.2143551316509571</v>
          </cell>
          <cell r="G10">
            <v>0.22388872460955089</v>
          </cell>
        </row>
        <row r="11">
          <cell r="C11">
            <v>1695577</v>
          </cell>
          <cell r="D11">
            <v>1689306.92084</v>
          </cell>
          <cell r="E11">
            <v>1757255.8545200001</v>
          </cell>
          <cell r="F11">
            <v>4.0222965313024828E-2</v>
          </cell>
          <cell r="G11">
            <v>3.6376321759495456E-2</v>
          </cell>
        </row>
        <row r="12">
          <cell r="C12">
            <v>5007150</v>
          </cell>
          <cell r="D12">
            <v>7232550</v>
          </cell>
          <cell r="E12">
            <v>7339800</v>
          </cell>
          <cell r="F12">
            <v>1.4828794823402491E-2</v>
          </cell>
          <cell r="G12">
            <v>0.46586381474491478</v>
          </cell>
        </row>
        <row r="13">
          <cell r="C13">
            <v>-668717</v>
          </cell>
          <cell r="D13">
            <v>-322210.36898999661</v>
          </cell>
          <cell r="E13">
            <v>-413657.73927000258</v>
          </cell>
          <cell r="F13">
            <v>0.28381262392845286</v>
          </cell>
          <cell r="G13">
            <v>-0.38141584665859762</v>
          </cell>
        </row>
        <row r="14">
          <cell r="C14">
            <v>-2772786</v>
          </cell>
          <cell r="D14">
            <v>-2537005.4263400002</v>
          </cell>
          <cell r="E14">
            <v>-2477731.8568500001</v>
          </cell>
          <cell r="F14">
            <v>-2.336359586566239E-2</v>
          </cell>
          <cell r="G14">
            <v>-0.10641071584680528</v>
          </cell>
        </row>
        <row r="15">
          <cell r="C15">
            <v>-1294279</v>
          </cell>
          <cell r="D15">
            <v>-1330134.96401</v>
          </cell>
          <cell r="E15">
            <v>-1515213.6930999998</v>
          </cell>
          <cell r="F15">
            <v>0.13914281941137552</v>
          </cell>
          <cell r="G15">
            <v>0.17070097954150509</v>
          </cell>
        </row>
        <row r="16">
          <cell r="C16">
            <v>-122083</v>
          </cell>
          <cell r="D16">
            <v>-122083.18850999999</v>
          </cell>
          <cell r="E16">
            <v>-122083.18850999999</v>
          </cell>
          <cell r="F16">
            <v>0</v>
          </cell>
          <cell r="G16">
            <v>1.5441134308957771E-6</v>
          </cell>
        </row>
        <row r="17">
          <cell r="C17">
            <v>26792823</v>
          </cell>
          <cell r="D17">
            <v>29601060.141160004</v>
          </cell>
          <cell r="E17">
            <v>30255097.386520006</v>
          </cell>
          <cell r="F17">
            <v>2.2095061536345773E-2</v>
          </cell>
          <cell r="G17">
            <v>0.12922394876120391</v>
          </cell>
        </row>
        <row r="18">
          <cell r="C18">
            <v>20090096</v>
          </cell>
          <cell r="D18">
            <v>20679203.220320005</v>
          </cell>
          <cell r="E18">
            <v>21158041.531999998</v>
          </cell>
          <cell r="F18">
            <v>2.3155549398028663E-2</v>
          </cell>
          <cell r="G18">
            <v>5.3157811291693058E-2</v>
          </cell>
        </row>
        <row r="19">
          <cell r="C19">
            <v>20090096</v>
          </cell>
          <cell r="D19">
            <v>20679203.220320005</v>
          </cell>
          <cell r="E19">
            <v>21158041.531999998</v>
          </cell>
          <cell r="F19">
            <v>2.3155549398028663E-2</v>
          </cell>
          <cell r="G19">
            <v>5.3157811291693058E-2</v>
          </cell>
        </row>
        <row r="20">
          <cell r="C20">
            <v>6702727</v>
          </cell>
          <cell r="D20">
            <v>8921856.9208400007</v>
          </cell>
          <cell r="E20">
            <v>9097055.8545200005</v>
          </cell>
          <cell r="F20">
            <v>1.9637048120640044E-2</v>
          </cell>
          <cell r="G20">
            <v>0.35721712289938123</v>
          </cell>
        </row>
        <row r="24">
          <cell r="C24">
            <v>2680010</v>
          </cell>
          <cell r="D24">
            <v>4301156.370982633</v>
          </cell>
          <cell r="E24">
            <v>3922295.2013320266</v>
          </cell>
          <cell r="F24">
            <v>-8.8083561017813561E-2</v>
          </cell>
          <cell r="G24">
            <v>0.46353752461073894</v>
          </cell>
        </row>
        <row r="25">
          <cell r="C25">
            <v>134427146</v>
          </cell>
          <cell r="D25">
            <v>133937441.63312</v>
          </cell>
          <cell r="E25">
            <v>139402972.32644001</v>
          </cell>
          <cell r="F25">
            <v>4.0806593187669771E-2</v>
          </cell>
          <cell r="G25">
            <v>3.7015041042677499E-2</v>
          </cell>
        </row>
        <row r="26">
          <cell r="C26">
            <v>16365974</v>
          </cell>
          <cell r="D26">
            <v>17871736.547499999</v>
          </cell>
          <cell r="E26">
            <v>18409113.420030002</v>
          </cell>
          <cell r="F26">
            <v>3.0068531454777503E-2</v>
          </cell>
          <cell r="G26">
            <v>0.1248406859274005</v>
          </cell>
        </row>
        <row r="27">
          <cell r="C27">
            <v>153473130</v>
          </cell>
          <cell r="D27">
            <v>156110334.55160266</v>
          </cell>
          <cell r="E27">
            <v>161734380.94780204</v>
          </cell>
          <cell r="F27">
            <v>3.6026099183973814E-2</v>
          </cell>
          <cell r="G27">
            <v>5.3828647058947965E-2</v>
          </cell>
        </row>
        <row r="31">
          <cell r="C31">
            <v>268001</v>
          </cell>
          <cell r="D31">
            <v>430115.6370982505</v>
          </cell>
          <cell r="E31">
            <v>392229.5201331909</v>
          </cell>
          <cell r="F31">
            <v>-8.8083561017813783E-2</v>
          </cell>
          <cell r="G31">
            <v>0.4635375246106952</v>
          </cell>
        </row>
        <row r="32">
          <cell r="C32">
            <v>12098443</v>
          </cell>
          <cell r="D32">
            <v>12724056.955149999</v>
          </cell>
          <cell r="E32">
            <v>13243282.37101</v>
          </cell>
          <cell r="F32">
            <v>4.0806593187233897E-2</v>
          </cell>
          <cell r="G32">
            <v>9.4627000433857411E-2</v>
          </cell>
        </row>
        <row r="33">
          <cell r="C33">
            <v>1636597</v>
          </cell>
          <cell r="D33">
            <v>1787173.6547502498</v>
          </cell>
          <cell r="E33">
            <v>1840911.3420032496</v>
          </cell>
          <cell r="F33">
            <v>3.0068531454773062E-2</v>
          </cell>
          <cell r="G33">
            <v>0.12484096084940255</v>
          </cell>
        </row>
        <row r="34">
          <cell r="C34">
            <v>5383837</v>
          </cell>
          <cell r="D34">
            <v>5647686.4191168388</v>
          </cell>
          <cell r="E34">
            <v>6882642.4559635948</v>
          </cell>
          <cell r="F34">
            <v>0.21866582972215953</v>
          </cell>
          <cell r="G34">
            <v>0.27838982791707756</v>
          </cell>
        </row>
        <row r="35">
          <cell r="C35">
            <v>19386878</v>
          </cell>
          <cell r="D35">
            <v>20589032.66611534</v>
          </cell>
          <cell r="E35">
            <v>22359065.689110033</v>
          </cell>
          <cell r="F35">
            <v>8.5969702982100049E-2</v>
          </cell>
          <cell r="G35">
            <v>0.15330924809605917</v>
          </cell>
        </row>
        <row r="45">
          <cell r="C45">
            <v>0.13090301865870593</v>
          </cell>
          <cell r="D45">
            <v>0.13246530589865876</v>
          </cell>
          <cell r="E45">
            <v>0.130819689715995</v>
          </cell>
          <cell r="F45" t="str">
            <v>-16 bps</v>
          </cell>
          <cell r="G45" t="str">
            <v>-1 bps</v>
          </cell>
        </row>
        <row r="46">
          <cell r="C46">
            <v>0.13090301865870593</v>
          </cell>
          <cell r="D46">
            <v>0.13246530589865876</v>
          </cell>
          <cell r="E46">
            <v>0.130819689715995</v>
          </cell>
          <cell r="F46" t="str">
            <v>-16 bps</v>
          </cell>
          <cell r="G46" t="str">
            <v>-1 bps</v>
          </cell>
        </row>
        <row r="47">
          <cell r="C47">
            <v>0.17457663761728193</v>
          </cell>
          <cell r="D47">
            <v>0.18961627509276333</v>
          </cell>
          <cell r="E47">
            <v>0.18706657922216613</v>
          </cell>
          <cell r="F47" t="str">
            <v>-25 bps</v>
          </cell>
          <cell r="G47" t="str">
            <v>125 bps</v>
          </cell>
        </row>
        <row r="52">
          <cell r="C52">
            <v>19051852.940000001</v>
          </cell>
          <cell r="D52">
            <v>19052262.426029999</v>
          </cell>
          <cell r="E52">
            <v>18585233.952629998</v>
          </cell>
          <cell r="F52">
            <v>-2.4513019134248679E-2</v>
          </cell>
          <cell r="G52">
            <v>-2.449205275935764E-2</v>
          </cell>
        </row>
        <row r="53">
          <cell r="C53">
            <v>6058922.7000000002</v>
          </cell>
          <cell r="D53">
            <v>6076551.1419900004</v>
          </cell>
          <cell r="E53">
            <v>7345244.9842299996</v>
          </cell>
          <cell r="F53">
            <v>0.20878518300835308</v>
          </cell>
          <cell r="G53">
            <v>0.21230214477402054</v>
          </cell>
        </row>
        <row r="54">
          <cell r="C54">
            <v>-109202.46980000001</v>
          </cell>
          <cell r="D54">
            <v>222729.72252000001</v>
          </cell>
          <cell r="E54">
            <v>81399.081550000003</v>
          </cell>
          <cell r="F54">
            <v>-0.63453875563154449</v>
          </cell>
          <cell r="G54">
            <v>-1.7453959759250794</v>
          </cell>
        </row>
        <row r="55">
          <cell r="C55">
            <v>-1670115.9909999999</v>
          </cell>
          <cell r="D55">
            <v>-1599568.4193361001</v>
          </cell>
          <cell r="E55">
            <v>-1741267.0136355499</v>
          </cell>
          <cell r="F55">
            <v>8.8585516309619153E-2</v>
          </cell>
          <cell r="G55">
            <v>4.2602443793707742E-2</v>
          </cell>
        </row>
        <row r="56">
          <cell r="C56">
            <v>-2917670.0279999999</v>
          </cell>
          <cell r="D56">
            <v>-2669333.7829100001</v>
          </cell>
          <cell r="E56">
            <v>-2598904.7997900001</v>
          </cell>
          <cell r="F56">
            <v>-2.6384479742065509E-2</v>
          </cell>
          <cell r="G56">
            <v>-0.10925335118464598</v>
          </cell>
        </row>
        <row r="57">
          <cell r="C57">
            <v>20413787.1512</v>
          </cell>
          <cell r="D57">
            <v>21082641.088293899</v>
          </cell>
          <cell r="E57">
            <v>21671706.204984449</v>
          </cell>
          <cell r="F57">
            <v>2.7940764832240464E-2</v>
          </cell>
          <cell r="G57">
            <v>6.1621052696755649E-2</v>
          </cell>
        </row>
        <row r="59">
          <cell r="C59">
            <v>154627042.07999998</v>
          </cell>
          <cell r="D59">
            <v>157046547.1454646</v>
          </cell>
          <cell r="E59">
            <v>162676386.436937</v>
          </cell>
          <cell r="F59">
            <v>3.5848220758764968E-2</v>
          </cell>
          <cell r="G59">
            <v>3.5137058810586978E-2</v>
          </cell>
        </row>
        <row r="60">
          <cell r="C60">
            <v>135581058.19999999</v>
          </cell>
          <cell r="D60">
            <v>134873654.226982</v>
          </cell>
          <cell r="E60">
            <v>140344977.815575</v>
          </cell>
          <cell r="F60">
            <v>4.0566288649562271E-2</v>
          </cell>
          <cell r="G60">
            <v>3.5137058810586978E-2</v>
          </cell>
        </row>
        <row r="61">
          <cell r="C61">
            <v>19045983.879999999</v>
          </cell>
          <cell r="D61">
            <v>22172892.918482602</v>
          </cell>
          <cell r="E61">
            <v>22331408.621362001</v>
          </cell>
          <cell r="F61">
            <v>7.1490762825659766E-3</v>
          </cell>
          <cell r="G61">
            <v>0.17249960737454967</v>
          </cell>
        </row>
        <row r="63">
          <cell r="C63">
            <v>0.13201951532280132</v>
          </cell>
          <cell r="D63">
            <v>0.13424453750496068</v>
          </cell>
          <cell r="E63">
            <v>0.13321974184240737</v>
          </cell>
          <cell r="F63" t="str">
            <v>-10 bps</v>
          </cell>
          <cell r="G63" t="str">
            <v>12 bps</v>
          </cell>
        </row>
      </sheetData>
      <sheetData sheetId="19">
        <row r="7">
          <cell r="D7">
            <v>1840606.3130000001</v>
          </cell>
          <cell r="E7">
            <v>1840606</v>
          </cell>
          <cell r="F7">
            <v>1840606.3130000001</v>
          </cell>
          <cell r="G7">
            <v>1.7005268921320283E-7</v>
          </cell>
          <cell r="H7">
            <v>0</v>
          </cell>
        </row>
        <row r="8">
          <cell r="D8">
            <v>308055.96045000001</v>
          </cell>
          <cell r="E8">
            <v>334650</v>
          </cell>
          <cell r="F8">
            <v>334650.01792000001</v>
          </cell>
          <cell r="G8">
            <v>5.3548483528952669E-8</v>
          </cell>
          <cell r="H8">
            <v>8.632865740092191E-2</v>
          </cell>
        </row>
        <row r="9">
          <cell r="D9">
            <v>717918.95877999999</v>
          </cell>
          <cell r="E9">
            <v>424627</v>
          </cell>
          <cell r="F9">
            <v>369573.47798000003</v>
          </cell>
          <cell r="G9">
            <v>-0.12965148711692845</v>
          </cell>
          <cell r="H9">
            <v>-0.48521560343240272</v>
          </cell>
        </row>
        <row r="10">
          <cell r="D10">
            <v>163158</v>
          </cell>
          <cell r="E10">
            <v>143193</v>
          </cell>
          <cell r="F10">
            <v>144751.17822999999</v>
          </cell>
          <cell r="G10">
            <v>1.0881664816017477E-2</v>
          </cell>
          <cell r="H10">
            <v>-0.11281593161230224</v>
          </cell>
        </row>
        <row r="11">
          <cell r="D11">
            <v>0</v>
          </cell>
          <cell r="E11">
            <v>0</v>
          </cell>
          <cell r="F11">
            <v>0</v>
          </cell>
          <cell r="G11" t="str">
            <v>n.a</v>
          </cell>
          <cell r="H11" t="str">
            <v>n.a.</v>
          </cell>
        </row>
        <row r="12">
          <cell r="D12">
            <v>173000</v>
          </cell>
          <cell r="E12">
            <v>167000</v>
          </cell>
          <cell r="F12">
            <v>167000</v>
          </cell>
          <cell r="G12">
            <v>0</v>
          </cell>
          <cell r="H12">
            <v>-3.4682080924855488E-2</v>
          </cell>
        </row>
        <row r="13">
          <cell r="D13">
            <v>4252</v>
          </cell>
          <cell r="E13">
            <v>6366</v>
          </cell>
          <cell r="F13">
            <v>-3728.1322599999999</v>
          </cell>
          <cell r="G13">
            <v>-1.5856318347470939</v>
          </cell>
          <cell r="H13">
            <v>-1.8767949811853246</v>
          </cell>
        </row>
        <row r="14">
          <cell r="D14">
            <v>-282.28940999999998</v>
          </cell>
          <cell r="E14">
            <v>-293</v>
          </cell>
          <cell r="F14">
            <v>-298.18309000000005</v>
          </cell>
          <cell r="G14">
            <v>1.7689726962457509E-2</v>
          </cell>
          <cell r="H14">
            <v>5.6302785145217013E-2</v>
          </cell>
        </row>
        <row r="15">
          <cell r="D15">
            <v>-156884.33362999998</v>
          </cell>
          <cell r="E15">
            <v>-128688</v>
          </cell>
          <cell r="F15">
            <v>-136691.44606000002</v>
          </cell>
          <cell r="G15">
            <v>6.2192636920303496E-2</v>
          </cell>
          <cell r="H15">
            <v>-0.12871194403402564</v>
          </cell>
        </row>
        <row r="16">
          <cell r="D16">
            <v>-139180.33346999998</v>
          </cell>
          <cell r="E16">
            <v>-139180</v>
          </cell>
          <cell r="F16">
            <v>-139180.33347000001</v>
          </cell>
          <cell r="G16">
            <v>2.3959620636033345E-6</v>
          </cell>
          <cell r="H16">
            <v>2.0910878520783951E-16</v>
          </cell>
        </row>
        <row r="17">
          <cell r="D17">
            <v>2910644.2757200003</v>
          </cell>
          <cell r="E17">
            <v>2648281</v>
          </cell>
          <cell r="F17">
            <v>2576682.8922500005</v>
          </cell>
          <cell r="G17">
            <v>-2.7035691359791315E-2</v>
          </cell>
          <cell r="H17">
            <v>-0.11473795896524951</v>
          </cell>
        </row>
        <row r="18">
          <cell r="D18">
            <v>2574486.2757200003</v>
          </cell>
          <cell r="E18">
            <v>2338088</v>
          </cell>
          <cell r="F18">
            <v>2264931.7140200003</v>
          </cell>
          <cell r="G18">
            <v>-3.1288936079394654E-2</v>
          </cell>
          <cell r="H18">
            <v>-0.12023935206779364</v>
          </cell>
        </row>
        <row r="19">
          <cell r="D19">
            <v>2574486.2757200003</v>
          </cell>
          <cell r="E19">
            <v>2338088</v>
          </cell>
          <cell r="F19">
            <v>2264931.7140200003</v>
          </cell>
          <cell r="G19">
            <v>-3.1288936079394654E-2</v>
          </cell>
          <cell r="H19">
            <v>-0.12023935206779364</v>
          </cell>
        </row>
        <row r="20">
          <cell r="D20">
            <v>336158</v>
          </cell>
          <cell r="E20">
            <v>310193</v>
          </cell>
          <cell r="F20">
            <v>311751.17822999996</v>
          </cell>
          <cell r="G20">
            <v>5.0232540063765508E-3</v>
          </cell>
          <cell r="H20">
            <v>-7.2605208770875715E-2</v>
          </cell>
        </row>
        <row r="24">
          <cell r="D24">
            <v>220327</v>
          </cell>
          <cell r="E24">
            <v>238117</v>
          </cell>
          <cell r="F24">
            <v>241964.4675</v>
          </cell>
          <cell r="G24">
            <v>1.6157886669158433E-2</v>
          </cell>
          <cell r="H24">
            <v>9.8206154942426474E-2</v>
          </cell>
        </row>
        <row r="25">
          <cell r="D25">
            <v>12349400</v>
          </cell>
          <cell r="E25">
            <v>11263844</v>
          </cell>
          <cell r="F25">
            <v>11419696.498939998</v>
          </cell>
          <cell r="G25">
            <v>1.3836528536794228E-2</v>
          </cell>
          <cell r="H25">
            <v>-7.528329320128925E-2</v>
          </cell>
        </row>
        <row r="26">
          <cell r="D26">
            <v>1527140</v>
          </cell>
          <cell r="E26">
            <v>1594338</v>
          </cell>
          <cell r="F26">
            <v>1605950.3822000001</v>
          </cell>
          <cell r="G26">
            <v>7.2835134080728864E-3</v>
          </cell>
          <cell r="H26">
            <v>5.1606520816690094E-2</v>
          </cell>
        </row>
        <row r="27">
          <cell r="D27">
            <v>14096867</v>
          </cell>
          <cell r="E27">
            <v>13096299</v>
          </cell>
          <cell r="F27">
            <v>13267611.348639999</v>
          </cell>
          <cell r="G27">
            <v>1.3080974146970728E-2</v>
          </cell>
          <cell r="H27">
            <v>-5.8825528492253025E-2</v>
          </cell>
        </row>
        <row r="31">
          <cell r="D31">
            <v>22032.7</v>
          </cell>
          <cell r="E31">
            <v>23812</v>
          </cell>
          <cell r="F31">
            <v>24196.446749999999</v>
          </cell>
          <cell r="G31">
            <v>1.6145084411221197E-2</v>
          </cell>
          <cell r="H31">
            <v>9.8206154942426405E-2</v>
          </cell>
        </row>
        <row r="32">
          <cell r="D32">
            <v>1111446</v>
          </cell>
          <cell r="E32">
            <v>1070065</v>
          </cell>
          <cell r="F32">
            <v>1084871.1674000002</v>
          </cell>
          <cell r="G32">
            <v>1.3836699079028051E-2</v>
          </cell>
          <cell r="H32">
            <v>-2.3910142822953027E-2</v>
          </cell>
        </row>
        <row r="33">
          <cell r="D33">
            <v>152714</v>
          </cell>
          <cell r="E33">
            <v>159434</v>
          </cell>
          <cell r="F33">
            <v>160595.03821999999</v>
          </cell>
          <cell r="G33">
            <v>7.2822498337869442E-3</v>
          </cell>
          <cell r="H33">
            <v>5.1606520816689941E-2</v>
          </cell>
        </row>
        <row r="34">
          <cell r="D34">
            <v>166717</v>
          </cell>
          <cell r="E34">
            <v>160510</v>
          </cell>
          <cell r="F34">
            <v>184428.09846000001</v>
          </cell>
          <cell r="G34">
            <v>0.14901313600398733</v>
          </cell>
          <cell r="H34">
            <v>0.10623450793860259</v>
          </cell>
        </row>
        <row r="35">
          <cell r="D35">
            <v>1452909.7</v>
          </cell>
          <cell r="E35">
            <v>1413821</v>
          </cell>
          <cell r="F35">
            <v>1454090.75083</v>
          </cell>
          <cell r="G35">
            <v>2.8482920277743812E-2</v>
          </cell>
          <cell r="H35">
            <v>8.1288660265677916E-4</v>
          </cell>
        </row>
        <row r="44">
          <cell r="D44">
            <v>0.18262825886915157</v>
          </cell>
          <cell r="E44">
            <v>0.17853043825587672</v>
          </cell>
          <cell r="F44">
            <v>0.17071134015786255</v>
          </cell>
          <cell r="G44" t="str">
            <v>-78 bps</v>
          </cell>
          <cell r="H44" t="str">
            <v>-119 pbs</v>
          </cell>
        </row>
        <row r="45">
          <cell r="D45">
            <v>0.18262825886915157</v>
          </cell>
          <cell r="E45">
            <v>0.17853043825587672</v>
          </cell>
          <cell r="F45">
            <v>0.17071134015786255</v>
          </cell>
          <cell r="G45" t="str">
            <v>-78 bps</v>
          </cell>
          <cell r="H45" t="str">
            <v>-119 pbs</v>
          </cell>
        </row>
        <row r="46">
          <cell r="D46">
            <v>0.2064745503891042</v>
          </cell>
          <cell r="E46">
            <v>0.20221598483663208</v>
          </cell>
          <cell r="F46">
            <v>0.19420849952121369</v>
          </cell>
          <cell r="G46" t="str">
            <v>-80 bps</v>
          </cell>
          <cell r="H46" t="str">
            <v>-123 pbs</v>
          </cell>
        </row>
        <row r="50">
          <cell r="D50">
            <v>2676791.1776900003</v>
          </cell>
          <cell r="E50">
            <v>2703385</v>
          </cell>
          <cell r="F50">
            <v>2703385.2349999999</v>
          </cell>
          <cell r="G50">
            <v>8.692805497645395E-8</v>
          </cell>
          <cell r="H50">
            <v>9.9350511656084439E-3</v>
          </cell>
        </row>
        <row r="51">
          <cell r="D51">
            <v>321234.95593</v>
          </cell>
          <cell r="E51">
            <v>36907</v>
          </cell>
          <cell r="F51">
            <v>-29980.385999999999</v>
          </cell>
          <cell r="G51">
            <v>-1.8123224862492209</v>
          </cell>
          <cell r="H51">
            <v>-1.0933285293102815</v>
          </cell>
        </row>
        <row r="52">
          <cell r="D52">
            <v>-1403.4070900000002</v>
          </cell>
          <cell r="E52">
            <v>3081</v>
          </cell>
          <cell r="F52">
            <v>-5036.7129999999997</v>
          </cell>
          <cell r="G52">
            <v>-2.6347656604998377</v>
          </cell>
          <cell r="H52">
            <v>2.5889180237788305</v>
          </cell>
        </row>
        <row r="53">
          <cell r="D53">
            <v>-360170.64319999999</v>
          </cell>
          <cell r="E53">
            <v>-303850</v>
          </cell>
          <cell r="F53">
            <v>-310729.516</v>
          </cell>
          <cell r="G53">
            <v>2.2641158466348621E-2</v>
          </cell>
          <cell r="H53">
            <v>-0.13727139658227427</v>
          </cell>
        </row>
        <row r="54">
          <cell r="D54">
            <v>-270.52069</v>
          </cell>
          <cell r="E54">
            <v>-296</v>
          </cell>
          <cell r="F54">
            <v>-302.02</v>
          </cell>
          <cell r="G54">
            <v>2.0337837837837824E-2</v>
          </cell>
          <cell r="H54">
            <v>0.11643955957675534</v>
          </cell>
        </row>
        <row r="55">
          <cell r="D55">
            <v>2636181.5626400006</v>
          </cell>
          <cell r="E55">
            <v>2439227</v>
          </cell>
          <cell r="F55">
            <v>2357336.6</v>
          </cell>
          <cell r="G55">
            <v>-3.357227515110317E-2</v>
          </cell>
          <cell r="H55">
            <v>-0.10577608408760419</v>
          </cell>
        </row>
        <row r="57">
          <cell r="D57">
            <v>14349534.143926647</v>
          </cell>
          <cell r="E57">
            <v>13291063</v>
          </cell>
          <cell r="F57">
            <v>13449806.672</v>
          </cell>
          <cell r="G57">
            <v>1.1943640023375224E-2</v>
          </cell>
          <cell r="H57">
            <v>-6.2700814040534625E-2</v>
          </cell>
        </row>
        <row r="58">
          <cell r="D58">
            <v>12595183.644593313</v>
          </cell>
          <cell r="E58">
            <v>11455585</v>
          </cell>
          <cell r="F58">
            <v>11597880.583000001</v>
          </cell>
          <cell r="G58">
            <v>1.2421502961219355E-2</v>
          </cell>
          <cell r="H58">
            <v>-7.9181303721714391E-2</v>
          </cell>
        </row>
        <row r="59">
          <cell r="D59">
            <v>1754350.4993333332</v>
          </cell>
          <cell r="E59">
            <v>1835478</v>
          </cell>
          <cell r="F59">
            <v>1851926.0889999999</v>
          </cell>
          <cell r="G59">
            <v>8.961201932139673E-3</v>
          </cell>
          <cell r="H59">
            <v>5.5619210473474956E-2</v>
          </cell>
        </row>
        <row r="61">
          <cell r="D61">
            <v>0.18371199623618084</v>
          </cell>
          <cell r="E61">
            <v>0.18352384606107125</v>
          </cell>
          <cell r="F61">
            <v>0.17526918099927319</v>
          </cell>
          <cell r="G61" t="str">
            <v>-83 bps</v>
          </cell>
          <cell r="H61" t="str">
            <v>-84 bps</v>
          </cell>
        </row>
      </sheetData>
      <sheetData sheetId="20">
        <row r="5">
          <cell r="C5">
            <v>232446.72455709401</v>
          </cell>
          <cell r="D5">
            <v>205689.39069806199</v>
          </cell>
          <cell r="E5">
            <v>225432.822931926</v>
          </cell>
          <cell r="F5">
            <v>244464.557924883</v>
          </cell>
          <cell r="G5">
            <v>267346.34980649198</v>
          </cell>
          <cell r="H5">
            <v>280326</v>
          </cell>
          <cell r="I5">
            <v>295521</v>
          </cell>
        </row>
        <row r="6">
          <cell r="C6">
            <v>2.24063176875049</v>
          </cell>
          <cell r="D6">
            <v>-10.8696407826493</v>
          </cell>
          <cell r="E6">
            <v>13.4175302909947</v>
          </cell>
          <cell r="F6">
            <v>2.6838714347763402</v>
          </cell>
          <cell r="G6">
            <v>-0.55154708401630603</v>
          </cell>
          <cell r="H6">
            <v>3.2</v>
          </cell>
          <cell r="I6">
            <v>2.8</v>
          </cell>
        </row>
        <row r="7">
          <cell r="C7">
            <v>7234.2544849304422</v>
          </cell>
          <cell r="D7">
            <v>6304.4724615530558</v>
          </cell>
          <cell r="E7">
            <v>6823.9972282963108</v>
          </cell>
          <cell r="F7">
            <v>7320.0218154765798</v>
          </cell>
          <cell r="G7">
            <v>7927.0469793577895</v>
          </cell>
          <cell r="H7">
            <v>8220</v>
          </cell>
          <cell r="I7">
            <v>8588</v>
          </cell>
        </row>
        <row r="8">
          <cell r="C8">
            <v>2.2308291430070568</v>
          </cell>
          <cell r="D8">
            <v>-9.6</v>
          </cell>
          <cell r="E8">
            <v>14.543646807209171</v>
          </cell>
          <cell r="F8">
            <v>2.4</v>
          </cell>
          <cell r="G8">
            <v>-2.1</v>
          </cell>
          <cell r="H8">
            <v>3.6</v>
          </cell>
          <cell r="I8">
            <v>2.9</v>
          </cell>
        </row>
        <row r="9">
          <cell r="C9">
            <v>22.466805729838406</v>
          </cell>
          <cell r="D9">
            <v>20.994483836610719</v>
          </cell>
          <cell r="E9">
            <v>25.064400766439999</v>
          </cell>
          <cell r="F9">
            <v>25.240795804208808</v>
          </cell>
          <cell r="G9">
            <v>22.906243191541403</v>
          </cell>
          <cell r="H9">
            <v>23.2</v>
          </cell>
          <cell r="I9">
            <v>23.2</v>
          </cell>
        </row>
        <row r="10">
          <cell r="C10">
            <v>6.4</v>
          </cell>
          <cell r="D10">
            <v>-4.3</v>
          </cell>
          <cell r="E10">
            <v>12.6</v>
          </cell>
          <cell r="F10">
            <v>9.6999999999999993</v>
          </cell>
          <cell r="G10">
            <v>2.8</v>
          </cell>
          <cell r="H10">
            <v>1.3</v>
          </cell>
          <cell r="I10">
            <v>5.5</v>
          </cell>
        </row>
        <row r="11">
          <cell r="C11">
            <v>1.9000915791624635</v>
          </cell>
          <cell r="D11">
            <v>1.9732322294607343</v>
          </cell>
          <cell r="E11">
            <v>6.4303871634072465</v>
          </cell>
          <cell r="F11">
            <v>8.4591620000000063</v>
          </cell>
          <cell r="G11">
            <v>3.2448888991439588</v>
          </cell>
          <cell r="H11">
            <v>2</v>
          </cell>
          <cell r="I11">
            <v>2.5</v>
          </cell>
        </row>
        <row r="12">
          <cell r="C12">
            <v>2.25</v>
          </cell>
          <cell r="D12">
            <v>0.25</v>
          </cell>
          <cell r="E12">
            <v>2.5</v>
          </cell>
          <cell r="F12">
            <v>7.5</v>
          </cell>
          <cell r="G12">
            <v>6.75</v>
          </cell>
          <cell r="H12">
            <v>5</v>
          </cell>
          <cell r="I12">
            <v>4.25</v>
          </cell>
        </row>
        <row r="13">
          <cell r="C13">
            <v>3.31</v>
          </cell>
          <cell r="D13">
            <v>3.6179999999999999</v>
          </cell>
          <cell r="E13">
            <v>3.9910000000000001</v>
          </cell>
          <cell r="F13">
            <v>3.81</v>
          </cell>
          <cell r="G13">
            <v>3.7069999999999999</v>
          </cell>
          <cell r="H13">
            <v>3.76</v>
          </cell>
          <cell r="I13">
            <v>3.75</v>
          </cell>
        </row>
        <row r="14">
          <cell r="C14">
            <v>1.7804154302670697E-2</v>
          </cell>
          <cell r="D14">
            <v>-9.3051359516616264E-2</v>
          </cell>
          <cell r="E14">
            <v>-0.10309563294637926</v>
          </cell>
          <cell r="F14">
            <v>4.535204209471317E-2</v>
          </cell>
          <cell r="G14">
            <v>2.7034120734908244E-2</v>
          </cell>
          <cell r="H14">
            <v>-1.2999999999999999E-2</v>
          </cell>
          <cell r="I14">
            <v>2E-3</v>
          </cell>
        </row>
        <row r="15">
          <cell r="C15">
            <v>-1.6</v>
          </cell>
          <cell r="D15">
            <v>-8.9</v>
          </cell>
          <cell r="E15">
            <v>-2.5</v>
          </cell>
          <cell r="F15">
            <v>-1.7</v>
          </cell>
          <cell r="G15">
            <v>-2.8</v>
          </cell>
          <cell r="H15">
            <v>-3.6</v>
          </cell>
          <cell r="I15">
            <v>-2.6</v>
          </cell>
        </row>
        <row r="16">
          <cell r="C16">
            <v>26.608279872790099</v>
          </cell>
          <cell r="D16">
            <v>34.634839650940897</v>
          </cell>
          <cell r="E16">
            <v>35.799999999999997</v>
          </cell>
          <cell r="F16">
            <v>33.9</v>
          </cell>
          <cell r="G16">
            <v>32.9</v>
          </cell>
          <cell r="H16">
            <v>34</v>
          </cell>
          <cell r="I16">
            <v>34</v>
          </cell>
        </row>
        <row r="17">
          <cell r="C17">
            <v>6879.2832403381981</v>
          </cell>
          <cell r="D17">
            <v>8101.6011416627953</v>
          </cell>
          <cell r="E17">
            <v>15114.916866664906</v>
          </cell>
          <cell r="F17">
            <v>10166.402405779503</v>
          </cell>
          <cell r="G17">
            <v>17677.992781501096</v>
          </cell>
          <cell r="H17">
            <v>22000</v>
          </cell>
          <cell r="I17">
            <v>22500</v>
          </cell>
        </row>
        <row r="18">
          <cell r="C18">
            <v>2.9595096482628626E-2</v>
          </cell>
          <cell r="D18">
            <v>3.9387549907984286E-2</v>
          </cell>
          <cell r="E18">
            <v>6.7048430082557939E-2</v>
          </cell>
          <cell r="F18">
            <v>4.1586406193503719E-2</v>
          </cell>
          <cell r="G18">
            <v>6.6123935465349004E-2</v>
          </cell>
          <cell r="H18">
            <v>7.8E-2</v>
          </cell>
          <cell r="I18">
            <v>7.5999999999999998E-2</v>
          </cell>
        </row>
        <row r="19">
          <cell r="C19">
            <v>47980.454822131302</v>
          </cell>
          <cell r="D19">
            <v>42825.601105662798</v>
          </cell>
          <cell r="E19">
            <v>63114.118479664903</v>
          </cell>
          <cell r="F19">
            <v>66167.115089779501</v>
          </cell>
          <cell r="G19">
            <v>67518.106566501097</v>
          </cell>
          <cell r="H19">
            <v>73500</v>
          </cell>
          <cell r="I19">
            <v>75500</v>
          </cell>
        </row>
        <row r="20">
          <cell r="C20">
            <v>41101.171581793104</v>
          </cell>
          <cell r="D20">
            <v>34723.999964000002</v>
          </cell>
          <cell r="E20">
            <v>47999.201612999997</v>
          </cell>
          <cell r="F20">
            <v>56000.712683999998</v>
          </cell>
          <cell r="G20">
            <v>49840.113785000001</v>
          </cell>
          <cell r="H20">
            <v>51500</v>
          </cell>
          <cell r="I20">
            <v>53000</v>
          </cell>
        </row>
        <row r="21">
          <cell r="C21">
            <v>-5.5136935431898404E-3</v>
          </cell>
          <cell r="D21">
            <v>8.9999999999999993E-3</v>
          </cell>
          <cell r="E21">
            <v>-2.1000000000000001E-2</v>
          </cell>
          <cell r="F21">
            <v>-4.0407107223112498E-2</v>
          </cell>
          <cell r="G21">
            <v>8.0000000000000002E-3</v>
          </cell>
          <cell r="H21">
            <v>2.1999999999999999E-2</v>
          </cell>
          <cell r="I21">
            <v>1.2999999999999999E-2</v>
          </cell>
        </row>
        <row r="22">
          <cell r="C22">
            <v>68315.894679999998</v>
          </cell>
          <cell r="D22">
            <v>74706.911240000001</v>
          </cell>
          <cell r="E22">
            <v>78495.490170000005</v>
          </cell>
          <cell r="F22">
            <v>71883.365300000005</v>
          </cell>
          <cell r="G22">
            <v>71033</v>
          </cell>
          <cell r="H22">
            <v>78987</v>
          </cell>
          <cell r="I22">
            <v>83000</v>
          </cell>
        </row>
        <row r="23">
          <cell r="C23">
            <v>0.29389914962307895</v>
          </cell>
          <cell r="D23">
            <v>0.36320255014836744</v>
          </cell>
          <cell r="E23">
            <v>0.34819902953397031</v>
          </cell>
          <cell r="F23">
            <v>0.29404411792930618</v>
          </cell>
          <cell r="G23">
            <v>0.26569653953163908</v>
          </cell>
          <cell r="H23">
            <v>0.28199999999999997</v>
          </cell>
          <cell r="I23">
            <v>0.28100000000000003</v>
          </cell>
        </row>
        <row r="24">
          <cell r="C24">
            <v>19.945678057584832</v>
          </cell>
          <cell r="D24">
            <v>25.817386701112369</v>
          </cell>
          <cell r="E24">
            <v>19.624198953027701</v>
          </cell>
          <cell r="F24">
            <v>15.403382247427258</v>
          </cell>
          <cell r="G24">
            <v>17.102609429766975</v>
          </cell>
          <cell r="H24">
            <v>18</v>
          </cell>
          <cell r="I24">
            <v>19</v>
          </cell>
        </row>
      </sheetData>
      <sheetData sheetId="21"/>
      <sheetData sheetId="22">
        <row r="5">
          <cell r="C5">
            <v>321</v>
          </cell>
          <cell r="D5">
            <v>319</v>
          </cell>
          <cell r="E5">
            <v>319</v>
          </cell>
          <cell r="F5">
            <v>0</v>
          </cell>
          <cell r="G5">
            <v>-2</v>
          </cell>
        </row>
        <row r="6">
          <cell r="C6">
            <v>2431</v>
          </cell>
          <cell r="D6">
            <v>2451</v>
          </cell>
          <cell r="E6">
            <v>2473</v>
          </cell>
          <cell r="F6">
            <v>22</v>
          </cell>
          <cell r="G6">
            <v>42</v>
          </cell>
        </row>
        <row r="7">
          <cell r="C7">
            <v>11060</v>
          </cell>
          <cell r="D7">
            <v>10112</v>
          </cell>
          <cell r="E7">
            <v>10600</v>
          </cell>
          <cell r="F7">
            <v>488</v>
          </cell>
          <cell r="G7">
            <v>-460</v>
          </cell>
        </row>
        <row r="8">
          <cell r="C8">
            <v>12787</v>
          </cell>
          <cell r="D8">
            <v>12882</v>
          </cell>
          <cell r="E8">
            <v>13392</v>
          </cell>
          <cell r="F8">
            <v>510</v>
          </cell>
          <cell r="G8">
            <v>605</v>
          </cell>
        </row>
        <row r="14">
          <cell r="C14">
            <v>659</v>
          </cell>
          <cell r="D14">
            <v>648</v>
          </cell>
          <cell r="E14">
            <v>648</v>
          </cell>
          <cell r="F14">
            <v>0</v>
          </cell>
          <cell r="G14">
            <v>-11</v>
          </cell>
        </row>
        <row r="15">
          <cell r="C15">
            <v>2746</v>
          </cell>
          <cell r="D15">
            <v>2765</v>
          </cell>
          <cell r="E15">
            <v>2787</v>
          </cell>
          <cell r="F15">
            <v>22</v>
          </cell>
          <cell r="G15">
            <v>41</v>
          </cell>
        </row>
        <row r="16">
          <cell r="C16">
            <v>12410</v>
          </cell>
          <cell r="D16">
            <v>11653</v>
          </cell>
          <cell r="E16">
            <v>12434</v>
          </cell>
          <cell r="F16">
            <v>781</v>
          </cell>
          <cell r="G16">
            <v>24</v>
          </cell>
        </row>
        <row r="17">
          <cell r="C17">
            <v>15815</v>
          </cell>
          <cell r="D17">
            <v>15066</v>
          </cell>
          <cell r="E17">
            <v>15869</v>
          </cell>
          <cell r="F17">
            <v>803</v>
          </cell>
          <cell r="G17">
            <v>54</v>
          </cell>
        </row>
      </sheetData>
      <sheetData sheetId="23">
        <row r="9">
          <cell r="O9">
            <v>4870042</v>
          </cell>
          <cell r="P9">
            <v>4995971</v>
          </cell>
          <cell r="Q9">
            <v>5012121</v>
          </cell>
          <cell r="R9">
            <v>3.2326048329744108E-3</v>
          </cell>
          <cell r="S9">
            <v>2.9174081044886266E-2</v>
          </cell>
          <cell r="T9">
            <v>18798495</v>
          </cell>
          <cell r="U9">
            <v>19869256</v>
          </cell>
          <cell r="V9">
            <v>5.6959932164782338E-2</v>
          </cell>
        </row>
        <row r="10">
          <cell r="E10">
            <v>7952371</v>
          </cell>
          <cell r="F10">
            <v>7222945</v>
          </cell>
          <cell r="G10">
            <v>7535259</v>
          </cell>
          <cell r="H10">
            <v>4.3239149682020285E-2</v>
          </cell>
          <cell r="I10">
            <v>-5.2451275223452228E-2</v>
          </cell>
          <cell r="O10">
            <v>-1522358</v>
          </cell>
          <cell r="P10">
            <v>-1405221</v>
          </cell>
          <cell r="Q10">
            <v>-1382327</v>
          </cell>
          <cell r="R10">
            <v>-1.6292099249868883E-2</v>
          </cell>
          <cell r="S10">
            <v>-9.1982963271451265E-2</v>
          </cell>
          <cell r="T10">
            <v>-5860523</v>
          </cell>
          <cell r="U10">
            <v>-5754125</v>
          </cell>
          <cell r="V10">
            <v>-1.8155034968722075E-2</v>
          </cell>
        </row>
        <row r="11">
          <cell r="E11">
            <v>25978577</v>
          </cell>
          <cell r="F11">
            <v>37007966</v>
          </cell>
          <cell r="G11">
            <v>40119937</v>
          </cell>
          <cell r="H11">
            <v>8.4089220142495813E-2</v>
          </cell>
          <cell r="I11">
            <v>0.54434698251563196</v>
          </cell>
          <cell r="O11">
            <v>3347684</v>
          </cell>
          <cell r="P11">
            <v>3590750</v>
          </cell>
          <cell r="Q11">
            <v>3629794</v>
          </cell>
          <cell r="R11">
            <v>1.0873494395321311E-2</v>
          </cell>
          <cell r="S11">
            <v>8.4270199935238807E-2</v>
          </cell>
          <cell r="T11">
            <v>12937972</v>
          </cell>
          <cell r="U11">
            <v>14115131</v>
          </cell>
          <cell r="V11">
            <v>9.0984815858312265E-2</v>
          </cell>
        </row>
        <row r="12">
          <cell r="E12">
            <v>33930948</v>
          </cell>
          <cell r="F12">
            <v>44230911</v>
          </cell>
          <cell r="G12">
            <v>47655196</v>
          </cell>
          <cell r="H12">
            <v>7.7418369248600821E-2</v>
          </cell>
          <cell r="I12">
            <v>0.4044758195379628</v>
          </cell>
          <cell r="O12">
            <v>-1260163</v>
          </cell>
          <cell r="P12">
            <v>-981870</v>
          </cell>
          <cell r="Q12">
            <v>-857694</v>
          </cell>
          <cell r="R12">
            <v>-0.1264688808090684</v>
          </cell>
          <cell r="S12">
            <v>-0.31937852484162765</v>
          </cell>
          <cell r="T12">
            <v>-3957143</v>
          </cell>
          <cell r="U12">
            <v>-3943301</v>
          </cell>
          <cell r="V12">
            <v>-3.4979782130693787E-3</v>
          </cell>
        </row>
        <row r="13">
          <cell r="O13">
            <v>86709</v>
          </cell>
          <cell r="P13">
            <v>113789</v>
          </cell>
          <cell r="Q13">
            <v>114398</v>
          </cell>
          <cell r="R13">
            <v>5.3520111785849249E-3</v>
          </cell>
          <cell r="S13">
            <v>0.3193324799040469</v>
          </cell>
          <cell r="T13">
            <v>334798</v>
          </cell>
          <cell r="U13">
            <v>423854</v>
          </cell>
          <cell r="V13">
            <v>0.26599919951732087</v>
          </cell>
        </row>
        <row r="14">
          <cell r="E14">
            <v>1410647</v>
          </cell>
          <cell r="F14">
            <v>1419305</v>
          </cell>
          <cell r="G14">
            <v>1033177</v>
          </cell>
          <cell r="H14">
            <v>-0.27205428008778942</v>
          </cell>
          <cell r="I14">
            <v>-0.26758643374281449</v>
          </cell>
          <cell r="O14">
            <v>-1173454</v>
          </cell>
          <cell r="P14">
            <v>-868081</v>
          </cell>
          <cell r="Q14">
            <v>-743296</v>
          </cell>
          <cell r="R14">
            <v>-0.14374810645550357</v>
          </cell>
          <cell r="S14">
            <v>-0.36657423299081177</v>
          </cell>
          <cell r="T14">
            <v>-3622345</v>
          </cell>
          <cell r="U14">
            <v>-3519447</v>
          </cell>
          <cell r="V14">
            <v>-2.8406460455864917E-2</v>
          </cell>
        </row>
        <row r="15">
          <cell r="E15">
            <v>4982661</v>
          </cell>
          <cell r="F15">
            <v>4642905</v>
          </cell>
          <cell r="G15">
            <v>4715343</v>
          </cell>
          <cell r="H15">
            <v>1.5601869949955901E-2</v>
          </cell>
          <cell r="I15">
            <v>-5.3649646243242317E-2</v>
          </cell>
          <cell r="O15">
            <v>2174230</v>
          </cell>
          <cell r="P15">
            <v>2722669</v>
          </cell>
          <cell r="Q15">
            <v>2886498</v>
          </cell>
          <cell r="R15">
            <v>6.017220602284009E-2</v>
          </cell>
          <cell r="S15">
            <v>0.32759551657368358</v>
          </cell>
          <cell r="T15">
            <v>9315627</v>
          </cell>
          <cell r="U15">
            <v>10595684</v>
          </cell>
          <cell r="V15">
            <v>0.13740964510494033</v>
          </cell>
        </row>
        <row r="16">
          <cell r="E16">
            <v>37043940</v>
          </cell>
          <cell r="F16">
            <v>39832274</v>
          </cell>
          <cell r="G16">
            <v>40142638</v>
          </cell>
          <cell r="H16">
            <v>7.7917720690513425E-3</v>
          </cell>
          <cell r="I16">
            <v>8.3649255451768906E-2</v>
          </cell>
        </row>
        <row r="17">
          <cell r="E17">
            <v>10188927</v>
          </cell>
          <cell r="F17">
            <v>8853694</v>
          </cell>
          <cell r="G17">
            <v>8967877</v>
          </cell>
          <cell r="H17">
            <v>1.289665082167963E-2</v>
          </cell>
          <cell r="I17">
            <v>-0.11984088216551164</v>
          </cell>
        </row>
        <row r="18">
          <cell r="O18">
            <v>986173</v>
          </cell>
          <cell r="P18">
            <v>1108314</v>
          </cell>
          <cell r="Q18">
            <v>1103548</v>
          </cell>
          <cell r="R18">
            <v>-4.3002253873902158E-3</v>
          </cell>
          <cell r="S18">
            <v>0.11902069920794831</v>
          </cell>
          <cell r="T18">
            <v>3804459</v>
          </cell>
          <cell r="U18">
            <v>4423193</v>
          </cell>
          <cell r="V18">
            <v>0.16263389880138018</v>
          </cell>
        </row>
        <row r="19">
          <cell r="E19">
            <v>144976051</v>
          </cell>
          <cell r="F19">
            <v>142568785</v>
          </cell>
          <cell r="G19">
            <v>145732273</v>
          </cell>
          <cell r="H19">
            <v>2.218920502128148E-2</v>
          </cell>
          <cell r="I19">
            <v>5.216185671935567E-3</v>
          </cell>
          <cell r="O19">
            <v>218047</v>
          </cell>
          <cell r="P19">
            <v>172998</v>
          </cell>
          <cell r="Q19">
            <v>223913</v>
          </cell>
          <cell r="R19">
            <v>0.2943097608064833</v>
          </cell>
          <cell r="S19">
            <v>2.690245680977037E-2</v>
          </cell>
          <cell r="T19">
            <v>886126</v>
          </cell>
          <cell r="U19">
            <v>781076</v>
          </cell>
          <cell r="V19">
            <v>-0.11854973220512659</v>
          </cell>
        </row>
        <row r="20">
          <cell r="E20">
            <v>138849564</v>
          </cell>
          <cell r="F20">
            <v>136542444</v>
          </cell>
          <cell r="G20">
            <v>140309061</v>
          </cell>
          <cell r="H20">
            <v>2.7585686103582561E-2</v>
          </cell>
          <cell r="I20">
            <v>1.0511354576525713E-2</v>
          </cell>
          <cell r="O20">
            <v>115825</v>
          </cell>
          <cell r="P20">
            <v>120033</v>
          </cell>
          <cell r="Q20">
            <v>-47377</v>
          </cell>
          <cell r="R20">
            <v>-1.3946997908908383</v>
          </cell>
          <cell r="S20">
            <v>-1.4090394992445501</v>
          </cell>
          <cell r="T20">
            <v>308055</v>
          </cell>
          <cell r="U20">
            <v>227112</v>
          </cell>
          <cell r="V20">
            <v>-0.26275502751132102</v>
          </cell>
        </row>
        <row r="21">
          <cell r="E21">
            <v>6126487</v>
          </cell>
          <cell r="F21">
            <v>6026341</v>
          </cell>
          <cell r="G21">
            <v>5423212</v>
          </cell>
          <cell r="H21">
            <v>-0.10008212280055177</v>
          </cell>
          <cell r="I21">
            <v>-0.11479253934595797</v>
          </cell>
          <cell r="O21">
            <v>34132</v>
          </cell>
          <cell r="P21">
            <v>35600</v>
          </cell>
          <cell r="Q21">
            <v>38560</v>
          </cell>
          <cell r="R21">
            <v>8.3146067415730343E-2</v>
          </cell>
          <cell r="S21">
            <v>0.12973163014180242</v>
          </cell>
          <cell r="T21">
            <v>117089</v>
          </cell>
          <cell r="U21">
            <v>135183</v>
          </cell>
          <cell r="V21">
            <v>0.15453202264943761</v>
          </cell>
        </row>
        <row r="22">
          <cell r="E22">
            <v>-8277916</v>
          </cell>
          <cell r="F22">
            <v>-8250023</v>
          </cell>
          <cell r="G22">
            <v>-7994977</v>
          </cell>
          <cell r="H22">
            <v>-3.091458048056351E-2</v>
          </cell>
          <cell r="I22">
            <v>-3.4179979598729919E-2</v>
          </cell>
          <cell r="O22">
            <v>5019</v>
          </cell>
          <cell r="P22">
            <v>93801</v>
          </cell>
          <cell r="Q22">
            <v>188301</v>
          </cell>
          <cell r="R22">
            <v>1.0074519461412992</v>
          </cell>
          <cell r="S22">
            <v>36.517632994620442</v>
          </cell>
          <cell r="T22">
            <v>53665</v>
          </cell>
          <cell r="U22">
            <v>363834</v>
          </cell>
          <cell r="V22">
            <v>5.7797260784496416</v>
          </cell>
        </row>
        <row r="23">
          <cell r="E23">
            <v>136698135</v>
          </cell>
          <cell r="F23">
            <v>134318762</v>
          </cell>
          <cell r="G23">
            <v>137737296</v>
          </cell>
          <cell r="H23">
            <v>2.5450904617480022E-2</v>
          </cell>
          <cell r="I23">
            <v>7.6018666970108992E-3</v>
          </cell>
          <cell r="O23">
            <v>15255</v>
          </cell>
          <cell r="P23">
            <v>-6139</v>
          </cell>
          <cell r="Q23">
            <v>-21365</v>
          </cell>
          <cell r="R23">
            <v>2.4802085030135199</v>
          </cell>
          <cell r="S23">
            <v>-2.4005244182235335</v>
          </cell>
          <cell r="T23">
            <v>45778</v>
          </cell>
          <cell r="U23">
            <v>-41058</v>
          </cell>
          <cell r="V23">
            <v>-1.8968937043994931</v>
          </cell>
        </row>
        <row r="24">
          <cell r="O24">
            <v>112372</v>
          </cell>
          <cell r="P24">
            <v>96675</v>
          </cell>
          <cell r="Q24">
            <v>176384</v>
          </cell>
          <cell r="R24">
            <v>0.82450478407033878</v>
          </cell>
          <cell r="S24">
            <v>0.56964368347987038</v>
          </cell>
          <cell r="T24">
            <v>440653</v>
          </cell>
          <cell r="U24">
            <v>514779</v>
          </cell>
          <cell r="V24">
            <v>0.16821853022673169</v>
          </cell>
        </row>
        <row r="25">
          <cell r="E25">
            <v>810932</v>
          </cell>
          <cell r="F25">
            <v>900107</v>
          </cell>
          <cell r="G25">
            <v>932734</v>
          </cell>
          <cell r="H25">
            <v>3.6247912748151055E-2</v>
          </cell>
          <cell r="I25">
            <v>0.15020001677082664</v>
          </cell>
          <cell r="O25">
            <v>1486823</v>
          </cell>
          <cell r="P25">
            <v>1621282</v>
          </cell>
          <cell r="Q25">
            <v>1661964</v>
          </cell>
          <cell r="R25">
            <v>2.5092488536849235E-2</v>
          </cell>
          <cell r="S25">
            <v>0.11779546052220069</v>
          </cell>
          <cell r="T25">
            <v>5655825</v>
          </cell>
          <cell r="U25">
            <v>6404119</v>
          </cell>
          <cell r="V25">
            <v>0.13230501297335048</v>
          </cell>
        </row>
        <row r="26">
          <cell r="E26">
            <v>1857240</v>
          </cell>
          <cell r="F26">
            <v>1836732</v>
          </cell>
          <cell r="G26">
            <v>1841147</v>
          </cell>
          <cell r="H26">
            <v>2.403725747686652E-3</v>
          </cell>
          <cell r="I26">
            <v>-8.6650082918739643E-3</v>
          </cell>
        </row>
        <row r="27">
          <cell r="E27">
            <v>412401</v>
          </cell>
          <cell r="F27">
            <v>466957</v>
          </cell>
          <cell r="G27">
            <v>528184</v>
          </cell>
          <cell r="H27">
            <v>0.13111913944967096</v>
          </cell>
          <cell r="I27">
            <v>0.28075344143200431</v>
          </cell>
          <cell r="O27">
            <v>385043</v>
          </cell>
          <cell r="P27">
            <v>419805</v>
          </cell>
          <cell r="Q27">
            <v>407149</v>
          </cell>
          <cell r="R27">
            <v>-3.0147330308119245E-2</v>
          </cell>
          <cell r="S27">
            <v>5.741176959456476E-2</v>
          </cell>
          <cell r="T27">
            <v>1602421</v>
          </cell>
          <cell r="U27">
            <v>1693617</v>
          </cell>
          <cell r="V27">
            <v>5.6911385959120604E-2</v>
          </cell>
        </row>
        <row r="28">
          <cell r="E28">
            <v>748663</v>
          </cell>
          <cell r="F28">
            <v>729770</v>
          </cell>
          <cell r="G28">
            <v>763918</v>
          </cell>
          <cell r="H28">
            <v>4.6792825136686901E-2</v>
          </cell>
          <cell r="I28">
            <v>2.037632419392971E-2</v>
          </cell>
          <cell r="O28">
            <v>-97748</v>
          </cell>
          <cell r="P28">
            <v>-128030</v>
          </cell>
          <cell r="Q28">
            <v>-94466</v>
          </cell>
          <cell r="R28">
            <v>-0.2621573068811997</v>
          </cell>
          <cell r="S28">
            <v>-3.357613455006752E-2</v>
          </cell>
          <cell r="T28">
            <v>-391321</v>
          </cell>
          <cell r="U28">
            <v>-494597</v>
          </cell>
          <cell r="V28">
            <v>0.26391632444974844</v>
          </cell>
        </row>
        <row r="29">
          <cell r="E29">
            <v>3225499</v>
          </cell>
          <cell r="F29">
            <v>3167296</v>
          </cell>
          <cell r="G29">
            <v>3289157</v>
          </cell>
          <cell r="H29">
            <v>3.8474774697407503E-2</v>
          </cell>
          <cell r="I29">
            <v>1.9735861024914286E-2</v>
          </cell>
          <cell r="O29">
            <v>287295</v>
          </cell>
          <cell r="P29">
            <v>291775</v>
          </cell>
          <cell r="Q29">
            <v>312683</v>
          </cell>
          <cell r="R29">
            <v>7.1657955616485303E-2</v>
          </cell>
          <cell r="S29">
            <v>8.8369097965505836E-2</v>
          </cell>
          <cell r="T29">
            <v>1211100</v>
          </cell>
          <cell r="U29">
            <v>1199020</v>
          </cell>
          <cell r="V29">
            <v>-9.9744034348938984E-3</v>
          </cell>
        </row>
        <row r="30">
          <cell r="E30">
            <v>872046</v>
          </cell>
          <cell r="F30">
            <v>880563</v>
          </cell>
          <cell r="G30">
            <v>841170</v>
          </cell>
          <cell r="H30">
            <v>-4.4736151757455177E-2</v>
          </cell>
          <cell r="I30">
            <v>-3.5406389112500949E-2</v>
          </cell>
        </row>
        <row r="31">
          <cell r="E31">
            <v>6658149</v>
          </cell>
          <cell r="F31">
            <v>8480514</v>
          </cell>
          <cell r="G31">
            <v>7749647</v>
          </cell>
          <cell r="H31">
            <v>-8.6181922463661992E-2</v>
          </cell>
          <cell r="I31">
            <v>0.16393415046734461</v>
          </cell>
        </row>
        <row r="32">
          <cell r="O32">
            <v>-1119758</v>
          </cell>
          <cell r="P32">
            <v>-1155966</v>
          </cell>
          <cell r="Q32">
            <v>-1271578</v>
          </cell>
          <cell r="R32">
            <v>0.10001332219113711</v>
          </cell>
          <cell r="S32">
            <v>0.1355828670123366</v>
          </cell>
          <cell r="T32">
            <v>-4265453</v>
          </cell>
          <cell r="U32">
            <v>-4676436</v>
          </cell>
          <cell r="V32">
            <v>9.6351548123962447E-2</v>
          </cell>
        </row>
        <row r="33">
          <cell r="E33">
            <v>238840188</v>
          </cell>
          <cell r="F33">
            <v>249759790</v>
          </cell>
          <cell r="G33">
            <v>256197484</v>
          </cell>
          <cell r="H33">
            <v>2.5775542171940488E-2</v>
          </cell>
          <cell r="I33">
            <v>7.2673263847874717E-2</v>
          </cell>
          <cell r="O33">
            <v>-1089203</v>
          </cell>
          <cell r="P33">
            <v>-1047386</v>
          </cell>
          <cell r="Q33">
            <v>-1230099</v>
          </cell>
          <cell r="R33">
            <v>0.17444667009106479</v>
          </cell>
          <cell r="S33">
            <v>0.12935697018829365</v>
          </cell>
          <cell r="T33">
            <v>-3803203</v>
          </cell>
          <cell r="U33">
            <v>-4183775</v>
          </cell>
          <cell r="V33">
            <v>0.10006618105843942</v>
          </cell>
        </row>
        <row r="34">
          <cell r="O34">
            <v>-177618</v>
          </cell>
          <cell r="P34">
            <v>-179495</v>
          </cell>
          <cell r="Q34">
            <v>-186625</v>
          </cell>
          <cell r="R34">
            <v>3.9722554945820221E-2</v>
          </cell>
          <cell r="S34">
            <v>5.0709950568073058E-2</v>
          </cell>
          <cell r="T34">
            <v>-659007</v>
          </cell>
          <cell r="U34">
            <v>-713470</v>
          </cell>
          <cell r="V34">
            <v>8.2644038682441912E-2</v>
          </cell>
        </row>
        <row r="35">
          <cell r="O35">
            <v>-71959</v>
          </cell>
          <cell r="P35">
            <v>-23046</v>
          </cell>
          <cell r="Q35">
            <v>-4300</v>
          </cell>
          <cell r="R35">
            <v>-0.81341664497092769</v>
          </cell>
          <cell r="S35">
            <v>-0.94024374991314497</v>
          </cell>
          <cell r="T35">
            <v>-71959</v>
          </cell>
          <cell r="U35">
            <v>-27346</v>
          </cell>
          <cell r="V35">
            <v>-0.61997804305229365</v>
          </cell>
        </row>
        <row r="36">
          <cell r="O36">
            <v>-9109</v>
          </cell>
          <cell r="P36">
            <v>-6414</v>
          </cell>
          <cell r="Q36">
            <v>-3808</v>
          </cell>
          <cell r="R36">
            <v>-0.40629872154661678</v>
          </cell>
          <cell r="S36">
            <v>-0.58195191568778126</v>
          </cell>
          <cell r="T36">
            <v>-53097</v>
          </cell>
          <cell r="U36">
            <v>-28269</v>
          </cell>
          <cell r="V36">
            <v>-0.46759703938075597</v>
          </cell>
        </row>
        <row r="37">
          <cell r="E37">
            <v>42234498</v>
          </cell>
          <cell r="F37">
            <v>47436563</v>
          </cell>
          <cell r="G37">
            <v>47160191</v>
          </cell>
          <cell r="H37">
            <v>-5.8261387950893492E-3</v>
          </cell>
          <cell r="I37">
            <v>0.11662724155026065</v>
          </cell>
          <cell r="O37">
            <v>-193895</v>
          </cell>
          <cell r="P37">
            <v>-111859</v>
          </cell>
          <cell r="Q37">
            <v>-409049</v>
          </cell>
          <cell r="R37">
            <v>2.6568268981485619</v>
          </cell>
          <cell r="S37">
            <v>1.1096418164470461</v>
          </cell>
          <cell r="T37">
            <v>-481504</v>
          </cell>
          <cell r="U37">
            <v>-745000</v>
          </cell>
          <cell r="V37">
            <v>0.54723532930152186</v>
          </cell>
        </row>
        <row r="38">
          <cell r="E38">
            <v>105470496</v>
          </cell>
          <cell r="F38">
            <v>106998888</v>
          </cell>
          <cell r="G38">
            <v>114681875</v>
          </cell>
          <cell r="H38">
            <v>7.1804363050950587E-2</v>
          </cell>
          <cell r="I38">
            <v>8.7336073587821181E-2</v>
          </cell>
          <cell r="O38">
            <v>-2661542</v>
          </cell>
          <cell r="P38">
            <v>-2524166</v>
          </cell>
          <cell r="Q38">
            <v>-3105459</v>
          </cell>
          <cell r="R38">
            <v>0.23029111397586371</v>
          </cell>
          <cell r="S38">
            <v>0.16678940253432034</v>
          </cell>
          <cell r="T38">
            <v>-9334223</v>
          </cell>
          <cell r="U38">
            <v>-10374296</v>
          </cell>
          <cell r="V38">
            <v>0.11142577159341489</v>
          </cell>
        </row>
        <row r="39">
          <cell r="E39">
            <v>147704994</v>
          </cell>
          <cell r="F39">
            <v>154435451</v>
          </cell>
          <cell r="G39">
            <v>161842066</v>
          </cell>
          <cell r="H39">
            <v>4.7959292714468776E-2</v>
          </cell>
          <cell r="I39">
            <v>9.57115370114026E-2</v>
          </cell>
        </row>
        <row r="40">
          <cell r="O40">
            <v>1286806</v>
          </cell>
          <cell r="P40">
            <v>2111560</v>
          </cell>
          <cell r="Q40">
            <v>1755686</v>
          </cell>
          <cell r="R40">
            <v>-0.16853605864858209</v>
          </cell>
          <cell r="S40">
            <v>0.36437504954126732</v>
          </cell>
          <cell r="T40">
            <v>6848329</v>
          </cell>
          <cell r="U40">
            <v>7824527</v>
          </cell>
          <cell r="V40">
            <v>0.14254542969533152</v>
          </cell>
        </row>
        <row r="41">
          <cell r="E41">
            <v>10168427</v>
          </cell>
          <cell r="F41">
            <v>7383104</v>
          </cell>
          <cell r="G41">
            <v>9060710</v>
          </cell>
          <cell r="H41">
            <v>0.22722231733428108</v>
          </cell>
          <cell r="I41">
            <v>-0.10893690833400289</v>
          </cell>
        </row>
        <row r="42">
          <cell r="E42">
            <v>7461674</v>
          </cell>
          <cell r="F42">
            <v>4788939</v>
          </cell>
          <cell r="G42">
            <v>6646830</v>
          </cell>
          <cell r="H42">
            <v>0.38795461792267555</v>
          </cell>
          <cell r="I42">
            <v>-0.10920391322376186</v>
          </cell>
          <cell r="O42">
            <v>-434648</v>
          </cell>
          <cell r="P42">
            <v>-555117</v>
          </cell>
          <cell r="Q42">
            <v>-598348</v>
          </cell>
          <cell r="R42">
            <v>7.7877276321928535E-2</v>
          </cell>
          <cell r="S42">
            <v>0.37662660359647349</v>
          </cell>
          <cell r="T42">
            <v>-1888451</v>
          </cell>
          <cell r="U42">
            <v>-2201275</v>
          </cell>
          <cell r="V42">
            <v>0.16565110770679251</v>
          </cell>
        </row>
        <row r="43">
          <cell r="E43">
            <v>2608631</v>
          </cell>
          <cell r="F43">
            <v>2517833</v>
          </cell>
          <cell r="G43">
            <v>2298494</v>
          </cell>
          <cell r="H43">
            <v>-8.7114197009889066E-2</v>
          </cell>
          <cell r="I43">
            <v>-0.11888879646067228</v>
          </cell>
        </row>
        <row r="44">
          <cell r="E44">
            <v>98122</v>
          </cell>
          <cell r="F44">
            <v>76332</v>
          </cell>
          <cell r="G44">
            <v>115386</v>
          </cell>
          <cell r="H44">
            <v>0.51163339097626159</v>
          </cell>
          <cell r="I44">
            <v>0.17594423268991663</v>
          </cell>
          <cell r="O44">
            <v>852158</v>
          </cell>
          <cell r="P44">
            <v>1556443</v>
          </cell>
          <cell r="Q44">
            <v>1157338</v>
          </cell>
          <cell r="R44">
            <v>-0.25642121169872589</v>
          </cell>
          <cell r="S44">
            <v>0.35812607521140444</v>
          </cell>
          <cell r="T44">
            <v>4959878</v>
          </cell>
          <cell r="U44">
            <v>5623252</v>
          </cell>
          <cell r="V44">
            <v>0.13374804783504757</v>
          </cell>
        </row>
        <row r="45">
          <cell r="O45">
            <v>10331</v>
          </cell>
          <cell r="P45">
            <v>32655</v>
          </cell>
          <cell r="Q45">
            <v>30625</v>
          </cell>
          <cell r="R45">
            <v>-6.2165058949624867E-2</v>
          </cell>
          <cell r="S45">
            <v>1.9643790533346239</v>
          </cell>
          <cell r="T45">
            <v>94338</v>
          </cell>
          <cell r="U45">
            <v>121998</v>
          </cell>
          <cell r="V45">
            <v>0.29320104305794059</v>
          </cell>
        </row>
        <row r="46">
          <cell r="E46">
            <v>12278681</v>
          </cell>
          <cell r="F46">
            <v>12704234</v>
          </cell>
          <cell r="G46">
            <v>10754385</v>
          </cell>
          <cell r="H46">
            <v>-0.15348024918306763</v>
          </cell>
          <cell r="I46">
            <v>-0.12414167287186628</v>
          </cell>
          <cell r="O46">
            <v>841827</v>
          </cell>
          <cell r="P46">
            <v>1523788</v>
          </cell>
          <cell r="Q46">
            <v>1126713</v>
          </cell>
          <cell r="R46">
            <v>-0.26058414950111169</v>
          </cell>
          <cell r="S46">
            <v>0.33841394965949062</v>
          </cell>
          <cell r="T46">
            <v>4865540</v>
          </cell>
          <cell r="U46">
            <v>5501254</v>
          </cell>
          <cell r="V46">
            <v>0.13065641223790164</v>
          </cell>
        </row>
        <row r="47">
          <cell r="E47">
            <v>14594785</v>
          </cell>
          <cell r="F47">
            <v>16952011</v>
          </cell>
          <cell r="G47">
            <v>17268443</v>
          </cell>
          <cell r="H47">
            <v>1.8666339940435386E-2</v>
          </cell>
          <cell r="I47">
            <v>0.1831926951990043</v>
          </cell>
        </row>
        <row r="48">
          <cell r="E48">
            <v>412401</v>
          </cell>
          <cell r="F48">
            <v>466957</v>
          </cell>
          <cell r="G48">
            <v>528184</v>
          </cell>
          <cell r="H48">
            <v>0.13111913944967096</v>
          </cell>
          <cell r="I48">
            <v>0.28075344143200431</v>
          </cell>
        </row>
        <row r="49">
          <cell r="E49">
            <v>12318133</v>
          </cell>
          <cell r="F49">
            <v>13289394</v>
          </cell>
          <cell r="G49">
            <v>13422285</v>
          </cell>
          <cell r="H49">
            <v>9.9997787709507294E-3</v>
          </cell>
          <cell r="I49">
            <v>8.9636310957188076E-2</v>
          </cell>
        </row>
        <row r="50">
          <cell r="E50">
            <v>641915</v>
          </cell>
          <cell r="F50">
            <v>698747</v>
          </cell>
          <cell r="G50">
            <v>151485</v>
          </cell>
          <cell r="H50">
            <v>-0.78320479372362239</v>
          </cell>
          <cell r="I50">
            <v>-0.76401081140026328</v>
          </cell>
        </row>
        <row r="51">
          <cell r="E51">
            <v>7613787</v>
          </cell>
          <cell r="F51">
            <v>9752701</v>
          </cell>
          <cell r="G51">
            <v>8192692</v>
          </cell>
          <cell r="H51">
            <v>-0.15995661099422612</v>
          </cell>
          <cell r="I51">
            <v>7.6033779248092973E-2</v>
          </cell>
        </row>
        <row r="53">
          <cell r="E53">
            <v>205733123</v>
          </cell>
          <cell r="F53">
            <v>215682599</v>
          </cell>
          <cell r="G53">
            <v>221220250</v>
          </cell>
          <cell r="H53">
            <v>2.5675001254969115E-2</v>
          </cell>
          <cell r="I53">
            <v>7.5277751944688068E-2</v>
          </cell>
        </row>
        <row r="56">
          <cell r="E56">
            <v>32460004</v>
          </cell>
          <cell r="F56">
            <v>33462591</v>
          </cell>
          <cell r="G56">
            <v>34346451</v>
          </cell>
          <cell r="H56">
            <v>2.641337605925375E-2</v>
          </cell>
          <cell r="I56">
            <v>5.8116043362163479E-2</v>
          </cell>
        </row>
        <row r="57">
          <cell r="E57">
            <v>1318993</v>
          </cell>
          <cell r="F57">
            <v>1318993</v>
          </cell>
          <cell r="G57">
            <v>1318993</v>
          </cell>
          <cell r="H57">
            <v>0</v>
          </cell>
          <cell r="I57">
            <v>0</v>
          </cell>
        </row>
        <row r="58">
          <cell r="E58">
            <v>-208033</v>
          </cell>
          <cell r="F58">
            <v>-208901</v>
          </cell>
          <cell r="G58">
            <v>-208879</v>
          </cell>
          <cell r="H58">
            <v>-1.0531304302037807E-4</v>
          </cell>
          <cell r="I58">
            <v>4.0666625006609532E-3</v>
          </cell>
        </row>
        <row r="59">
          <cell r="E59">
            <v>228239</v>
          </cell>
          <cell r="F59">
            <v>179027</v>
          </cell>
          <cell r="G59">
            <v>176307</v>
          </cell>
          <cell r="H59">
            <v>-1.5193239008641155E-2</v>
          </cell>
          <cell r="I59">
            <v>-0.22753341891613615</v>
          </cell>
        </row>
        <row r="60">
          <cell r="E60">
            <v>26252578</v>
          </cell>
          <cell r="F60">
            <v>27187346</v>
          </cell>
          <cell r="G60">
            <v>27202665</v>
          </cell>
          <cell r="H60">
            <v>5.6346066291281243E-4</v>
          </cell>
          <cell r="I60">
            <v>3.6190236250321778E-2</v>
          </cell>
        </row>
        <row r="61">
          <cell r="E61">
            <v>295783</v>
          </cell>
          <cell r="F61">
            <v>470550</v>
          </cell>
          <cell r="G61">
            <v>214627</v>
          </cell>
          <cell r="H61">
            <v>-0.54388056529593032</v>
          </cell>
          <cell r="I61">
            <v>-0.27437682354969689</v>
          </cell>
        </row>
        <row r="62">
          <cell r="E62">
            <v>4572444</v>
          </cell>
          <cell r="F62">
            <v>4515576</v>
          </cell>
          <cell r="G62">
            <v>5642738</v>
          </cell>
          <cell r="H62">
            <v>0.24961643874447026</v>
          </cell>
          <cell r="I62">
            <v>0.23407481863091162</v>
          </cell>
        </row>
        <row r="64">
          <cell r="E64">
            <v>647061</v>
          </cell>
          <cell r="F64">
            <v>614600</v>
          </cell>
          <cell r="G64">
            <v>630783</v>
          </cell>
          <cell r="H64">
            <v>2.6330946957370649E-2</v>
          </cell>
          <cell r="I64">
            <v>-2.5156824472499503E-2</v>
          </cell>
        </row>
        <row r="66">
          <cell r="E66">
            <v>33107065</v>
          </cell>
          <cell r="F66">
            <v>34077191</v>
          </cell>
          <cell r="G66">
            <v>34977234</v>
          </cell>
          <cell r="H66">
            <v>2.6411889407199084E-2</v>
          </cell>
          <cell r="I66">
            <v>5.6488516876986833E-2</v>
          </cell>
        </row>
        <row r="68">
          <cell r="E68">
            <v>238840188</v>
          </cell>
          <cell r="F68">
            <v>249759790</v>
          </cell>
          <cell r="G68">
            <v>256197484</v>
          </cell>
          <cell r="H68">
            <v>2.5775542171940488E-2</v>
          </cell>
          <cell r="I68">
            <v>7.2673263847874717E-2</v>
          </cell>
        </row>
        <row r="70">
          <cell r="E70">
            <v>149769480</v>
          </cell>
          <cell r="F70">
            <v>155876986</v>
          </cell>
          <cell r="G70">
            <v>151223851</v>
          </cell>
          <cell r="H70">
            <v>-2.9851327764317946E-2</v>
          </cell>
          <cell r="I70">
            <v>9.7107301167100261E-3</v>
          </cell>
        </row>
        <row r="71">
          <cell r="E71">
            <v>20051616</v>
          </cell>
          <cell r="F71">
            <v>20206333</v>
          </cell>
          <cell r="G71">
            <v>22139322</v>
          </cell>
          <cell r="H71">
            <v>9.5662533127609056E-2</v>
          </cell>
          <cell r="I71">
            <v>0.10411659588932883</v>
          </cell>
        </row>
        <row r="72">
          <cell r="E72">
            <v>87091701</v>
          </cell>
          <cell r="F72">
            <v>88226431</v>
          </cell>
          <cell r="G72">
            <v>85269774</v>
          </cell>
          <cell r="H72">
            <v>-3.3512145583674352E-2</v>
          </cell>
          <cell r="I72">
            <v>-2.0919639633631682E-2</v>
          </cell>
        </row>
        <row r="73">
          <cell r="E73">
            <v>42626163</v>
          </cell>
          <cell r="F73">
            <v>47444222</v>
          </cell>
          <cell r="G73">
            <v>43814755</v>
          </cell>
          <cell r="H73">
            <v>-7.6499663120200387E-2</v>
          </cell>
          <cell r="I73">
            <v>2.7884095502567284E-2</v>
          </cell>
        </row>
      </sheetData>
      <sheetData sheetId="24">
        <row r="10">
          <cell r="C10">
            <v>529773</v>
          </cell>
          <cell r="D10">
            <v>594754</v>
          </cell>
          <cell r="E10">
            <v>399943</v>
          </cell>
          <cell r="F10">
            <v>-0.32754886894413487</v>
          </cell>
          <cell r="G10">
            <v>-0.2450672269066185</v>
          </cell>
        </row>
        <row r="11">
          <cell r="C11">
            <v>501026</v>
          </cell>
          <cell r="D11">
            <v>0</v>
          </cell>
          <cell r="E11">
            <v>0</v>
          </cell>
          <cell r="F11" t="str">
            <v>n.a.</v>
          </cell>
          <cell r="G11" t="str">
            <v>n.a.</v>
          </cell>
        </row>
        <row r="12">
          <cell r="C12">
            <v>1418293</v>
          </cell>
          <cell r="D12">
            <v>1279564</v>
          </cell>
          <cell r="E12">
            <v>1262327</v>
          </cell>
          <cell r="F12">
            <v>-1.3470994807606341E-2</v>
          </cell>
          <cell r="G12">
            <v>-0.10996740447848223</v>
          </cell>
        </row>
        <row r="13">
          <cell r="C13">
            <v>36150565</v>
          </cell>
          <cell r="D13">
            <v>37481263</v>
          </cell>
          <cell r="E13">
            <v>38291133</v>
          </cell>
          <cell r="F13">
            <v>2.1607329507546211E-2</v>
          </cell>
          <cell r="G13">
            <v>5.9212573856037932E-2</v>
          </cell>
        </row>
        <row r="14">
          <cell r="C14">
            <v>166977</v>
          </cell>
          <cell r="D14">
            <v>629491</v>
          </cell>
          <cell r="E14">
            <v>695652</v>
          </cell>
          <cell r="F14">
            <v>0.105102376364396</v>
          </cell>
          <cell r="G14">
            <v>3.1661546200973785</v>
          </cell>
        </row>
        <row r="15">
          <cell r="C15">
            <v>99</v>
          </cell>
          <cell r="D15">
            <v>856336</v>
          </cell>
          <cell r="E15">
            <v>6777</v>
          </cell>
          <cell r="F15">
            <v>-0.99208605033538233</v>
          </cell>
          <cell r="G15" t="str">
            <v>n.a.</v>
          </cell>
        </row>
        <row r="16">
          <cell r="C16">
            <v>38766733</v>
          </cell>
          <cell r="D16">
            <v>40841408</v>
          </cell>
          <cell r="E16">
            <v>40655832</v>
          </cell>
          <cell r="F16">
            <v>-4.5438198408830569E-3</v>
          </cell>
          <cell r="G16">
            <v>4.8729899421754215E-2</v>
          </cell>
        </row>
        <row r="19">
          <cell r="C19">
            <v>30866</v>
          </cell>
          <cell r="D19">
            <v>0</v>
          </cell>
          <cell r="E19">
            <v>0</v>
          </cell>
          <cell r="F19" t="str">
            <v>n.a.</v>
          </cell>
          <cell r="G19" t="str">
            <v>n.a.</v>
          </cell>
        </row>
        <row r="21">
          <cell r="C21">
            <v>1798858</v>
          </cell>
          <cell r="D21">
            <v>1814219</v>
          </cell>
          <cell r="E21">
            <v>1829657</v>
          </cell>
          <cell r="F21">
            <v>8.5094467646959927E-3</v>
          </cell>
          <cell r="G21">
            <v>1.7121418144178141E-2</v>
          </cell>
        </row>
        <row r="22">
          <cell r="C22">
            <v>255707</v>
          </cell>
          <cell r="D22">
            <v>1294018</v>
          </cell>
          <cell r="E22">
            <v>230660</v>
          </cell>
          <cell r="F22">
            <v>-0.82174900194587708</v>
          </cell>
          <cell r="G22">
            <v>-9.7951952821002164E-2</v>
          </cell>
        </row>
        <row r="26">
          <cell r="C26">
            <v>1318993</v>
          </cell>
          <cell r="D26">
            <v>1318993</v>
          </cell>
          <cell r="E26">
            <v>1318993</v>
          </cell>
          <cell r="F26">
            <v>0</v>
          </cell>
          <cell r="G26">
            <v>0</v>
          </cell>
        </row>
        <row r="27">
          <cell r="C27">
            <v>384542</v>
          </cell>
          <cell r="D27">
            <v>384542</v>
          </cell>
          <cell r="E27">
            <v>384542</v>
          </cell>
          <cell r="F27">
            <v>0</v>
          </cell>
          <cell r="G27">
            <v>0</v>
          </cell>
        </row>
        <row r="28">
          <cell r="C28">
            <v>25905526</v>
          </cell>
          <cell r="D28">
            <v>26651433</v>
          </cell>
          <cell r="E28">
            <v>26651390</v>
          </cell>
          <cell r="F28">
            <v>-1.6134216873066451E-6</v>
          </cell>
          <cell r="G28">
            <v>2.8791694868500257E-2</v>
          </cell>
        </row>
        <row r="29">
          <cell r="C29">
            <v>68056</v>
          </cell>
          <cell r="D29">
            <v>292640</v>
          </cell>
          <cell r="E29">
            <v>35535</v>
          </cell>
          <cell r="F29">
            <v>-0.87857094040459272</v>
          </cell>
          <cell r="G29">
            <v>-0.47785647114141294</v>
          </cell>
        </row>
        <row r="30">
          <cell r="C30">
            <v>9004185</v>
          </cell>
          <cell r="D30">
            <v>9085563</v>
          </cell>
          <cell r="E30">
            <v>10205055</v>
          </cell>
          <cell r="F30">
            <v>0.12321657997418542</v>
          </cell>
          <cell r="G30">
            <v>0.13336798388749233</v>
          </cell>
        </row>
        <row r="33">
          <cell r="C33">
            <v>38766733</v>
          </cell>
          <cell r="D33">
            <v>40841408</v>
          </cell>
          <cell r="E33">
            <v>40655832</v>
          </cell>
          <cell r="F33">
            <v>-4.5438198408830569E-3</v>
          </cell>
          <cell r="G33">
            <v>4.8729899421754215E-2</v>
          </cell>
        </row>
        <row r="39">
          <cell r="C39">
            <v>906901</v>
          </cell>
          <cell r="D39">
            <v>1735379</v>
          </cell>
          <cell r="E39">
            <v>1121288</v>
          </cell>
          <cell r="F39">
            <v>-0.35386563972480939</v>
          </cell>
          <cell r="G39">
            <v>0.2363951522823329</v>
          </cell>
          <cell r="H39">
            <v>5439451</v>
          </cell>
          <cell r="I39">
            <v>6313139</v>
          </cell>
          <cell r="J39">
            <v>0.16062062145609915</v>
          </cell>
        </row>
        <row r="40">
          <cell r="C40">
            <v>1170</v>
          </cell>
          <cell r="D40">
            <v>22290</v>
          </cell>
          <cell r="E40">
            <v>24419</v>
          </cell>
          <cell r="F40">
            <v>9.5513683266038582E-2</v>
          </cell>
          <cell r="G40" t="str">
            <v>n.a.</v>
          </cell>
          <cell r="H40">
            <v>10895</v>
          </cell>
          <cell r="I40">
            <v>93486</v>
          </cell>
          <cell r="J40">
            <v>7.5806333180357965</v>
          </cell>
        </row>
        <row r="41">
          <cell r="C41">
            <v>32430</v>
          </cell>
          <cell r="D41">
            <v>0</v>
          </cell>
          <cell r="E41">
            <v>0</v>
          </cell>
          <cell r="F41" t="str">
            <v>n.a.</v>
          </cell>
          <cell r="G41" t="str">
            <v>n.a.</v>
          </cell>
          <cell r="H41">
            <v>67652</v>
          </cell>
          <cell r="I41">
            <v>1234</v>
          </cell>
          <cell r="J41">
            <v>-0.98175959321232187</v>
          </cell>
        </row>
        <row r="42">
          <cell r="C42">
            <v>940501</v>
          </cell>
          <cell r="D42">
            <v>1757669</v>
          </cell>
          <cell r="E42">
            <v>1145707</v>
          </cell>
          <cell r="F42">
            <v>-0.34816680501277542</v>
          </cell>
          <cell r="G42">
            <v>0.21818796577568764</v>
          </cell>
          <cell r="H42">
            <v>5517998</v>
          </cell>
          <cell r="I42">
            <v>6407859</v>
          </cell>
          <cell r="J42">
            <v>0.16126519074490422</v>
          </cell>
        </row>
        <row r="44">
          <cell r="C44">
            <v>-14444</v>
          </cell>
          <cell r="D44">
            <v>-13527</v>
          </cell>
          <cell r="E44">
            <v>-13637</v>
          </cell>
          <cell r="F44">
            <v>8.1318843793893696E-3</v>
          </cell>
          <cell r="G44">
            <v>-5.5870949875380778E-2</v>
          </cell>
          <cell r="H44">
            <v>-56276</v>
          </cell>
          <cell r="I44">
            <v>-54237</v>
          </cell>
          <cell r="J44">
            <v>-3.6232141587888268E-2</v>
          </cell>
        </row>
        <row r="45">
          <cell r="C45">
            <v>-9274</v>
          </cell>
          <cell r="D45">
            <v>-4034</v>
          </cell>
          <cell r="E45">
            <v>-4134</v>
          </cell>
          <cell r="F45">
            <v>2.4789291026276649E-2</v>
          </cell>
          <cell r="G45">
            <v>-0.55423765365538058</v>
          </cell>
          <cell r="H45">
            <v>-25362</v>
          </cell>
          <cell r="I45">
            <v>-18085</v>
          </cell>
          <cell r="J45">
            <v>-0.28692532134689691</v>
          </cell>
        </row>
        <row r="46">
          <cell r="C46">
            <v>-23718</v>
          </cell>
          <cell r="D46">
            <v>-17561</v>
          </cell>
          <cell r="E46">
            <v>-17771</v>
          </cell>
          <cell r="F46">
            <v>1.1958316724560105E-2</v>
          </cell>
          <cell r="G46">
            <v>-0.25073783624251622</v>
          </cell>
          <cell r="H46">
            <v>-81638</v>
          </cell>
          <cell r="I46">
            <v>-72322</v>
          </cell>
          <cell r="J46">
            <v>-0.11411352556407556</v>
          </cell>
        </row>
        <row r="48">
          <cell r="C48">
            <v>916783</v>
          </cell>
          <cell r="D48">
            <v>1740108</v>
          </cell>
          <cell r="E48">
            <v>1127936</v>
          </cell>
          <cell r="F48">
            <v>-0.35180115257213918</v>
          </cell>
          <cell r="G48">
            <v>0.23031949763466381</v>
          </cell>
          <cell r="H48">
            <v>5436360</v>
          </cell>
          <cell r="I48">
            <v>6335537</v>
          </cell>
          <cell r="J48">
            <v>0.16540056214084425</v>
          </cell>
        </row>
        <row r="50">
          <cell r="C50">
            <v>510</v>
          </cell>
          <cell r="D50">
            <v>-119</v>
          </cell>
          <cell r="E50">
            <v>175</v>
          </cell>
          <cell r="F50" t="str">
            <v>n.a.</v>
          </cell>
          <cell r="G50">
            <v>-0.65686274509803921</v>
          </cell>
          <cell r="H50">
            <v>-1549</v>
          </cell>
          <cell r="I50">
            <v>-2681</v>
          </cell>
          <cell r="J50">
            <v>0.73079406068431241</v>
          </cell>
        </row>
        <row r="51">
          <cell r="C51">
            <v>111</v>
          </cell>
          <cell r="D51">
            <v>-367</v>
          </cell>
          <cell r="E51">
            <v>-7</v>
          </cell>
          <cell r="F51" t="str">
            <v>n.a.</v>
          </cell>
          <cell r="G51">
            <v>-1.0630630630630631</v>
          </cell>
          <cell r="H51">
            <v>2977</v>
          </cell>
          <cell r="I51">
            <v>-292</v>
          </cell>
          <cell r="J51" t="str">
            <v>n.a.</v>
          </cell>
        </row>
        <row r="53">
          <cell r="C53">
            <v>917404</v>
          </cell>
          <cell r="D53">
            <v>1739622</v>
          </cell>
          <cell r="E53">
            <v>1128104</v>
          </cell>
          <cell r="F53">
            <v>-0.35152349188501869</v>
          </cell>
          <cell r="G53">
            <v>0.22966980741309173</v>
          </cell>
          <cell r="H53">
            <v>5437788</v>
          </cell>
          <cell r="I53">
            <v>6332564</v>
          </cell>
          <cell r="J53">
            <v>0.16454779038829759</v>
          </cell>
        </row>
        <row r="54">
          <cell r="C54">
            <v>-68500</v>
          </cell>
          <cell r="D54">
            <v>-43118</v>
          </cell>
          <cell r="E54">
            <v>-8612</v>
          </cell>
          <cell r="F54">
            <v>-0.80026902917575027</v>
          </cell>
          <cell r="G54">
            <v>-0.87427737226277369</v>
          </cell>
          <cell r="H54">
            <v>-209238</v>
          </cell>
          <cell r="I54">
            <v>-146713</v>
          </cell>
          <cell r="J54">
            <v>-0.29882239363786695</v>
          </cell>
        </row>
        <row r="55">
          <cell r="C55">
            <v>848904</v>
          </cell>
          <cell r="D55">
            <v>1696504</v>
          </cell>
          <cell r="E55">
            <v>1119492</v>
          </cell>
          <cell r="F55">
            <v>-0.34011826674148721</v>
          </cell>
          <cell r="G55">
            <v>0.31874982330157475</v>
          </cell>
          <cell r="H55">
            <v>5228550</v>
          </cell>
          <cell r="I55">
            <v>6185851</v>
          </cell>
          <cell r="J55">
            <v>0.18309110556464028</v>
          </cell>
        </row>
        <row r="57">
          <cell r="C57">
            <v>0.9855311297292555</v>
          </cell>
          <cell r="D57">
            <v>0.99332396421175417</v>
          </cell>
          <cell r="E57">
            <v>0.9921135396172327</v>
          </cell>
          <cell r="F57" t="str">
            <v>-12 bps</v>
          </cell>
          <cell r="G57" t="str">
            <v>66 bps</v>
          </cell>
          <cell r="H57">
            <v>0.9855311297292555</v>
          </cell>
          <cell r="I57">
            <v>0.9921135396172327</v>
          </cell>
          <cell r="J57" t="str">
            <v>66 bps</v>
          </cell>
        </row>
      </sheetData>
      <sheetData sheetId="25">
        <row r="9">
          <cell r="P9">
            <v>4265959</v>
          </cell>
          <cell r="Q9">
            <v>4363712</v>
          </cell>
          <cell r="R9">
            <v>4381994</v>
          </cell>
          <cell r="S9">
            <v>4.1895523810920607E-3</v>
          </cell>
          <cell r="T9">
            <v>2.7200214535582738E-2</v>
          </cell>
          <cell r="U9">
            <v>16463174</v>
          </cell>
          <cell r="V9">
            <v>17346146</v>
          </cell>
          <cell r="W9">
            <v>5.3633157251451027E-2</v>
          </cell>
          <cell r="AC9">
            <v>1.9640965631329482E-2</v>
          </cell>
          <cell r="AD9">
            <v>2.7517887349847441E-2</v>
          </cell>
          <cell r="AE9">
            <v>2.4398664549334152E-2</v>
          </cell>
          <cell r="AF9">
            <v>2.3631003997777345E-2</v>
          </cell>
          <cell r="AG9">
            <v>2.6162026237197065E-2</v>
          </cell>
        </row>
        <row r="10">
          <cell r="D10">
            <v>6025352</v>
          </cell>
          <cell r="E10">
            <v>5134613</v>
          </cell>
          <cell r="F10">
            <v>5430818</v>
          </cell>
          <cell r="G10">
            <v>5.7687891959919864E-2</v>
          </cell>
          <cell r="H10">
            <v>-9.8672077581525533E-2</v>
          </cell>
          <cell r="P10">
            <v>-1153770</v>
          </cell>
          <cell r="Q10">
            <v>-1040332</v>
          </cell>
          <cell r="R10">
            <v>-1025087</v>
          </cell>
          <cell r="S10">
            <v>-1.4653975846172184E-2</v>
          </cell>
          <cell r="T10">
            <v>-0.11153262782010279</v>
          </cell>
          <cell r="U10">
            <v>-4477974</v>
          </cell>
          <cell r="V10">
            <v>-4286492</v>
          </cell>
          <cell r="W10">
            <v>-4.2760855690542193E-2</v>
          </cell>
          <cell r="AC10">
            <v>0.15487180641426412</v>
          </cell>
          <cell r="AD10">
            <v>0.22909440043753992</v>
          </cell>
          <cell r="AE10">
            <v>0.19763877904806926</v>
          </cell>
          <cell r="AF10">
            <v>0.19008938032645292</v>
          </cell>
          <cell r="AG10">
            <v>0.20767737412667706</v>
          </cell>
        </row>
        <row r="11">
          <cell r="D11">
            <v>24668794</v>
          </cell>
          <cell r="E11">
            <v>36092693</v>
          </cell>
          <cell r="F11">
            <v>39106465</v>
          </cell>
          <cell r="G11">
            <v>8.350089033256676E-2</v>
          </cell>
          <cell r="H11">
            <v>0.58526051172181337</v>
          </cell>
          <cell r="P11">
            <v>3112189</v>
          </cell>
          <cell r="Q11">
            <v>3323380</v>
          </cell>
          <cell r="R11">
            <v>3356907</v>
          </cell>
          <cell r="S11">
            <v>1.008822343517744E-2</v>
          </cell>
          <cell r="T11">
            <v>7.8632113923672378E-2</v>
          </cell>
          <cell r="U11">
            <v>11985200</v>
          </cell>
          <cell r="V11">
            <v>13059654</v>
          </cell>
          <cell r="W11">
            <v>8.9648399692954642E-2</v>
          </cell>
          <cell r="AC11">
            <v>6.6676235260853395E-2</v>
          </cell>
          <cell r="AD11">
            <v>6.8370914474019037E-2</v>
          </cell>
          <cell r="AE11">
            <v>6.6972851838822428E-2</v>
          </cell>
          <cell r="AF11">
            <v>6.4087312916160211E-2</v>
          </cell>
          <cell r="AG11">
            <v>6.6889412604638862E-2</v>
          </cell>
        </row>
        <row r="12">
          <cell r="D12">
            <v>30694146</v>
          </cell>
          <cell r="E12">
            <v>41227306</v>
          </cell>
          <cell r="F12">
            <v>44537283</v>
          </cell>
          <cell r="G12">
            <v>8.0286036637950586E-2</v>
          </cell>
          <cell r="H12">
            <v>0.45100251363891997</v>
          </cell>
          <cell r="AC12">
            <v>4.3556733495115685E-2</v>
          </cell>
          <cell r="AD12">
            <v>5.1346466661542862E-2</v>
          </cell>
          <cell r="AE12">
            <v>5.3453238076592448E-2</v>
          </cell>
          <cell r="AF12">
            <v>4.5610989582822566E-2</v>
          </cell>
          <cell r="AG12">
            <v>5.0084912878687847E-2</v>
          </cell>
        </row>
        <row r="13">
          <cell r="P13">
            <v>-1160527</v>
          </cell>
          <cell r="Q13">
            <v>-935374</v>
          </cell>
          <cell r="R13">
            <v>-786209</v>
          </cell>
          <cell r="S13">
            <v>-0.15947097096990082</v>
          </cell>
          <cell r="T13">
            <v>-0.3225413971411264</v>
          </cell>
          <cell r="U13">
            <v>-3768729</v>
          </cell>
          <cell r="V13">
            <v>-3683332</v>
          </cell>
          <cell r="W13">
            <v>-2.2659363408724799E-2</v>
          </cell>
          <cell r="AC13">
            <v>2.8225976825027685E-2</v>
          </cell>
          <cell r="AD13">
            <v>2.4294094779194579E-2</v>
          </cell>
          <cell r="AE13">
            <v>2.2943876202396987E-2</v>
          </cell>
          <cell r="AF13">
            <v>2.7372443611032849E-2</v>
          </cell>
          <cell r="AG13">
            <v>2.5077617755840664E-2</v>
          </cell>
        </row>
        <row r="14">
          <cell r="D14">
            <v>100211</v>
          </cell>
          <cell r="E14">
            <v>622399</v>
          </cell>
          <cell r="F14">
            <v>19151</v>
          </cell>
          <cell r="G14">
            <v>-0.96923034902048366</v>
          </cell>
          <cell r="H14">
            <v>-0.80889323527357271</v>
          </cell>
          <cell r="P14">
            <v>81398</v>
          </cell>
          <cell r="Q14">
            <v>107848</v>
          </cell>
          <cell r="R14">
            <v>108560</v>
          </cell>
          <cell r="S14">
            <v>6.6018841332245379E-3</v>
          </cell>
          <cell r="T14">
            <v>0.33369370254797415</v>
          </cell>
          <cell r="U14">
            <v>313405</v>
          </cell>
          <cell r="V14">
            <v>402380</v>
          </cell>
          <cell r="W14">
            <v>0.28389783187887879</v>
          </cell>
        </row>
        <row r="15">
          <cell r="P15">
            <v>-1079129</v>
          </cell>
          <cell r="Q15">
            <v>-827526</v>
          </cell>
          <cell r="R15">
            <v>-677649</v>
          </cell>
          <cell r="S15">
            <v>-0.18111455108359134</v>
          </cell>
          <cell r="T15">
            <v>-0.3720407847439926</v>
          </cell>
          <cell r="U15">
            <v>-3455324</v>
          </cell>
          <cell r="V15">
            <v>-3280952</v>
          </cell>
          <cell r="W15">
            <v>-5.0464732106164284E-2</v>
          </cell>
        </row>
        <row r="16">
          <cell r="D16">
            <v>362360</v>
          </cell>
          <cell r="E16">
            <v>704968</v>
          </cell>
          <cell r="F16">
            <v>603635</v>
          </cell>
          <cell r="G16">
            <v>-0.14374127619977076</v>
          </cell>
          <cell r="H16">
            <v>0.66584336019428192</v>
          </cell>
          <cell r="AC16">
            <v>4.4157694645820526E-2</v>
          </cell>
          <cell r="AD16">
            <v>4.3878969278208453E-2</v>
          </cell>
          <cell r="AE16">
            <v>3.8339474858393126E-2</v>
          </cell>
          <cell r="AF16">
            <v>4.4157694645820526E-2</v>
          </cell>
          <cell r="AG16">
            <v>3.8339474858393126E-2</v>
          </cell>
        </row>
        <row r="17">
          <cell r="D17">
            <v>20592731</v>
          </cell>
          <cell r="E17">
            <v>22888341</v>
          </cell>
          <cell r="F17">
            <v>23375769</v>
          </cell>
          <cell r="G17">
            <v>2.1295907816123501E-2</v>
          </cell>
          <cell r="H17">
            <v>0.13514662042640191</v>
          </cell>
          <cell r="P17">
            <v>2033060</v>
          </cell>
          <cell r="Q17">
            <v>2495854</v>
          </cell>
          <cell r="R17">
            <v>2679258</v>
          </cell>
          <cell r="S17">
            <v>7.3483464978320048E-2</v>
          </cell>
          <cell r="T17">
            <v>0.31784502178981439</v>
          </cell>
          <cell r="U17">
            <v>8529876</v>
          </cell>
          <cell r="V17">
            <v>9778702</v>
          </cell>
          <cell r="W17">
            <v>0.14640611422721736</v>
          </cell>
          <cell r="AC17">
            <v>6.1903712759578289E-2</v>
          </cell>
          <cell r="AD17">
            <v>6.134349315658888E-2</v>
          </cell>
          <cell r="AE17">
            <v>5.4602786829497381E-2</v>
          </cell>
          <cell r="AF17">
            <v>6.1903712759578289E-2</v>
          </cell>
          <cell r="AG17">
            <v>5.4602786829497381E-2</v>
          </cell>
        </row>
        <row r="18">
          <cell r="D18">
            <v>9557451</v>
          </cell>
          <cell r="E18">
            <v>8178619</v>
          </cell>
          <cell r="F18">
            <v>8277440</v>
          </cell>
          <cell r="G18">
            <v>1.2082846749555152E-2</v>
          </cell>
          <cell r="H18">
            <v>-0.13392807349993216</v>
          </cell>
          <cell r="AC18">
            <v>1.3358556185897716</v>
          </cell>
          <cell r="AD18">
            <v>1.3622548908813263</v>
          </cell>
          <cell r="AE18">
            <v>1.4702172067124732</v>
          </cell>
          <cell r="AF18">
            <v>1.3358556185897716</v>
          </cell>
          <cell r="AG18">
            <v>1.4702172067124732</v>
          </cell>
        </row>
        <row r="19">
          <cell r="AC19">
            <v>0.95290414527622402</v>
          </cell>
          <cell r="AD19">
            <v>0.97442022666507688</v>
          </cell>
          <cell r="AE19">
            <v>1.0323164604975656</v>
          </cell>
          <cell r="AF19">
            <v>0.95290414527622402</v>
          </cell>
          <cell r="AG19">
            <v>1.0323164604975656</v>
          </cell>
        </row>
        <row r="20">
          <cell r="D20">
            <v>131767137</v>
          </cell>
          <cell r="E20">
            <v>129063925</v>
          </cell>
          <cell r="F20">
            <v>132053791</v>
          </cell>
          <cell r="G20">
            <v>2.3165776184166102E-2</v>
          </cell>
          <cell r="H20">
            <v>2.1754589689536928E-3</v>
          </cell>
          <cell r="P20">
            <v>773261</v>
          </cell>
          <cell r="Q20">
            <v>898766</v>
          </cell>
          <cell r="R20">
            <v>912573</v>
          </cell>
          <cell r="S20">
            <v>1.5362174359065651E-2</v>
          </cell>
          <cell r="T20">
            <v>0.18016167891565721</v>
          </cell>
          <cell r="U20">
            <v>3039965</v>
          </cell>
          <cell r="V20">
            <v>3442417</v>
          </cell>
          <cell r="W20">
            <v>0.1323870505088052</v>
          </cell>
          <cell r="AC20">
            <v>3.274915302423366E-2</v>
          </cell>
          <cell r="AD20">
            <v>2.5265766522250252E-2</v>
          </cell>
          <cell r="AE20">
            <v>2.0761486746460358E-2</v>
          </cell>
          <cell r="AF20">
            <v>2.5803949053651614E-2</v>
          </cell>
          <cell r="AG20">
            <v>2.4872568013737835E-2</v>
          </cell>
        </row>
        <row r="21">
          <cell r="D21">
            <v>125948604</v>
          </cell>
          <cell r="E21">
            <v>123400733</v>
          </cell>
          <cell r="F21">
            <v>126990918</v>
          </cell>
          <cell r="G21">
            <v>2.9093708868001618E-2</v>
          </cell>
          <cell r="H21">
            <v>8.2757090344566259E-3</v>
          </cell>
          <cell r="P21">
            <v>268615</v>
          </cell>
          <cell r="Q21">
            <v>299425</v>
          </cell>
          <cell r="R21">
            <v>313538</v>
          </cell>
          <cell r="S21">
            <v>4.7133672873006599E-2</v>
          </cell>
          <cell r="T21">
            <v>0.16723935744466989</v>
          </cell>
          <cell r="U21">
            <v>997648</v>
          </cell>
          <cell r="V21">
            <v>1166567</v>
          </cell>
          <cell r="W21">
            <v>0.16931723413468477</v>
          </cell>
        </row>
        <row r="22">
          <cell r="D22">
            <v>5818533</v>
          </cell>
          <cell r="E22">
            <v>5663192</v>
          </cell>
          <cell r="F22">
            <v>5062873</v>
          </cell>
          <cell r="G22">
            <v>-0.10600364600034751</v>
          </cell>
          <cell r="H22">
            <v>-0.12987122355411579</v>
          </cell>
          <cell r="P22">
            <v>10759</v>
          </cell>
          <cell r="Q22">
            <v>24114</v>
          </cell>
          <cell r="R22">
            <v>-19571</v>
          </cell>
          <cell r="S22" t="str">
            <v>n.a.</v>
          </cell>
          <cell r="T22" t="str">
            <v>n.a.</v>
          </cell>
          <cell r="U22">
            <v>-23102</v>
          </cell>
          <cell r="V22">
            <v>27933</v>
          </cell>
          <cell r="W22" t="str">
            <v>n.a.</v>
          </cell>
        </row>
        <row r="23">
          <cell r="D23">
            <v>-7772720</v>
          </cell>
          <cell r="E23">
            <v>-7714711</v>
          </cell>
          <cell r="F23">
            <v>-7443523</v>
          </cell>
          <cell r="G23">
            <v>-3.5152062079836822E-2</v>
          </cell>
          <cell r="H23">
            <v>-4.2352870037773133E-2</v>
          </cell>
          <cell r="P23">
            <v>21750</v>
          </cell>
          <cell r="Q23">
            <v>13639</v>
          </cell>
          <cell r="R23">
            <v>24881</v>
          </cell>
          <cell r="S23">
            <v>0.8242539775643376</v>
          </cell>
          <cell r="T23">
            <v>0.14395402298850574</v>
          </cell>
          <cell r="U23">
            <v>99156</v>
          </cell>
          <cell r="V23">
            <v>77674</v>
          </cell>
          <cell r="W23">
            <v>-0.21664851345354794</v>
          </cell>
          <cell r="AC23">
            <v>0.43245200866986411</v>
          </cell>
          <cell r="AD23">
            <v>0.39778220601808467</v>
          </cell>
          <cell r="AE23">
            <v>0.45749526152269582</v>
          </cell>
          <cell r="AF23">
            <v>0.40746488215529958</v>
          </cell>
          <cell r="AG23">
            <v>0.41068731910752676</v>
          </cell>
        </row>
        <row r="24">
          <cell r="D24">
            <v>123994417</v>
          </cell>
          <cell r="E24">
            <v>121349214</v>
          </cell>
          <cell r="F24">
            <v>124610268</v>
          </cell>
          <cell r="G24">
            <v>2.6873301379603497E-2</v>
          </cell>
          <cell r="H24">
            <v>4.9667639471219095E-3</v>
          </cell>
          <cell r="P24">
            <v>8795</v>
          </cell>
          <cell r="Q24">
            <v>-10714</v>
          </cell>
          <cell r="R24">
            <v>-1989</v>
          </cell>
          <cell r="S24">
            <v>-0.81435504946798576</v>
          </cell>
          <cell r="T24" t="str">
            <v>n.a.</v>
          </cell>
          <cell r="U24">
            <v>9431</v>
          </cell>
          <cell r="V24">
            <v>-5455</v>
          </cell>
          <cell r="W24" t="str">
            <v>n.a.</v>
          </cell>
          <cell r="AC24">
            <v>3.7296402555717714E-2</v>
          </cell>
          <cell r="AD24">
            <v>3.5314937031783941E-2</v>
          </cell>
          <cell r="AE24">
            <v>4.0523451229435799E-2</v>
          </cell>
          <cell r="AF24">
            <v>3.3961592246055453E-2</v>
          </cell>
          <cell r="AG24">
            <v>3.5989651104125484E-2</v>
          </cell>
        </row>
        <row r="25">
          <cell r="P25">
            <v>101244</v>
          </cell>
          <cell r="Q25">
            <v>19336</v>
          </cell>
          <cell r="R25">
            <v>95118</v>
          </cell>
          <cell r="S25">
            <v>3.9192180388911875</v>
          </cell>
          <cell r="T25">
            <v>-6.0507289320848645E-2</v>
          </cell>
          <cell r="U25">
            <v>345103</v>
          </cell>
          <cell r="V25">
            <v>246098</v>
          </cell>
          <cell r="W25">
            <v>-0.28688536465924663</v>
          </cell>
        </row>
        <row r="26">
          <cell r="D26">
            <v>1559485</v>
          </cell>
          <cell r="E26">
            <v>1479708</v>
          </cell>
          <cell r="F26">
            <v>1496066</v>
          </cell>
          <cell r="G26">
            <v>1.1054883801398654E-2</v>
          </cell>
          <cell r="H26">
            <v>-4.0666630329884546E-2</v>
          </cell>
          <cell r="P26">
            <v>1184424</v>
          </cell>
          <cell r="Q26">
            <v>1244566</v>
          </cell>
          <cell r="R26">
            <v>1324550</v>
          </cell>
          <cell r="S26">
            <v>6.4266579675163873E-2</v>
          </cell>
          <cell r="T26">
            <v>0.11830729536044525</v>
          </cell>
          <cell r="U26">
            <v>4468201</v>
          </cell>
          <cell r="V26">
            <v>4955234</v>
          </cell>
          <cell r="W26">
            <v>0.10899979656241963</v>
          </cell>
        </row>
        <row r="27">
          <cell r="D27">
            <v>412401</v>
          </cell>
          <cell r="E27">
            <v>466957</v>
          </cell>
          <cell r="F27">
            <v>528184</v>
          </cell>
          <cell r="G27">
            <v>0.13111913944967096</v>
          </cell>
          <cell r="H27">
            <v>0.28075344143200431</v>
          </cell>
        </row>
        <row r="28">
          <cell r="D28">
            <v>21426</v>
          </cell>
          <cell r="E28">
            <v>29053</v>
          </cell>
          <cell r="F28">
            <v>29368</v>
          </cell>
          <cell r="G28">
            <v>1.0842253811998761E-2</v>
          </cell>
          <cell r="H28">
            <v>0.3706711472043312</v>
          </cell>
        </row>
        <row r="29">
          <cell r="D29">
            <v>6510227</v>
          </cell>
          <cell r="E29">
            <v>7959779</v>
          </cell>
          <cell r="F29">
            <v>7609096</v>
          </cell>
          <cell r="G29">
            <v>-4.4056876453479422E-2</v>
          </cell>
          <cell r="H29">
            <v>0.16879119576014784</v>
          </cell>
          <cell r="P29">
            <v>-788885</v>
          </cell>
          <cell r="Q29">
            <v>-850918</v>
          </cell>
          <cell r="R29">
            <v>-973566</v>
          </cell>
          <cell r="S29">
            <v>0.14413609772034439</v>
          </cell>
          <cell r="T29">
            <v>0.23410383008930324</v>
          </cell>
          <cell r="U29">
            <v>-3071184</v>
          </cell>
          <cell r="V29">
            <v>-3441259</v>
          </cell>
          <cell r="W29">
            <v>0.12049912997723354</v>
          </cell>
        </row>
        <row r="30">
          <cell r="P30">
            <v>-874101</v>
          </cell>
          <cell r="Q30">
            <v>-802127</v>
          </cell>
          <cell r="R30">
            <v>-978885</v>
          </cell>
          <cell r="S30">
            <v>0.22036161355994749</v>
          </cell>
          <cell r="T30">
            <v>0.11987630720019769</v>
          </cell>
          <cell r="U30">
            <v>-2954789</v>
          </cell>
          <cell r="V30">
            <v>-3260696</v>
          </cell>
          <cell r="W30">
            <v>0.1035292198529235</v>
          </cell>
        </row>
        <row r="31">
          <cell r="D31">
            <v>193804855</v>
          </cell>
          <cell r="E31">
            <v>204906344</v>
          </cell>
          <cell r="F31">
            <v>211086260</v>
          </cell>
          <cell r="G31">
            <v>3.0159710428487269E-2</v>
          </cell>
          <cell r="H31">
            <v>8.9169102600654665E-2</v>
          </cell>
          <cell r="P31">
            <v>-146657</v>
          </cell>
          <cell r="Q31">
            <v>-146719</v>
          </cell>
          <cell r="R31">
            <v>-154731</v>
          </cell>
          <cell r="S31">
            <v>5.4607787675761146E-2</v>
          </cell>
          <cell r="T31">
            <v>5.5053628534607962E-2</v>
          </cell>
          <cell r="U31">
            <v>-547006</v>
          </cell>
          <cell r="V31">
            <v>-583990</v>
          </cell>
          <cell r="W31">
            <v>6.7611689816930706E-2</v>
          </cell>
        </row>
        <row r="32">
          <cell r="P32">
            <v>-124472</v>
          </cell>
          <cell r="Q32">
            <v>-62292</v>
          </cell>
          <cell r="R32">
            <v>-104374</v>
          </cell>
          <cell r="S32">
            <v>0.67556026456045715</v>
          </cell>
          <cell r="T32">
            <v>-0.16146603252137026</v>
          </cell>
          <cell r="U32">
            <v>-296430</v>
          </cell>
          <cell r="V32">
            <v>-283169</v>
          </cell>
          <cell r="W32">
            <v>-4.4735688020780623E-2</v>
          </cell>
        </row>
        <row r="33">
          <cell r="P33">
            <v>-1934115</v>
          </cell>
          <cell r="Q33">
            <v>-1862056</v>
          </cell>
          <cell r="R33">
            <v>-2211556</v>
          </cell>
          <cell r="S33">
            <v>0.18769575136300948</v>
          </cell>
          <cell r="T33">
            <v>0.14344596882812036</v>
          </cell>
          <cell r="U33">
            <v>-6869409</v>
          </cell>
          <cell r="V33">
            <v>-7569114</v>
          </cell>
          <cell r="W33">
            <v>0.10185810744417752</v>
          </cell>
        </row>
        <row r="35">
          <cell r="D35">
            <v>39377289</v>
          </cell>
          <cell r="E35">
            <v>45310064</v>
          </cell>
          <cell r="F35">
            <v>44280933</v>
          </cell>
          <cell r="G35">
            <v>-2.2713077606776277E-2</v>
          </cell>
          <cell r="H35">
            <v>0.12452975114665715</v>
          </cell>
          <cell r="P35">
            <v>1283369</v>
          </cell>
          <cell r="Q35">
            <v>1878364</v>
          </cell>
          <cell r="R35">
            <v>1792252</v>
          </cell>
          <cell r="S35">
            <v>-4.5844149483273741E-2</v>
          </cell>
          <cell r="T35">
            <v>0.39652118759296817</v>
          </cell>
          <cell r="U35">
            <v>6128668</v>
          </cell>
          <cell r="V35">
            <v>7164822</v>
          </cell>
          <cell r="W35">
            <v>0.16906675316724612</v>
          </cell>
        </row>
        <row r="36">
          <cell r="D36">
            <v>92931227</v>
          </cell>
          <cell r="E36">
            <v>95985178</v>
          </cell>
          <cell r="F36">
            <v>103434795</v>
          </cell>
          <cell r="G36">
            <v>7.7612160077465298E-2</v>
          </cell>
          <cell r="H36">
            <v>0.11302517290555089</v>
          </cell>
        </row>
        <row r="37">
          <cell r="D37">
            <v>132308516</v>
          </cell>
          <cell r="E37">
            <v>141295242</v>
          </cell>
          <cell r="F37">
            <v>147715728</v>
          </cell>
          <cell r="G37">
            <v>4.5440213761762764E-2</v>
          </cell>
          <cell r="H37">
            <v>0.11644913317597788</v>
          </cell>
          <cell r="P37">
            <v>-327708</v>
          </cell>
          <cell r="Q37">
            <v>-472791</v>
          </cell>
          <cell r="R37">
            <v>-517677</v>
          </cell>
          <cell r="S37">
            <v>9.4938355425547447E-2</v>
          </cell>
          <cell r="T37">
            <v>0.57968984583836836</v>
          </cell>
          <cell r="U37">
            <v>-1545006</v>
          </cell>
          <cell r="V37">
            <v>-1853018</v>
          </cell>
          <cell r="W37">
            <v>0.19935974358675629</v>
          </cell>
        </row>
        <row r="39">
          <cell r="D39">
            <v>8005844</v>
          </cell>
          <cell r="E39">
            <v>5621745</v>
          </cell>
          <cell r="F39">
            <v>7203885</v>
          </cell>
          <cell r="G39">
            <v>0.28143218875989573</v>
          </cell>
          <cell r="H39">
            <v>-0.10017169957346159</v>
          </cell>
          <cell r="P39">
            <v>955661</v>
          </cell>
          <cell r="Q39">
            <v>1405573</v>
          </cell>
          <cell r="R39">
            <v>1274575</v>
          </cell>
          <cell r="S39">
            <v>-9.3199001403697995E-2</v>
          </cell>
          <cell r="T39">
            <v>0.33371038474940384</v>
          </cell>
          <cell r="U39">
            <v>4583662</v>
          </cell>
          <cell r="V39">
            <v>5311804</v>
          </cell>
          <cell r="W39">
            <v>0.15885595403849587</v>
          </cell>
        </row>
        <row r="40">
          <cell r="D40">
            <v>7461674</v>
          </cell>
          <cell r="E40">
            <v>4788939</v>
          </cell>
          <cell r="F40">
            <v>6646830</v>
          </cell>
          <cell r="G40">
            <v>0.38795461792267555</v>
          </cell>
          <cell r="H40">
            <v>-0.10920391322376186</v>
          </cell>
          <cell r="P40">
            <v>-2670</v>
          </cell>
          <cell r="Q40">
            <v>-3172</v>
          </cell>
          <cell r="R40">
            <v>-5867</v>
          </cell>
          <cell r="S40">
            <v>0.84962168978562425</v>
          </cell>
          <cell r="T40">
            <v>1.1973782771535582</v>
          </cell>
          <cell r="U40">
            <v>-10081</v>
          </cell>
          <cell r="V40">
            <v>-15418</v>
          </cell>
          <cell r="W40">
            <v>0.52941176470588236</v>
          </cell>
        </row>
        <row r="41">
          <cell r="D41">
            <v>544170</v>
          </cell>
          <cell r="E41">
            <v>832806</v>
          </cell>
          <cell r="F41">
            <v>557055</v>
          </cell>
          <cell r="G41">
            <v>-0.33111072686796206</v>
          </cell>
          <cell r="H41">
            <v>2.3678262307734715E-2</v>
          </cell>
          <cell r="P41">
            <v>952991</v>
          </cell>
          <cell r="Q41">
            <v>1402401</v>
          </cell>
          <cell r="R41">
            <v>1268708</v>
          </cell>
          <cell r="S41">
            <v>-9.5331506466410101E-2</v>
          </cell>
          <cell r="T41">
            <v>0.3312906417794082</v>
          </cell>
          <cell r="U41">
            <v>4573581</v>
          </cell>
          <cell r="V41">
            <v>5296386</v>
          </cell>
          <cell r="W41">
            <v>0.1580391819889054</v>
          </cell>
        </row>
        <row r="43">
          <cell r="D43">
            <v>11870116</v>
          </cell>
          <cell r="E43">
            <v>12210085</v>
          </cell>
          <cell r="F43">
            <v>10165266</v>
          </cell>
          <cell r="G43">
            <v>-0.16746967772951621</v>
          </cell>
          <cell r="H43">
            <v>-0.1436253866432308</v>
          </cell>
        </row>
        <row r="44">
          <cell r="D44">
            <v>10961427</v>
          </cell>
          <cell r="E44">
            <v>13351992</v>
          </cell>
          <cell r="F44">
            <v>13627208</v>
          </cell>
          <cell r="G44">
            <v>2.06123550703146E-2</v>
          </cell>
          <cell r="H44">
            <v>0.24319652906505695</v>
          </cell>
        </row>
        <row r="45">
          <cell r="D45">
            <v>412401</v>
          </cell>
          <cell r="E45">
            <v>466957</v>
          </cell>
          <cell r="F45">
            <v>528184</v>
          </cell>
          <cell r="G45">
            <v>0.13111913944967096</v>
          </cell>
          <cell r="H45">
            <v>0.28075344143200431</v>
          </cell>
        </row>
        <row r="46">
          <cell r="D46">
            <v>91966</v>
          </cell>
          <cell r="E46">
            <v>354562</v>
          </cell>
          <cell r="F46">
            <v>0</v>
          </cell>
          <cell r="G46" t="str">
            <v>n.a.</v>
          </cell>
          <cell r="H46" t="str">
            <v>n.a.</v>
          </cell>
        </row>
        <row r="47">
          <cell r="D47">
            <v>4995178</v>
          </cell>
          <cell r="E47">
            <v>6110653</v>
          </cell>
          <cell r="F47">
            <v>5694394</v>
          </cell>
          <cell r="G47">
            <v>-6.8120215629982592E-2</v>
          </cell>
          <cell r="H47">
            <v>0.13997819497123026</v>
          </cell>
        </row>
        <row r="48">
          <cell r="D48">
            <v>168645448</v>
          </cell>
          <cell r="E48">
            <v>179411236</v>
          </cell>
          <cell r="F48">
            <v>184934665</v>
          </cell>
          <cell r="G48">
            <v>3.0786416297806454E-2</v>
          </cell>
          <cell r="H48">
            <v>9.6588536442442252E-2</v>
          </cell>
        </row>
        <row r="50">
          <cell r="D50">
            <v>24998419</v>
          </cell>
          <cell r="E50">
            <v>25347135</v>
          </cell>
          <cell r="F50">
            <v>26007483</v>
          </cell>
          <cell r="G50">
            <v>2.6052175127484822E-2</v>
          </cell>
          <cell r="H50">
            <v>4.03651126897265E-2</v>
          </cell>
        </row>
        <row r="51">
          <cell r="E51">
            <v>12679794</v>
          </cell>
          <cell r="F51">
            <v>12679794</v>
          </cell>
          <cell r="G51">
            <v>0</v>
          </cell>
          <cell r="H51">
            <v>0</v>
          </cell>
        </row>
        <row r="52">
          <cell r="D52">
            <v>6372059</v>
          </cell>
          <cell r="E52">
            <v>6372468</v>
          </cell>
          <cell r="F52">
            <v>5905440</v>
          </cell>
          <cell r="G52">
            <v>-7.3288402546705614E-2</v>
          </cell>
          <cell r="H52">
            <v>-7.3228920196752728E-2</v>
          </cell>
        </row>
        <row r="53">
          <cell r="D53">
            <v>-108012</v>
          </cell>
          <cell r="E53">
            <v>223921</v>
          </cell>
          <cell r="F53">
            <v>82590</v>
          </cell>
          <cell r="G53" t="str">
            <v>n.a.</v>
          </cell>
          <cell r="H53" t="str">
            <v>n.a.</v>
          </cell>
        </row>
        <row r="54">
          <cell r="D54">
            <v>6054578</v>
          </cell>
          <cell r="E54">
            <v>6070952</v>
          </cell>
          <cell r="F54">
            <v>7339659</v>
          </cell>
          <cell r="G54">
            <v>0.20897990957596108</v>
          </cell>
          <cell r="H54">
            <v>0.2122494746950159</v>
          </cell>
        </row>
        <row r="56">
          <cell r="D56">
            <v>160988</v>
          </cell>
          <cell r="E56">
            <v>147973</v>
          </cell>
          <cell r="F56">
            <v>144112</v>
          </cell>
          <cell r="G56">
            <v>-2.6092597973954707E-2</v>
          </cell>
          <cell r="H56">
            <v>-0.10482768902029965</v>
          </cell>
        </row>
        <row r="58">
          <cell r="D58">
            <v>25159407</v>
          </cell>
          <cell r="E58">
            <v>25495108</v>
          </cell>
          <cell r="F58">
            <v>26151595</v>
          </cell>
          <cell r="G58">
            <v>2.574952810554872E-2</v>
          </cell>
          <cell r="H58">
            <v>3.9436064609948876E-2</v>
          </cell>
        </row>
        <row r="60">
          <cell r="D60">
            <v>193804855</v>
          </cell>
          <cell r="E60">
            <v>204906344</v>
          </cell>
          <cell r="F60">
            <v>211086260</v>
          </cell>
          <cell r="G60">
            <v>3.0159710428487269E-2</v>
          </cell>
          <cell r="H60">
            <v>8.9169102600654665E-2</v>
          </cell>
        </row>
        <row r="62">
          <cell r="D62">
            <v>138140917</v>
          </cell>
          <cell r="E62">
            <v>144241520</v>
          </cell>
          <cell r="F62">
            <v>139066953</v>
          </cell>
          <cell r="G62">
            <v>-3.5874323842399886E-2</v>
          </cell>
          <cell r="H62">
            <v>6.7035605388373089E-3</v>
          </cell>
        </row>
        <row r="63">
          <cell r="D63">
            <v>19328506</v>
          </cell>
          <cell r="E63">
            <v>19593247</v>
          </cell>
          <cell r="F63">
            <v>21683478</v>
          </cell>
          <cell r="G63">
            <v>0.10668119480145379</v>
          </cell>
          <cell r="H63">
            <v>0.12183931856916412</v>
          </cell>
        </row>
        <row r="64">
          <cell r="D64">
            <v>76719565</v>
          </cell>
          <cell r="E64">
            <v>77964739</v>
          </cell>
          <cell r="F64">
            <v>74193794</v>
          </cell>
          <cell r="G64">
            <v>-4.8367313844275166E-2</v>
          </cell>
          <cell r="H64">
            <v>-3.2922123580862328E-2</v>
          </cell>
        </row>
        <row r="65">
          <cell r="D65">
            <v>42092846</v>
          </cell>
          <cell r="E65">
            <v>46683534</v>
          </cell>
          <cell r="F65">
            <v>43189681</v>
          </cell>
          <cell r="G65">
            <v>-7.484122774424061E-2</v>
          </cell>
          <cell r="H65">
            <v>2.6057515806842808E-2</v>
          </cell>
        </row>
      </sheetData>
      <sheetData sheetId="26">
        <row r="9">
          <cell r="N9">
            <v>3507996</v>
          </cell>
          <cell r="O9">
            <v>3616878</v>
          </cell>
          <cell r="P9">
            <v>3639485</v>
          </cell>
          <cell r="Q9">
            <v>6.2504181783294872E-3</v>
          </cell>
          <cell r="R9">
            <v>3.7482653914086561E-2</v>
          </cell>
          <cell r="S9">
            <v>13486861</v>
          </cell>
          <cell r="T9">
            <v>14345027</v>
          </cell>
          <cell r="U9">
            <v>6.3629780124522681E-2</v>
          </cell>
          <cell r="AA9">
            <v>2.1039909167514307E-2</v>
          </cell>
          <cell r="AB9">
            <v>2.9446072169473734E-2</v>
          </cell>
          <cell r="AC9">
            <v>2.6071794709448915E-2</v>
          </cell>
          <cell r="AD9">
            <v>2.531510508260398E-2</v>
          </cell>
          <cell r="AE9">
            <v>2.7993098894253866E-2</v>
          </cell>
        </row>
        <row r="10">
          <cell r="E10">
            <v>5236016</v>
          </cell>
          <cell r="F10">
            <v>4561696</v>
          </cell>
          <cell r="G10">
            <v>4792810</v>
          </cell>
          <cell r="H10">
            <v>5.0664051265143492E-2</v>
          </cell>
          <cell r="I10">
            <v>-8.4645654253157357E-2</v>
          </cell>
          <cell r="N10">
            <v>-936600</v>
          </cell>
          <cell r="O10">
            <v>-856286</v>
          </cell>
          <cell r="P10">
            <v>-857707</v>
          </cell>
          <cell r="Q10">
            <v>1.6594922724416843E-3</v>
          </cell>
          <cell r="R10">
            <v>-8.4233397394832377E-2</v>
          </cell>
          <cell r="S10">
            <v>-3668766</v>
          </cell>
          <cell r="T10">
            <v>-3529865</v>
          </cell>
          <cell r="U10">
            <v>-3.7860414101090124E-2</v>
          </cell>
          <cell r="AA10">
            <v>0.1550274939560258</v>
          </cell>
          <cell r="AB10">
            <v>0.22904258164810723</v>
          </cell>
          <cell r="AC10">
            <v>0.19760257012475863</v>
          </cell>
          <cell r="AD10">
            <v>0.1901699389582191</v>
          </cell>
          <cell r="AE10">
            <v>0.20769533901950685</v>
          </cell>
        </row>
        <row r="11">
          <cell r="E11">
            <v>24554369</v>
          </cell>
          <cell r="F11">
            <v>35307925</v>
          </cell>
          <cell r="G11">
            <v>38063318</v>
          </cell>
          <cell r="H11">
            <v>7.8038938850130676E-2</v>
          </cell>
          <cell r="I11">
            <v>0.55016477922930951</v>
          </cell>
          <cell r="N11">
            <v>2571396</v>
          </cell>
          <cell r="O11">
            <v>2760592</v>
          </cell>
          <cell r="P11">
            <v>2781778</v>
          </cell>
          <cell r="Q11">
            <v>7.6744408445724686E-3</v>
          </cell>
          <cell r="R11">
            <v>8.1816258561497338E-2</v>
          </cell>
          <cell r="S11">
            <v>9818095</v>
          </cell>
          <cell r="T11">
            <v>10815162</v>
          </cell>
          <cell r="U11">
            <v>0.10155401837118097</v>
          </cell>
          <cell r="AA11">
            <v>5.9823690719738989E-2</v>
          </cell>
          <cell r="AB11">
            <v>6.1650172845311449E-2</v>
          </cell>
          <cell r="AC11">
            <v>6.0099825361452426E-2</v>
          </cell>
          <cell r="AD11">
            <v>5.7009211378300222E-2</v>
          </cell>
          <cell r="AE11">
            <v>6.0038676319290454E-2</v>
          </cell>
        </row>
        <row r="12">
          <cell r="E12">
            <v>29790385</v>
          </cell>
          <cell r="F12">
            <v>39869621</v>
          </cell>
          <cell r="G12">
            <v>42856128</v>
          </cell>
          <cell r="H12">
            <v>7.4906831946057378E-2</v>
          </cell>
          <cell r="I12">
            <v>0.43858926294507439</v>
          </cell>
          <cell r="AA12">
            <v>3.9601092804227009E-2</v>
          </cell>
          <cell r="AB12">
            <v>4.7460118184166011E-2</v>
          </cell>
          <cell r="AC12">
            <v>4.851406540911915E-2</v>
          </cell>
          <cell r="AD12">
            <v>4.1726860821257011E-2</v>
          </cell>
          <cell r="AE12">
            <v>4.586581394185766E-2</v>
          </cell>
        </row>
        <row r="13">
          <cell r="N13">
            <v>-922169</v>
          </cell>
          <cell r="O13">
            <v>-714464</v>
          </cell>
          <cell r="P13">
            <v>-616654</v>
          </cell>
          <cell r="Q13">
            <v>-0.1368998298024813</v>
          </cell>
          <cell r="R13">
            <v>-0.33130044492929173</v>
          </cell>
          <cell r="S13">
            <v>-2845501</v>
          </cell>
          <cell r="T13">
            <v>-2832738</v>
          </cell>
          <cell r="U13">
            <v>-4.4853261341324425E-3</v>
          </cell>
          <cell r="AA13">
            <v>2.4749201534533732E-2</v>
          </cell>
          <cell r="AB13">
            <v>2.1598431990754417E-2</v>
          </cell>
          <cell r="AC13">
            <v>2.1068493097940184E-2</v>
          </cell>
          <cell r="AD13">
            <v>2.4223408583220623E-2</v>
          </cell>
          <cell r="AE13">
            <v>2.2295817304825206E-2</v>
          </cell>
        </row>
        <row r="14">
          <cell r="E14">
            <v>100211</v>
          </cell>
          <cell r="F14">
            <v>622399</v>
          </cell>
          <cell r="G14">
            <v>19151</v>
          </cell>
          <cell r="H14">
            <v>-0.96923034902048366</v>
          </cell>
          <cell r="I14">
            <v>-0.80889323527357271</v>
          </cell>
          <cell r="N14">
            <v>52943</v>
          </cell>
          <cell r="O14">
            <v>79057</v>
          </cell>
          <cell r="P14">
            <v>80396</v>
          </cell>
          <cell r="Q14">
            <v>1.6937146615732951E-2</v>
          </cell>
          <cell r="R14">
            <v>0.5185388058855751</v>
          </cell>
          <cell r="S14">
            <v>213583</v>
          </cell>
          <cell r="T14">
            <v>279687</v>
          </cell>
          <cell r="U14">
            <v>0.30950028794426521</v>
          </cell>
        </row>
        <row r="15">
          <cell r="N15">
            <v>-869226</v>
          </cell>
          <cell r="O15">
            <v>-635407</v>
          </cell>
          <cell r="P15">
            <v>-536258</v>
          </cell>
          <cell r="Q15">
            <v>-0.1560401443484255</v>
          </cell>
          <cell r="R15">
            <v>-0.38306263273302915</v>
          </cell>
          <cell r="S15">
            <v>-2631918</v>
          </cell>
          <cell r="T15">
            <v>-2553051</v>
          </cell>
          <cell r="U15">
            <v>-2.9965599232194925E-2</v>
          </cell>
        </row>
        <row r="16">
          <cell r="E16">
            <v>362360</v>
          </cell>
          <cell r="F16">
            <v>704968</v>
          </cell>
          <cell r="G16">
            <v>603635</v>
          </cell>
          <cell r="H16">
            <v>-0.14374127619977076</v>
          </cell>
          <cell r="I16">
            <v>0.66584336019428192</v>
          </cell>
          <cell r="AA16">
            <v>4.169747048389328E-2</v>
          </cell>
          <cell r="AB16">
            <v>4.0892656448621355E-2</v>
          </cell>
          <cell r="AC16">
            <v>3.5303200205283006E-2</v>
          </cell>
          <cell r="AD16">
            <v>4.169747048389328E-2</v>
          </cell>
          <cell r="AE16">
            <v>3.5303200205283006E-2</v>
          </cell>
        </row>
        <row r="17">
          <cell r="E17">
            <v>18178514</v>
          </cell>
          <cell r="F17">
            <v>19855738</v>
          </cell>
          <cell r="G17">
            <v>20521337</v>
          </cell>
          <cell r="H17">
            <v>3.3521745703937067E-2</v>
          </cell>
          <cell r="I17">
            <v>0.12887868612362924</v>
          </cell>
          <cell r="N17">
            <v>1702170</v>
          </cell>
          <cell r="O17">
            <v>2125185</v>
          </cell>
          <cell r="P17">
            <v>2245520</v>
          </cell>
          <cell r="Q17">
            <v>5.662330573573595E-2</v>
          </cell>
          <cell r="R17">
            <v>0.3192101846466569</v>
          </cell>
          <cell r="S17">
            <v>7186177</v>
          </cell>
          <cell r="T17">
            <v>8262111</v>
          </cell>
          <cell r="U17">
            <v>0.14972272461421421</v>
          </cell>
          <cell r="AA17">
            <v>6.0412031859223204E-2</v>
          </cell>
          <cell r="AB17">
            <v>5.7494949170197485E-2</v>
          </cell>
          <cell r="AC17">
            <v>5.2207963020394876E-2</v>
          </cell>
          <cell r="AD17">
            <v>6.0412031859223204E-2</v>
          </cell>
          <cell r="AE17">
            <v>5.2207963020394876E-2</v>
          </cell>
        </row>
        <row r="18">
          <cell r="E18">
            <v>9415232</v>
          </cell>
          <cell r="F18">
            <v>8116588</v>
          </cell>
          <cell r="G18">
            <v>8214476</v>
          </cell>
          <cell r="H18">
            <v>1.2060240091033327E-2</v>
          </cell>
          <cell r="I18">
            <v>-0.1275333417169115</v>
          </cell>
          <cell r="AA18">
            <v>1.3584283552950505</v>
          </cell>
          <cell r="AB18">
            <v>1.4064307064779789</v>
          </cell>
          <cell r="AC18">
            <v>1.5302073559172156</v>
          </cell>
          <cell r="AD18">
            <v>1.3584283552950505</v>
          </cell>
          <cell r="AE18">
            <v>1.5302073559172156</v>
          </cell>
        </row>
        <row r="19">
          <cell r="AA19">
            <v>0.93761167281036051</v>
          </cell>
          <cell r="AB19">
            <v>0.97247122886165427</v>
          </cell>
          <cell r="AC19">
            <v>1.0347313611994207</v>
          </cell>
          <cell r="AD19">
            <v>0.93761167281036051</v>
          </cell>
          <cell r="AE19">
            <v>1.0347313611994207</v>
          </cell>
        </row>
        <row r="20">
          <cell r="E20">
            <v>119425134</v>
          </cell>
          <cell r="F20">
            <v>117687023</v>
          </cell>
          <cell r="G20">
            <v>120571109</v>
          </cell>
          <cell r="H20">
            <v>2.4506406284064131E-2</v>
          </cell>
          <cell r="I20">
            <v>9.5957606377900309E-3</v>
          </cell>
          <cell r="N20">
            <v>748269</v>
          </cell>
          <cell r="O20">
            <v>879996</v>
          </cell>
          <cell r="P20">
            <v>888292</v>
          </cell>
          <cell r="Q20">
            <v>9.4273155787071763E-3</v>
          </cell>
          <cell r="R20">
            <v>0.18712922759061246</v>
          </cell>
          <cell r="S20">
            <v>2927395</v>
          </cell>
          <cell r="T20">
            <v>3352254</v>
          </cell>
          <cell r="U20">
            <v>0.14513210550677308</v>
          </cell>
          <cell r="AA20">
            <v>2.9088106114734689E-2</v>
          </cell>
          <cell r="AB20">
            <v>2.1291760105057629E-2</v>
          </cell>
          <cell r="AC20">
            <v>1.8005950025688736E-2</v>
          </cell>
          <cell r="AD20">
            <v>2.1650050715302082E-2</v>
          </cell>
          <cell r="AE20">
            <v>2.1275758231563302E-2</v>
          </cell>
        </row>
        <row r="21">
          <cell r="E21">
            <v>114445408</v>
          </cell>
          <cell r="F21">
            <v>112874488</v>
          </cell>
          <cell r="G21">
            <v>116314563</v>
          </cell>
          <cell r="H21">
            <v>3.0476993171388737E-2</v>
          </cell>
          <cell r="I21">
            <v>1.633228482177284E-2</v>
          </cell>
          <cell r="N21">
            <v>266027</v>
          </cell>
          <cell r="O21">
            <v>297478</v>
          </cell>
          <cell r="P21">
            <v>311657</v>
          </cell>
          <cell r="Q21">
            <v>4.7664028936593633E-2</v>
          </cell>
          <cell r="R21">
            <v>0.17152394305841137</v>
          </cell>
          <cell r="S21">
            <v>988264</v>
          </cell>
          <cell r="T21">
            <v>1157575</v>
          </cell>
          <cell r="U21">
            <v>0.1713216306573952</v>
          </cell>
        </row>
        <row r="22">
          <cell r="E22">
            <v>4979726</v>
          </cell>
          <cell r="F22">
            <v>4812535</v>
          </cell>
          <cell r="G22">
            <v>4256546</v>
          </cell>
          <cell r="H22">
            <v>-0.11552934160478832</v>
          </cell>
          <cell r="I22">
            <v>-0.14522485775321775</v>
          </cell>
          <cell r="N22">
            <v>63754</v>
          </cell>
          <cell r="O22">
            <v>73084</v>
          </cell>
          <cell r="P22">
            <v>88641</v>
          </cell>
          <cell r="Q22">
            <v>0.21286464889715942</v>
          </cell>
          <cell r="R22">
            <v>0.39035982056027857</v>
          </cell>
          <cell r="S22">
            <v>181511</v>
          </cell>
          <cell r="T22">
            <v>305786</v>
          </cell>
          <cell r="U22">
            <v>0.68466924869567136</v>
          </cell>
        </row>
        <row r="23">
          <cell r="E23">
            <v>-6764601</v>
          </cell>
          <cell r="F23">
            <v>-6768497</v>
          </cell>
          <cell r="G23">
            <v>-6513398</v>
          </cell>
          <cell r="H23">
            <v>-3.768916496527959E-2</v>
          </cell>
          <cell r="I23">
            <v>-3.7134932274645614E-2</v>
          </cell>
          <cell r="N23">
            <v>-1373</v>
          </cell>
          <cell r="O23">
            <v>3078</v>
          </cell>
          <cell r="P23">
            <v>88</v>
          </cell>
          <cell r="Q23">
            <v>-0.9714100064977258</v>
          </cell>
          <cell r="R23" t="str">
            <v>n.a.</v>
          </cell>
          <cell r="S23">
            <v>-9180</v>
          </cell>
          <cell r="T23">
            <v>5278</v>
          </cell>
          <cell r="U23" t="str">
            <v>n.a.</v>
          </cell>
          <cell r="AA23">
            <v>0.41803896067959823</v>
          </cell>
          <cell r="AB23">
            <v>0.37631603163622046</v>
          </cell>
          <cell r="AC23">
            <v>0.448075735275202</v>
          </cell>
          <cell r="AD23">
            <v>0.38831691090537029</v>
          </cell>
          <cell r="AE23">
            <v>0.39314024294269762</v>
          </cell>
        </row>
        <row r="24">
          <cell r="E24">
            <v>112660533</v>
          </cell>
          <cell r="F24">
            <v>110918526</v>
          </cell>
          <cell r="G24">
            <v>114057711</v>
          </cell>
          <cell r="H24">
            <v>2.8301719407991411E-2</v>
          </cell>
          <cell r="I24">
            <v>1.2401663322505318E-2</v>
          </cell>
          <cell r="N24">
            <v>29594</v>
          </cell>
          <cell r="O24">
            <v>13899</v>
          </cell>
          <cell r="P24">
            <v>23551</v>
          </cell>
          <cell r="Q24">
            <v>0.69443844880926686</v>
          </cell>
          <cell r="R24">
            <v>-0.20419679664796919</v>
          </cell>
          <cell r="S24">
            <v>89706</v>
          </cell>
          <cell r="T24">
            <v>73326</v>
          </cell>
          <cell r="U24">
            <v>-0.18259648184067956</v>
          </cell>
          <cell r="AA24">
            <v>3.3317293297385968E-2</v>
          </cell>
          <cell r="AB24">
            <v>3.1170477972335589E-2</v>
          </cell>
          <cell r="AC24">
            <v>3.6867410344208082E-2</v>
          </cell>
          <cell r="AD24">
            <v>2.9715339761713103E-2</v>
          </cell>
          <cell r="AE24">
            <v>3.2005946747759639E-2</v>
          </cell>
        </row>
        <row r="25">
          <cell r="N25">
            <v>-13</v>
          </cell>
          <cell r="O25">
            <v>-10324</v>
          </cell>
          <cell r="P25">
            <v>-1525</v>
          </cell>
          <cell r="Q25">
            <v>-0.85228593568384348</v>
          </cell>
          <cell r="R25" t="str">
            <v>n.a.</v>
          </cell>
          <cell r="S25">
            <v>18226</v>
          </cell>
          <cell r="T25">
            <v>3248</v>
          </cell>
          <cell r="U25">
            <v>-0.82179304290573907</v>
          </cell>
        </row>
        <row r="26">
          <cell r="E26">
            <v>1300690</v>
          </cell>
          <cell r="F26">
            <v>1246350</v>
          </cell>
          <cell r="G26">
            <v>1271219</v>
          </cell>
          <cell r="H26">
            <v>1.9953464115216431E-2</v>
          </cell>
          <cell r="I26">
            <v>-2.2657973844651683E-2</v>
          </cell>
          <cell r="N26">
            <v>59169</v>
          </cell>
          <cell r="O26">
            <v>18406</v>
          </cell>
          <cell r="P26">
            <v>94340</v>
          </cell>
          <cell r="Q26">
            <v>4.1255025535151582</v>
          </cell>
          <cell r="R26">
            <v>0.59441599486217445</v>
          </cell>
          <cell r="S26">
            <v>292352</v>
          </cell>
          <cell r="T26">
            <v>229387</v>
          </cell>
          <cell r="U26">
            <v>-0.21537393279334502</v>
          </cell>
        </row>
        <row r="27">
          <cell r="E27">
            <v>412401</v>
          </cell>
          <cell r="F27">
            <v>466957</v>
          </cell>
          <cell r="G27">
            <v>528184</v>
          </cell>
          <cell r="H27">
            <v>0.13111913944967096</v>
          </cell>
          <cell r="I27">
            <v>0.28075344143200431</v>
          </cell>
          <cell r="N27">
            <v>1165427</v>
          </cell>
          <cell r="O27">
            <v>1275617</v>
          </cell>
          <cell r="P27">
            <v>1405044</v>
          </cell>
          <cell r="Q27">
            <v>0.10146227276682578</v>
          </cell>
          <cell r="R27">
            <v>0.20560446943480801</v>
          </cell>
          <cell r="S27">
            <v>4511231</v>
          </cell>
          <cell r="T27">
            <v>5126854</v>
          </cell>
          <cell r="U27">
            <v>0.14227740997987198</v>
          </cell>
        </row>
        <row r="28">
          <cell r="E28">
            <v>2917670</v>
          </cell>
          <cell r="F28">
            <v>2682807</v>
          </cell>
          <cell r="G28">
            <v>2612080</v>
          </cell>
          <cell r="H28">
            <v>-2.6363059288275304E-2</v>
          </cell>
          <cell r="I28">
            <v>-0.10473768452223864</v>
          </cell>
        </row>
        <row r="29">
          <cell r="E29">
            <v>5776165</v>
          </cell>
          <cell r="F29">
            <v>7227029</v>
          </cell>
          <cell r="G29">
            <v>6897204</v>
          </cell>
          <cell r="H29">
            <v>-4.5637702574598774E-2</v>
          </cell>
          <cell r="I29">
            <v>0.19408015525872269</v>
          </cell>
        </row>
        <row r="30">
          <cell r="N30">
            <v>-592595</v>
          </cell>
          <cell r="O30">
            <v>-640392</v>
          </cell>
          <cell r="P30">
            <v>-762850</v>
          </cell>
          <cell r="Q30">
            <v>0.19122350060587889</v>
          </cell>
          <cell r="R30">
            <v>0.28730414532690962</v>
          </cell>
          <cell r="S30">
            <v>-2254885</v>
          </cell>
          <cell r="T30">
            <v>-2615512</v>
          </cell>
          <cell r="U30">
            <v>0.15993143774516216</v>
          </cell>
        </row>
        <row r="31">
          <cell r="E31">
            <v>180914161</v>
          </cell>
          <cell r="F31">
            <v>191710983</v>
          </cell>
          <cell r="G31">
            <v>197581125</v>
          </cell>
          <cell r="H31">
            <v>3.0619748061069617E-2</v>
          </cell>
          <cell r="I31">
            <v>9.2126364834425531E-2</v>
          </cell>
          <cell r="N31">
            <v>-794793</v>
          </cell>
          <cell r="O31">
            <v>-720329</v>
          </cell>
          <cell r="P31">
            <v>-899798</v>
          </cell>
          <cell r="Q31">
            <v>0.24914865290721322</v>
          </cell>
          <cell r="R31">
            <v>0.13211616106332089</v>
          </cell>
          <cell r="S31">
            <v>-2656468</v>
          </cell>
          <cell r="T31">
            <v>-2950178</v>
          </cell>
          <cell r="U31">
            <v>0.11056410240966577</v>
          </cell>
        </row>
        <row r="32">
          <cell r="N32">
            <v>-123363</v>
          </cell>
          <cell r="O32">
            <v>-123740</v>
          </cell>
          <cell r="P32">
            <v>-131376</v>
          </cell>
          <cell r="Q32">
            <v>6.1710037174721191E-2</v>
          </cell>
          <cell r="R32">
            <v>6.4954646044600078E-2</v>
          </cell>
          <cell r="S32">
            <v>-460043</v>
          </cell>
          <cell r="T32">
            <v>-491360</v>
          </cell>
          <cell r="U32">
            <v>6.8074071336809816E-2</v>
          </cell>
        </row>
        <row r="33">
          <cell r="N33">
            <v>-100066</v>
          </cell>
          <cell r="O33">
            <v>-57047</v>
          </cell>
          <cell r="P33">
            <v>-106338</v>
          </cell>
          <cell r="Q33">
            <v>0.86404193033814225</v>
          </cell>
          <cell r="R33">
            <v>6.2678632102812104E-2</v>
          </cell>
          <cell r="S33">
            <v>-252114</v>
          </cell>
          <cell r="T33">
            <v>-266982</v>
          </cell>
          <cell r="U33">
            <v>5.8973321592612926E-2</v>
          </cell>
        </row>
        <row r="34">
          <cell r="N34">
            <v>-1610817</v>
          </cell>
          <cell r="O34">
            <v>-1541508</v>
          </cell>
          <cell r="P34">
            <v>-1900362</v>
          </cell>
          <cell r="Q34">
            <v>0.23279412108143455</v>
          </cell>
          <cell r="R34">
            <v>0.1932300234833168</v>
          </cell>
          <cell r="S34">
            <v>-5623510</v>
          </cell>
          <cell r="T34">
            <v>-6324032</v>
          </cell>
          <cell r="U34">
            <v>0.12457024171736153</v>
          </cell>
        </row>
        <row r="35">
          <cell r="E35">
            <v>39385047</v>
          </cell>
          <cell r="F35">
            <v>45296819</v>
          </cell>
          <cell r="G35">
            <v>44267223</v>
          </cell>
          <cell r="H35">
            <v>-2.2729984637552585E-2</v>
          </cell>
          <cell r="I35">
            <v>0.12396014152274593</v>
          </cell>
        </row>
        <row r="36">
          <cell r="E36">
            <v>83047645</v>
          </cell>
          <cell r="F36">
            <v>85282102</v>
          </cell>
          <cell r="G36">
            <v>92516659</v>
          </cell>
          <cell r="H36">
            <v>8.4830894529311668E-2</v>
          </cell>
          <cell r="I36">
            <v>0.11401905496537559</v>
          </cell>
          <cell r="N36">
            <v>1274977</v>
          </cell>
          <cell r="O36">
            <v>1859294</v>
          </cell>
          <cell r="P36">
            <v>1750202</v>
          </cell>
          <cell r="Q36">
            <v>-5.8673883742969106E-2</v>
          </cell>
          <cell r="R36">
            <v>0.37273221399287987</v>
          </cell>
          <cell r="S36">
            <v>6073898</v>
          </cell>
          <cell r="T36">
            <v>7064933</v>
          </cell>
          <cell r="U36">
            <v>0.16316293095471804</v>
          </cell>
        </row>
        <row r="37">
          <cell r="E37">
            <v>122432692</v>
          </cell>
          <cell r="F37">
            <v>130578921</v>
          </cell>
          <cell r="G37">
            <v>136783882</v>
          </cell>
          <cell r="H37">
            <v>4.7518856431659443E-2</v>
          </cell>
          <cell r="I37">
            <v>0.11721697665522211</v>
          </cell>
          <cell r="N37">
            <v>-320936</v>
          </cell>
          <cell r="O37">
            <v>-456956</v>
          </cell>
          <cell r="P37">
            <v>-481509</v>
          </cell>
          <cell r="Q37">
            <v>5.3731650312065053E-2</v>
          </cell>
          <cell r="R37">
            <v>0.50032716803350197</v>
          </cell>
          <cell r="S37">
            <v>-1497896</v>
          </cell>
          <cell r="T37">
            <v>-1767305</v>
          </cell>
          <cell r="U37">
            <v>0.17985828121578534</v>
          </cell>
        </row>
        <row r="38">
          <cell r="N38">
            <v>954041</v>
          </cell>
          <cell r="O38">
            <v>1402338</v>
          </cell>
          <cell r="P38">
            <v>1268693</v>
          </cell>
          <cell r="Q38">
            <v>-9.5301560679379727E-2</v>
          </cell>
          <cell r="R38">
            <v>0.32980972515856238</v>
          </cell>
          <cell r="S38">
            <v>4576002</v>
          </cell>
          <cell r="T38">
            <v>5297628</v>
          </cell>
          <cell r="U38">
            <v>0.15769792058657317</v>
          </cell>
        </row>
        <row r="39">
          <cell r="E39">
            <v>7583520</v>
          </cell>
          <cell r="F39">
            <v>5122666</v>
          </cell>
          <cell r="G39">
            <v>6711406</v>
          </cell>
          <cell r="H39">
            <v>0.3101392907521201</v>
          </cell>
          <cell r="I39">
            <v>-0.11500121315695086</v>
          </cell>
          <cell r="N39">
            <v>0</v>
          </cell>
          <cell r="O39">
            <v>0</v>
          </cell>
          <cell r="P39">
            <v>0</v>
          </cell>
          <cell r="Q39" t="str">
            <v>n.a.</v>
          </cell>
          <cell r="R39" t="str">
            <v>n.a.</v>
          </cell>
          <cell r="S39">
            <v>0</v>
          </cell>
          <cell r="T39">
            <v>0</v>
          </cell>
          <cell r="U39" t="str">
            <v>n.a.</v>
          </cell>
        </row>
        <row r="40">
          <cell r="E40">
            <v>7039350</v>
          </cell>
          <cell r="F40">
            <v>4289860</v>
          </cell>
          <cell r="G40">
            <v>6154351</v>
          </cell>
          <cell r="H40">
            <v>0.43462747036033811</v>
          </cell>
          <cell r="I40">
            <v>-0.12572169305404618</v>
          </cell>
          <cell r="N40">
            <v>954041</v>
          </cell>
          <cell r="O40">
            <v>1402338</v>
          </cell>
          <cell r="P40">
            <v>1268693</v>
          </cell>
          <cell r="Q40">
            <v>-9.5301560679379727E-2</v>
          </cell>
          <cell r="R40">
            <v>0.32980972515856238</v>
          </cell>
          <cell r="S40">
            <v>4576002</v>
          </cell>
          <cell r="T40">
            <v>5297628</v>
          </cell>
          <cell r="U40">
            <v>0.15769792058657317</v>
          </cell>
        </row>
        <row r="41">
          <cell r="E41">
            <v>544170</v>
          </cell>
          <cell r="F41">
            <v>832806</v>
          </cell>
          <cell r="G41">
            <v>557055</v>
          </cell>
          <cell r="H41">
            <v>-0.33111072686796206</v>
          </cell>
          <cell r="I41">
            <v>2.3678262307734715E-2</v>
          </cell>
        </row>
        <row r="43">
          <cell r="E43">
            <v>10497414</v>
          </cell>
          <cell r="F43">
            <v>11160491</v>
          </cell>
          <cell r="G43">
            <v>8962379</v>
          </cell>
          <cell r="H43">
            <v>-0.19695477555602167</v>
          </cell>
          <cell r="I43">
            <v>-0.14622982384042393</v>
          </cell>
        </row>
        <row r="44">
          <cell r="E44">
            <v>10350260</v>
          </cell>
          <cell r="F44">
            <v>13045879</v>
          </cell>
          <cell r="G44">
            <v>13317657</v>
          </cell>
          <cell r="H44">
            <v>2.083247897669448E-2</v>
          </cell>
          <cell r="I44">
            <v>0.28669782208369643</v>
          </cell>
        </row>
        <row r="45">
          <cell r="E45">
            <v>412401</v>
          </cell>
          <cell r="F45">
            <v>466957</v>
          </cell>
          <cell r="G45">
            <v>528184</v>
          </cell>
          <cell r="H45">
            <v>0.13111913944967096</v>
          </cell>
          <cell r="I45">
            <v>0.28075344143200431</v>
          </cell>
        </row>
        <row r="46">
          <cell r="E46">
            <v>91966</v>
          </cell>
          <cell r="F46">
            <v>354562</v>
          </cell>
          <cell r="G46">
            <v>0</v>
          </cell>
          <cell r="H46" t="str">
            <v>n.a.</v>
          </cell>
          <cell r="I46" t="str">
            <v>n.a.</v>
          </cell>
        </row>
        <row r="47">
          <cell r="E47">
            <v>4544335</v>
          </cell>
          <cell r="F47">
            <v>5629964</v>
          </cell>
          <cell r="G47">
            <v>5265739</v>
          </cell>
          <cell r="H47">
            <v>-6.4694019357850241E-2</v>
          </cell>
          <cell r="I47">
            <v>0.15874797962738221</v>
          </cell>
        </row>
        <row r="48">
          <cell r="E48">
            <v>155912588</v>
          </cell>
          <cell r="F48">
            <v>166359440</v>
          </cell>
          <cell r="G48">
            <v>171569247</v>
          </cell>
          <cell r="H48">
            <v>3.1316569711944207E-2</v>
          </cell>
          <cell r="I48">
            <v>0.10041946709267631</v>
          </cell>
        </row>
        <row r="51">
          <cell r="E51">
            <v>25001573</v>
          </cell>
          <cell r="F51">
            <v>25351543</v>
          </cell>
          <cell r="G51">
            <v>26011878</v>
          </cell>
          <cell r="H51">
            <v>2.604713251576048E-2</v>
          </cell>
          <cell r="I51">
            <v>4.0409657424354858E-2</v>
          </cell>
        </row>
        <row r="52">
          <cell r="E52">
            <v>12679794</v>
          </cell>
          <cell r="F52">
            <v>12679794</v>
          </cell>
          <cell r="G52">
            <v>12679794</v>
          </cell>
          <cell r="H52">
            <v>0</v>
          </cell>
          <cell r="I52">
            <v>0</v>
          </cell>
        </row>
        <row r="53">
          <cell r="E53">
            <v>6372059</v>
          </cell>
          <cell r="F53">
            <v>6372468</v>
          </cell>
          <cell r="G53">
            <v>5905440</v>
          </cell>
          <cell r="H53">
            <v>-7.3288402546705614E-2</v>
          </cell>
          <cell r="I53">
            <v>-7.3228920196752728E-2</v>
          </cell>
        </row>
        <row r="54">
          <cell r="E54">
            <v>-109202</v>
          </cell>
          <cell r="F54">
            <v>222730</v>
          </cell>
          <cell r="G54">
            <v>81399</v>
          </cell>
          <cell r="H54">
            <v>-0.63453957706640329</v>
          </cell>
          <cell r="I54" t="str">
            <v>n.a.</v>
          </cell>
        </row>
        <row r="55">
          <cell r="E55">
            <v>6058922</v>
          </cell>
          <cell r="F55">
            <v>6076551</v>
          </cell>
          <cell r="G55">
            <v>7345245</v>
          </cell>
          <cell r="H55">
            <v>0.20878521384910617</v>
          </cell>
          <cell r="I55">
            <v>0.21230228743661</v>
          </cell>
        </row>
        <row r="58">
          <cell r="E58">
            <v>25001573</v>
          </cell>
          <cell r="F58">
            <v>25351543</v>
          </cell>
          <cell r="G58">
            <v>26011878</v>
          </cell>
          <cell r="H58">
            <v>2.604713251576048E-2</v>
          </cell>
          <cell r="I58">
            <v>4.0409657424354858E-2</v>
          </cell>
        </row>
        <row r="60">
          <cell r="E60">
            <v>180914161</v>
          </cell>
          <cell r="F60">
            <v>191710983</v>
          </cell>
          <cell r="G60">
            <v>197581125</v>
          </cell>
          <cell r="H60">
            <v>3.0619748061069617E-2</v>
          </cell>
          <cell r="I60">
            <v>9.2126364834425531E-2</v>
          </cell>
        </row>
        <row r="62">
          <cell r="E62">
            <v>134844989</v>
          </cell>
          <cell r="F62">
            <v>140242082</v>
          </cell>
          <cell r="G62">
            <v>135041209</v>
          </cell>
          <cell r="H62">
            <v>-3.7084967121352348E-2</v>
          </cell>
          <cell r="I62">
            <v>1.4551523305029897E-3</v>
          </cell>
        </row>
        <row r="63">
          <cell r="E63">
            <v>19328506</v>
          </cell>
          <cell r="F63">
            <v>19593247</v>
          </cell>
          <cell r="G63">
            <v>21683478</v>
          </cell>
          <cell r="H63">
            <v>0.10668119480145379</v>
          </cell>
          <cell r="I63">
            <v>0.12183931856916412</v>
          </cell>
        </row>
        <row r="64">
          <cell r="E64">
            <v>74091027</v>
          </cell>
          <cell r="F64">
            <v>75257883</v>
          </cell>
          <cell r="G64">
            <v>71516643</v>
          </cell>
          <cell r="H64">
            <v>-4.9712267351448083E-2</v>
          </cell>
          <cell r="I64">
            <v>-3.4746231821027394E-2</v>
          </cell>
        </row>
        <row r="65">
          <cell r="E65">
            <v>41425456</v>
          </cell>
          <cell r="F65">
            <v>45390952</v>
          </cell>
          <cell r="G65">
            <v>41841088</v>
          </cell>
          <cell r="H65">
            <v>-7.8206423165568334E-2</v>
          </cell>
          <cell r="I65">
            <v>1.0033251052203264E-2</v>
          </cell>
        </row>
      </sheetData>
      <sheetData sheetId="27">
        <row r="8">
          <cell r="C8">
            <v>2552099</v>
          </cell>
          <cell r="D8">
            <v>2215684</v>
          </cell>
          <cell r="E8">
            <v>2216270</v>
          </cell>
          <cell r="F8">
            <v>2.6447814760599542E-4</v>
          </cell>
          <cell r="G8">
            <v>-0.13158933097814784</v>
          </cell>
        </row>
        <row r="9">
          <cell r="C9">
            <v>1522673</v>
          </cell>
          <cell r="D9">
            <v>1405967</v>
          </cell>
          <cell r="E9">
            <v>1739760</v>
          </cell>
          <cell r="F9">
            <v>0.23741168889454722</v>
          </cell>
          <cell r="G9">
            <v>0.14256967845361412</v>
          </cell>
        </row>
        <row r="10">
          <cell r="C10">
            <v>9401800</v>
          </cell>
          <cell r="D10">
            <v>9829567</v>
          </cell>
          <cell r="E10">
            <v>9938971</v>
          </cell>
          <cell r="F10">
            <v>1.1130093522939477E-2</v>
          </cell>
          <cell r="G10">
            <v>5.7134910336318567E-2</v>
          </cell>
        </row>
        <row r="11">
          <cell r="C11">
            <v>9112232</v>
          </cell>
          <cell r="D11">
            <v>9504083</v>
          </cell>
          <cell r="E11">
            <v>9609399</v>
          </cell>
          <cell r="F11">
            <v>1.1081132182873432E-2</v>
          </cell>
          <cell r="G11">
            <v>5.456039749646413E-2</v>
          </cell>
        </row>
        <row r="12">
          <cell r="C12">
            <v>240528</v>
          </cell>
          <cell r="D12">
            <v>270433</v>
          </cell>
          <cell r="E12">
            <v>266296</v>
          </cell>
          <cell r="F12">
            <v>-1.5297689261295822E-2</v>
          </cell>
          <cell r="G12">
            <v>0.10713097851393605</v>
          </cell>
        </row>
        <row r="13">
          <cell r="C13">
            <v>49040</v>
          </cell>
          <cell r="D13">
            <v>55051</v>
          </cell>
          <cell r="E13">
            <v>63276</v>
          </cell>
          <cell r="F13">
            <v>0.14940691358921732</v>
          </cell>
          <cell r="G13">
            <v>0.29029363784665585</v>
          </cell>
        </row>
        <row r="14">
          <cell r="C14">
            <v>-351688</v>
          </cell>
          <cell r="D14">
            <v>-357720</v>
          </cell>
          <cell r="E14">
            <v>-366704</v>
          </cell>
          <cell r="F14">
            <v>2.5114614782511424E-2</v>
          </cell>
          <cell r="G14">
            <v>4.2696935920474965E-2</v>
          </cell>
        </row>
        <row r="15">
          <cell r="C15">
            <v>9050112</v>
          </cell>
          <cell r="D15">
            <v>9471846</v>
          </cell>
          <cell r="E15">
            <v>9572267</v>
          </cell>
          <cell r="F15">
            <v>1.060205159585581E-2</v>
          </cell>
          <cell r="G15">
            <v>5.7695971055385931E-2</v>
          </cell>
        </row>
        <row r="16">
          <cell r="C16">
            <v>66129</v>
          </cell>
          <cell r="D16">
            <v>130797</v>
          </cell>
          <cell r="E16">
            <v>132210</v>
          </cell>
          <cell r="F16">
            <v>1.0803000068808855E-2</v>
          </cell>
          <cell r="G16">
            <v>0.9992741459873884</v>
          </cell>
        </row>
        <row r="17">
          <cell r="C17">
            <v>309864</v>
          </cell>
          <cell r="D17">
            <v>264972</v>
          </cell>
          <cell r="E17">
            <v>314226</v>
          </cell>
          <cell r="F17">
            <v>0.18588379149495049</v>
          </cell>
          <cell r="G17">
            <v>1.4077143521028512E-2</v>
          </cell>
        </row>
        <row r="18">
          <cell r="C18">
            <v>13500877</v>
          </cell>
          <cell r="D18">
            <v>13489266</v>
          </cell>
          <cell r="E18">
            <v>13974733</v>
          </cell>
          <cell r="F18">
            <v>3.5989133878744806E-2</v>
          </cell>
          <cell r="G18">
            <v>3.509816436369273E-2</v>
          </cell>
        </row>
        <row r="21">
          <cell r="C21">
            <v>11482143</v>
          </cell>
          <cell r="D21">
            <v>11704551</v>
          </cell>
          <cell r="E21">
            <v>12145811</v>
          </cell>
          <cell r="F21">
            <v>3.7699865633461727E-2</v>
          </cell>
          <cell r="G21">
            <v>5.7800011722550337E-2</v>
          </cell>
        </row>
        <row r="22">
          <cell r="C22">
            <v>78296</v>
          </cell>
          <cell r="D22">
            <v>2032</v>
          </cell>
          <cell r="E22">
            <v>0</v>
          </cell>
          <cell r="F22" t="str">
            <v>n.a.</v>
          </cell>
          <cell r="G22" t="str">
            <v>n.a.</v>
          </cell>
        </row>
        <row r="23">
          <cell r="C23">
            <v>161916</v>
          </cell>
          <cell r="D23">
            <v>162042</v>
          </cell>
          <cell r="E23">
            <v>157253</v>
          </cell>
          <cell r="F23">
            <v>-2.9554066229742881E-2</v>
          </cell>
          <cell r="G23">
            <v>-2.8798883371624839E-2</v>
          </cell>
        </row>
        <row r="24">
          <cell r="C24">
            <v>889949</v>
          </cell>
          <cell r="D24">
            <v>651779</v>
          </cell>
          <cell r="E24">
            <v>665519</v>
          </cell>
          <cell r="F24">
            <v>2.1080765105963906E-2</v>
          </cell>
          <cell r="G24">
            <v>-0.25218299026123969</v>
          </cell>
        </row>
        <row r="25">
          <cell r="C25">
            <v>12612304</v>
          </cell>
          <cell r="D25">
            <v>12520404</v>
          </cell>
          <cell r="E25">
            <v>12968583</v>
          </cell>
          <cell r="F25">
            <v>3.579588965340097E-2</v>
          </cell>
          <cell r="G25">
            <v>2.8248526201081203E-2</v>
          </cell>
        </row>
        <row r="27">
          <cell r="C27">
            <v>888573</v>
          </cell>
          <cell r="D27">
            <v>968862</v>
          </cell>
          <cell r="E27">
            <v>1006150</v>
          </cell>
          <cell r="F27">
            <v>3.8486389186488834E-2</v>
          </cell>
          <cell r="G27">
            <v>0.13232114862819366</v>
          </cell>
        </row>
        <row r="29">
          <cell r="C29">
            <v>13500877</v>
          </cell>
          <cell r="D29">
            <v>13489266</v>
          </cell>
          <cell r="E29">
            <v>13974733</v>
          </cell>
          <cell r="F29">
            <v>3.5989133878744806E-2</v>
          </cell>
          <cell r="G29">
            <v>3.509816436369273E-2</v>
          </cell>
        </row>
        <row r="33">
          <cell r="C33">
            <v>84160</v>
          </cell>
          <cell r="D33">
            <v>87687</v>
          </cell>
          <cell r="E33">
            <v>87812</v>
          </cell>
          <cell r="F33">
            <v>1.4255248782601981E-3</v>
          </cell>
          <cell r="G33">
            <v>4.3393536121673071E-2</v>
          </cell>
          <cell r="H33">
            <v>332337</v>
          </cell>
          <cell r="I33">
            <v>353396</v>
          </cell>
          <cell r="J33">
            <v>6.3366402176104453E-2</v>
          </cell>
        </row>
        <row r="34">
          <cell r="C34">
            <v>-27530</v>
          </cell>
          <cell r="D34">
            <v>-10542</v>
          </cell>
          <cell r="E34">
            <v>-25027</v>
          </cell>
          <cell r="F34">
            <v>1.3740276987288937</v>
          </cell>
          <cell r="G34">
            <v>-9.0918997457319239E-2</v>
          </cell>
          <cell r="H34">
            <v>-38040</v>
          </cell>
          <cell r="I34">
            <v>-73688</v>
          </cell>
          <cell r="J34">
            <v>0.93711882229232391</v>
          </cell>
        </row>
        <row r="35">
          <cell r="C35">
            <v>56630</v>
          </cell>
          <cell r="D35">
            <v>77145</v>
          </cell>
          <cell r="E35">
            <v>62785</v>
          </cell>
          <cell r="F35">
            <v>-0.18614297750988396</v>
          </cell>
          <cell r="G35">
            <v>0.1086879745717817</v>
          </cell>
          <cell r="H35">
            <v>294297</v>
          </cell>
          <cell r="I35">
            <v>279708</v>
          </cell>
          <cell r="J35">
            <v>-4.9572370768305452E-2</v>
          </cell>
        </row>
        <row r="36">
          <cell r="C36">
            <v>48427</v>
          </cell>
          <cell r="D36">
            <v>36365</v>
          </cell>
          <cell r="E36">
            <v>85923</v>
          </cell>
          <cell r="F36">
            <v>1.3627938952289291</v>
          </cell>
          <cell r="G36">
            <v>0.77427881140685972</v>
          </cell>
          <cell r="H36">
            <v>210717</v>
          </cell>
          <cell r="I36">
            <v>276802</v>
          </cell>
          <cell r="J36">
            <v>0.31361968896671844</v>
          </cell>
        </row>
        <row r="37">
          <cell r="C37">
            <v>-82730</v>
          </cell>
          <cell r="D37">
            <v>-77107</v>
          </cell>
          <cell r="E37">
            <v>-114966</v>
          </cell>
          <cell r="F37">
            <v>0.49099303565175667</v>
          </cell>
          <cell r="G37">
            <v>0.38965308835972445</v>
          </cell>
          <cell r="H37">
            <v>-359811</v>
          </cell>
          <cell r="I37">
            <v>-391844</v>
          </cell>
          <cell r="J37">
            <v>8.9027294885370312E-2</v>
          </cell>
        </row>
        <row r="38">
          <cell r="C38">
            <v>190</v>
          </cell>
          <cell r="D38">
            <v>850</v>
          </cell>
          <cell r="E38">
            <v>1281</v>
          </cell>
          <cell r="F38">
            <v>0.50705882352941178</v>
          </cell>
          <cell r="G38">
            <v>5.742105263157895</v>
          </cell>
          <cell r="H38">
            <v>50</v>
          </cell>
          <cell r="I38">
            <v>1731</v>
          </cell>
          <cell r="J38">
            <v>33.619999999999997</v>
          </cell>
        </row>
        <row r="39">
          <cell r="C39">
            <v>-2865</v>
          </cell>
          <cell r="D39">
            <v>-20638</v>
          </cell>
          <cell r="E39">
            <v>-11521</v>
          </cell>
          <cell r="F39">
            <v>-0.44175792227929067</v>
          </cell>
          <cell r="G39">
            <v>3.0212914485165792</v>
          </cell>
          <cell r="H39">
            <v>-62202</v>
          </cell>
          <cell r="I39">
            <v>-72886</v>
          </cell>
          <cell r="J39">
            <v>0.17176296582103467</v>
          </cell>
        </row>
        <row r="40">
          <cell r="C40">
            <v>19652</v>
          </cell>
          <cell r="D40">
            <v>16615</v>
          </cell>
          <cell r="E40">
            <v>23502</v>
          </cell>
          <cell r="F40">
            <v>0.41450496539271753</v>
          </cell>
          <cell r="G40">
            <v>0.19590881335233057</v>
          </cell>
          <cell r="H40">
            <v>83051</v>
          </cell>
          <cell r="I40">
            <v>93511</v>
          </cell>
          <cell r="J40">
            <v>0.12594670744482306</v>
          </cell>
        </row>
        <row r="45">
          <cell r="C45">
            <v>0.58999203289849589</v>
          </cell>
          <cell r="D45">
            <v>0.8029013797080875</v>
          </cell>
          <cell r="E45">
            <v>0.62972224757384931</v>
          </cell>
          <cell r="F45" t="str">
            <v>-1732 pbs</v>
          </cell>
          <cell r="G45" t="str">
            <v>397 pbs</v>
          </cell>
          <cell r="H45">
            <v>0.61321152687766967</v>
          </cell>
          <cell r="I45">
            <v>0.63939234665801248</v>
          </cell>
          <cell r="J45" t="str">
            <v>262 pbs</v>
          </cell>
        </row>
        <row r="46">
          <cell r="C46">
            <v>8.8410267368853171E-2</v>
          </cell>
          <cell r="D46">
            <v>6.8108428289900463E-2</v>
          </cell>
          <cell r="E46">
            <v>9.5197396268984699E-2</v>
          </cell>
          <cell r="F46" t="str">
            <v>271 pbs</v>
          </cell>
          <cell r="G46" t="str">
            <v>68 pbs</v>
          </cell>
          <cell r="H46">
            <v>9.5002233469324252E-2</v>
          </cell>
          <cell r="I46">
            <v>9.8706776663396181E-2</v>
          </cell>
          <cell r="J46" t="str">
            <v>37 pbs</v>
          </cell>
        </row>
        <row r="47">
          <cell r="C47">
            <v>0.81881927441593438</v>
          </cell>
          <cell r="D47">
            <v>0.83980726813014872</v>
          </cell>
          <cell r="E47">
            <v>0.81830443434365974</v>
          </cell>
          <cell r="F47" t="str">
            <v>-215 pbs</v>
          </cell>
          <cell r="G47" t="str">
            <v>-5 pbs</v>
          </cell>
        </row>
        <row r="48">
          <cell r="C48">
            <v>2.5583186198387543E-2</v>
          </cell>
          <cell r="D48">
            <v>2.7512198655342601E-2</v>
          </cell>
          <cell r="E48">
            <v>2.6793115705841176E-2</v>
          </cell>
          <cell r="F48" t="str">
            <v>-7 pbs</v>
          </cell>
          <cell r="G48" t="str">
            <v>12 pbs</v>
          </cell>
        </row>
        <row r="49">
          <cell r="C49">
            <v>3.0799208662171073E-2</v>
          </cell>
          <cell r="D49">
            <v>3.3112750541300549E-2</v>
          </cell>
          <cell r="E49">
            <v>3.3159569536926913E-2</v>
          </cell>
          <cell r="F49" t="str">
            <v>1 pbs</v>
          </cell>
          <cell r="G49" t="str">
            <v>24 pbs</v>
          </cell>
        </row>
        <row r="50">
          <cell r="C50">
            <v>1.4621499368056941</v>
          </cell>
          <cell r="D50">
            <v>1.3227675616511299</v>
          </cell>
          <cell r="E50">
            <v>1.3770541052062366</v>
          </cell>
          <cell r="F50" t="str">
            <v>543 pbs</v>
          </cell>
          <cell r="G50" t="str">
            <v>-851 pbs</v>
          </cell>
        </row>
        <row r="51">
          <cell r="C51">
            <v>1.2145264670129297</v>
          </cell>
          <cell r="D51">
            <v>1.0990401985965517</v>
          </cell>
          <cell r="E51">
            <v>1.1126673382447538</v>
          </cell>
          <cell r="F51" t="str">
            <v>136 pbs</v>
          </cell>
          <cell r="G51" t="str">
            <v>-1019 pbs</v>
          </cell>
        </row>
        <row r="52">
          <cell r="C52">
            <v>46</v>
          </cell>
          <cell r="D52">
            <v>46</v>
          </cell>
          <cell r="E52">
            <v>46</v>
          </cell>
          <cell r="F52">
            <v>0</v>
          </cell>
          <cell r="G52">
            <v>0</v>
          </cell>
        </row>
        <row r="53">
          <cell r="C53">
            <v>1350</v>
          </cell>
          <cell r="D53">
            <v>1541</v>
          </cell>
          <cell r="E53">
            <v>1834</v>
          </cell>
          <cell r="F53">
            <v>0.19013627514600917</v>
          </cell>
          <cell r="G53">
            <v>0.35851851851851846</v>
          </cell>
        </row>
        <row r="54">
          <cell r="C54">
            <v>315</v>
          </cell>
          <cell r="D54">
            <v>314</v>
          </cell>
          <cell r="E54">
            <v>314</v>
          </cell>
          <cell r="F54">
            <v>0</v>
          </cell>
          <cell r="G54">
            <v>-3.1746031746031633E-3</v>
          </cell>
        </row>
        <row r="55">
          <cell r="C55">
            <v>1726</v>
          </cell>
          <cell r="D55">
            <v>1791</v>
          </cell>
          <cell r="E55">
            <v>1819</v>
          </cell>
          <cell r="F55">
            <v>1.5633724176437713E-2</v>
          </cell>
          <cell r="G55">
            <v>5.3881807647740532E-2</v>
          </cell>
        </row>
      </sheetData>
      <sheetData sheetId="28">
        <row r="8">
          <cell r="C8">
            <v>1121452</v>
          </cell>
          <cell r="D8">
            <v>1590356</v>
          </cell>
          <cell r="E8">
            <v>1833225</v>
          </cell>
          <cell r="F8">
            <v>0.15271360626174268</v>
          </cell>
          <cell r="G8">
            <v>0.6346887784764752</v>
          </cell>
        </row>
        <row r="9">
          <cell r="C9">
            <v>2556436</v>
          </cell>
          <cell r="D9">
            <v>3094635</v>
          </cell>
          <cell r="E9">
            <v>2917396</v>
          </cell>
          <cell r="F9">
            <v>-5.727299019108878E-2</v>
          </cell>
          <cell r="G9">
            <v>0.14119657210272418</v>
          </cell>
        </row>
        <row r="10">
          <cell r="C10">
            <v>13269018</v>
          </cell>
          <cell r="D10">
            <v>12118953</v>
          </cell>
          <cell r="E10">
            <v>12239171</v>
          </cell>
          <cell r="F10">
            <v>9.9198338338304382E-3</v>
          </cell>
          <cell r="G10">
            <v>-7.7612902477033341E-2</v>
          </cell>
        </row>
        <row r="11">
          <cell r="C11">
            <v>12333980</v>
          </cell>
          <cell r="D11">
            <v>11168560</v>
          </cell>
          <cell r="E11">
            <v>11330124</v>
          </cell>
          <cell r="F11">
            <v>1.4465965173666051E-2</v>
          </cell>
          <cell r="G11">
            <v>-8.138946228224786E-2</v>
          </cell>
        </row>
        <row r="12">
          <cell r="C12">
            <v>834356</v>
          </cell>
          <cell r="D12">
            <v>846455</v>
          </cell>
          <cell r="E12">
            <v>802133</v>
          </cell>
          <cell r="F12">
            <v>-5.236190937498153E-2</v>
          </cell>
          <cell r="G12">
            <v>-3.8620205284075393E-2</v>
          </cell>
        </row>
        <row r="13">
          <cell r="C13">
            <v>100682</v>
          </cell>
          <cell r="D13">
            <v>103938</v>
          </cell>
          <cell r="E13">
            <v>106914</v>
          </cell>
          <cell r="F13">
            <v>2.8632453962939453E-2</v>
          </cell>
          <cell r="G13">
            <v>6.1897856617866065E-2</v>
          </cell>
        </row>
        <row r="14">
          <cell r="C14">
            <v>-1002847</v>
          </cell>
          <cell r="D14">
            <v>-940310</v>
          </cell>
          <cell r="E14">
            <v>-924703</v>
          </cell>
          <cell r="F14">
            <v>-1.6597717773925602E-2</v>
          </cell>
          <cell r="G14">
            <v>-7.7922155622941469E-2</v>
          </cell>
        </row>
        <row r="15">
          <cell r="C15">
            <v>12266171</v>
          </cell>
          <cell r="D15">
            <v>11178643</v>
          </cell>
          <cell r="E15">
            <v>11314468</v>
          </cell>
          <cell r="F15">
            <v>1.2150401439602332E-2</v>
          </cell>
          <cell r="G15">
            <v>-7.7587618825793347E-2</v>
          </cell>
        </row>
        <row r="16">
          <cell r="C16">
            <v>139064</v>
          </cell>
          <cell r="D16">
            <v>132430</v>
          </cell>
          <cell r="E16">
            <v>131261</v>
          </cell>
          <cell r="F16">
            <v>-8.8273049913161206E-3</v>
          </cell>
          <cell r="G16">
            <v>-5.6110855433469498E-2</v>
          </cell>
        </row>
        <row r="17">
          <cell r="C17">
            <v>815263</v>
          </cell>
          <cell r="D17">
            <v>795856</v>
          </cell>
          <cell r="E17">
            <v>750972</v>
          </cell>
          <cell r="F17">
            <v>-5.6397137170543399E-2</v>
          </cell>
          <cell r="G17">
            <v>-7.8859214756465068E-2</v>
          </cell>
        </row>
        <row r="18">
          <cell r="C18">
            <v>16898386</v>
          </cell>
          <cell r="D18">
            <v>16791920</v>
          </cell>
          <cell r="E18">
            <v>16947322</v>
          </cell>
          <cell r="F18">
            <v>9.254570055121647E-3</v>
          </cell>
          <cell r="G18">
            <v>2.8958978685893477E-3</v>
          </cell>
        </row>
        <row r="21">
          <cell r="C21">
            <v>9999230</v>
          </cell>
          <cell r="D21">
            <v>10800163</v>
          </cell>
          <cell r="E21">
            <v>11060598</v>
          </cell>
          <cell r="F21">
            <v>2.4113987909256451E-2</v>
          </cell>
          <cell r="G21">
            <v>0.10614497316293359</v>
          </cell>
        </row>
        <row r="22">
          <cell r="C22">
            <v>2411642</v>
          </cell>
          <cell r="D22">
            <v>1958657</v>
          </cell>
          <cell r="E22">
            <v>1985746</v>
          </cell>
          <cell r="F22">
            <v>1.3830395010458796E-2</v>
          </cell>
          <cell r="G22">
            <v>-0.17660000945413956</v>
          </cell>
        </row>
        <row r="23">
          <cell r="C23">
            <v>611166</v>
          </cell>
          <cell r="D23">
            <v>306113</v>
          </cell>
          <cell r="E23">
            <v>309551</v>
          </cell>
          <cell r="F23">
            <v>1.1231146668060576E-2</v>
          </cell>
          <cell r="G23">
            <v>-0.49350749223615187</v>
          </cell>
        </row>
        <row r="24">
          <cell r="C24">
            <v>879725</v>
          </cell>
          <cell r="D24">
            <v>983614</v>
          </cell>
          <cell r="E24">
            <v>923059</v>
          </cell>
          <cell r="F24">
            <v>-6.156378416736652E-2</v>
          </cell>
          <cell r="G24">
            <v>4.9258575122907766E-2</v>
          </cell>
        </row>
        <row r="25">
          <cell r="C25">
            <v>13901763</v>
          </cell>
          <cell r="D25">
            <v>14048547</v>
          </cell>
          <cell r="E25">
            <v>14278954</v>
          </cell>
          <cell r="F25">
            <v>1.6400770841283441E-2</v>
          </cell>
          <cell r="G25">
            <v>2.7132601814604307E-2</v>
          </cell>
        </row>
        <row r="27">
          <cell r="C27">
            <v>2996623</v>
          </cell>
          <cell r="D27">
            <v>2743373</v>
          </cell>
          <cell r="E27">
            <v>2668368</v>
          </cell>
          <cell r="F27">
            <v>-2.7340430922080272E-2</v>
          </cell>
          <cell r="G27">
            <v>-0.1095416407068891</v>
          </cell>
        </row>
        <row r="29">
          <cell r="C29">
            <v>16898386</v>
          </cell>
          <cell r="D29">
            <v>16791920</v>
          </cell>
          <cell r="E29">
            <v>16947322</v>
          </cell>
          <cell r="F29">
            <v>9.254570055121647E-3</v>
          </cell>
          <cell r="G29">
            <v>2.8958978685893477E-3</v>
          </cell>
        </row>
        <row r="34">
          <cell r="C34">
            <v>538522</v>
          </cell>
          <cell r="D34">
            <v>562421</v>
          </cell>
          <cell r="E34">
            <v>574720</v>
          </cell>
          <cell r="F34">
            <v>2.1867960122399444E-2</v>
          </cell>
          <cell r="G34">
            <v>6.721730959923633E-2</v>
          </cell>
          <cell r="H34">
            <v>2160467</v>
          </cell>
          <cell r="I34">
            <v>2240270</v>
          </cell>
          <cell r="J34">
            <v>3.6937847233954546E-2</v>
          </cell>
        </row>
        <row r="35">
          <cell r="C35">
            <v>-208880</v>
          </cell>
          <cell r="D35">
            <v>-192435</v>
          </cell>
          <cell r="E35">
            <v>-141899</v>
          </cell>
          <cell r="F35">
            <v>-0.26261334996232499</v>
          </cell>
          <cell r="G35">
            <v>-0.32066736882420532</v>
          </cell>
          <cell r="H35">
            <v>-822663</v>
          </cell>
          <cell r="I35">
            <v>-727833</v>
          </cell>
          <cell r="J35">
            <v>-0.11527198865148913</v>
          </cell>
        </row>
        <row r="36">
          <cell r="C36">
            <v>329642</v>
          </cell>
          <cell r="D36">
            <v>369986</v>
          </cell>
          <cell r="E36">
            <v>432821</v>
          </cell>
          <cell r="F36">
            <v>0.16983075035271611</v>
          </cell>
          <cell r="G36">
            <v>0.31300319740809734</v>
          </cell>
          <cell r="H36">
            <v>1337804</v>
          </cell>
          <cell r="I36">
            <v>1512437</v>
          </cell>
          <cell r="J36">
            <v>0.13053705924036696</v>
          </cell>
        </row>
        <row r="37">
          <cell r="C37">
            <v>56230</v>
          </cell>
          <cell r="D37">
            <v>30861</v>
          </cell>
          <cell r="E37">
            <v>32748</v>
          </cell>
          <cell r="F37">
            <v>6.1145134635948395E-2</v>
          </cell>
          <cell r="G37">
            <v>-0.41760626000355683</v>
          </cell>
          <cell r="H37">
            <v>165258</v>
          </cell>
          <cell r="I37">
            <v>130695</v>
          </cell>
          <cell r="J37">
            <v>-0.20914569945176631</v>
          </cell>
        </row>
        <row r="38">
          <cell r="C38">
            <v>-324854</v>
          </cell>
          <cell r="D38">
            <v>-320796</v>
          </cell>
          <cell r="E38">
            <v>-312016</v>
          </cell>
          <cell r="F38">
            <v>-2.7369418571303927E-2</v>
          </cell>
          <cell r="G38">
            <v>-3.9519291743367768E-2</v>
          </cell>
          <cell r="H38">
            <v>-1248582</v>
          </cell>
          <cell r="I38">
            <v>-1246390</v>
          </cell>
          <cell r="J38">
            <v>-1.7555915430463864E-3</v>
          </cell>
        </row>
        <row r="39">
          <cell r="C39">
            <v>-454</v>
          </cell>
          <cell r="D39">
            <v>-337</v>
          </cell>
          <cell r="E39">
            <v>-466</v>
          </cell>
          <cell r="F39">
            <v>0.3827893175074184</v>
          </cell>
          <cell r="G39">
            <v>2.6431718061673992E-2</v>
          </cell>
          <cell r="H39">
            <v>-3813</v>
          </cell>
          <cell r="I39">
            <v>-1860</v>
          </cell>
          <cell r="J39">
            <v>-0.51219512195121952</v>
          </cell>
        </row>
        <row r="40">
          <cell r="C40">
            <v>-6670</v>
          </cell>
          <cell r="D40">
            <v>-15890</v>
          </cell>
          <cell r="E40">
            <v>-36098</v>
          </cell>
          <cell r="F40">
            <v>1.2717432347388296</v>
          </cell>
          <cell r="G40">
            <v>4.411994002998501</v>
          </cell>
          <cell r="H40">
            <v>-46892</v>
          </cell>
          <cell r="I40">
            <v>-85782</v>
          </cell>
          <cell r="J40">
            <v>0.82935255480679015</v>
          </cell>
        </row>
        <row r="41">
          <cell r="C41">
            <v>53894</v>
          </cell>
          <cell r="D41">
            <v>63824</v>
          </cell>
          <cell r="E41">
            <v>116989</v>
          </cell>
          <cell r="F41">
            <v>0.83299385810980198</v>
          </cell>
          <cell r="G41">
            <v>1.1707240138048762</v>
          </cell>
          <cell r="H41">
            <v>203775</v>
          </cell>
          <cell r="I41">
            <v>309100</v>
          </cell>
          <cell r="J41">
            <v>0.51686909581646434</v>
          </cell>
        </row>
        <row r="55">
          <cell r="C55">
            <v>0.52905544491342615</v>
          </cell>
          <cell r="D55">
            <v>0.54201170422358602</v>
          </cell>
          <cell r="E55">
            <v>0.52230901320371759</v>
          </cell>
          <cell r="F55" t="str">
            <v>-197 bps</v>
          </cell>
          <cell r="G55" t="str">
            <v>-67 bps</v>
          </cell>
          <cell r="H55">
            <v>0.52670069975695233</v>
          </cell>
          <cell r="I55">
            <v>0.52670720943989169</v>
          </cell>
          <cell r="J55" t="str">
            <v>0 bps</v>
          </cell>
        </row>
        <row r="56">
          <cell r="C56">
            <v>7.273772633533801E-2</v>
          </cell>
          <cell r="D56">
            <v>9.4274410780316689E-2</v>
          </cell>
          <cell r="E56">
            <v>0.17294101842641768</v>
          </cell>
          <cell r="F56" t="str">
            <v>787 bps</v>
          </cell>
          <cell r="G56" t="str">
            <v>1002 bps</v>
          </cell>
          <cell r="H56">
            <v>7.0532492193054297E-2</v>
          </cell>
          <cell r="I56">
            <v>0.10912638696160329</v>
          </cell>
          <cell r="J56" t="str">
            <v>386 bps</v>
          </cell>
        </row>
        <row r="57">
          <cell r="C57">
            <v>6.9418669840444869E-2</v>
          </cell>
          <cell r="D57">
            <v>8.9586581102479634E-2</v>
          </cell>
          <cell r="E57">
            <v>0.16433500311756657</v>
          </cell>
          <cell r="F57" t="str">
            <v>748 bps</v>
          </cell>
          <cell r="G57" t="str">
            <v>949 bps</v>
          </cell>
          <cell r="H57">
            <v>6.7234790056872829E-2</v>
          </cell>
          <cell r="I57">
            <v>0.10392715886313574</v>
          </cell>
          <cell r="J57" t="str">
            <v>367 bps</v>
          </cell>
        </row>
        <row r="58">
          <cell r="C58">
            <v>1.3270039793064066</v>
          </cell>
          <cell r="D58">
            <v>1.1221083422537235</v>
          </cell>
          <cell r="E58">
            <v>1.1065559927229975</v>
          </cell>
          <cell r="F58" t="str">
            <v>-156 bps</v>
          </cell>
          <cell r="G58" t="str">
            <v>-2204 bps</v>
          </cell>
        </row>
        <row r="59">
          <cell r="C59">
            <v>6.28800111658602E-2</v>
          </cell>
          <cell r="D59">
            <v>6.9845555139953094E-2</v>
          </cell>
          <cell r="E59">
            <v>6.5538180649653471E-2</v>
          </cell>
          <cell r="F59" t="str">
            <v>-43 bps</v>
          </cell>
          <cell r="G59" t="str">
            <v>27 bps</v>
          </cell>
        </row>
        <row r="60">
          <cell r="C60">
            <v>7.046776181929966E-2</v>
          </cell>
          <cell r="D60">
            <v>7.8422038603499819E-2</v>
          </cell>
          <cell r="E60">
            <v>7.4273576208715442E-2</v>
          </cell>
          <cell r="F60" t="str">
            <v>-42 bps</v>
          </cell>
          <cell r="G60" t="str">
            <v>38 bps</v>
          </cell>
        </row>
        <row r="61">
          <cell r="C61">
            <v>1.2019413775414811</v>
          </cell>
          <cell r="D61">
            <v>1.1108800822252807</v>
          </cell>
          <cell r="E61">
            <v>1.1528050834462613</v>
          </cell>
          <cell r="F61" t="str">
            <v>419 bps</v>
          </cell>
          <cell r="G61" t="str">
            <v>-491 bps</v>
          </cell>
        </row>
        <row r="62">
          <cell r="C62">
            <v>1.0725200473135852</v>
          </cell>
          <cell r="D62">
            <v>0.98939070468742929</v>
          </cell>
          <cell r="E62">
            <v>1.017222431843458</v>
          </cell>
          <cell r="F62" t="str">
            <v>278 bps</v>
          </cell>
          <cell r="G62" t="str">
            <v>-553 bps</v>
          </cell>
        </row>
        <row r="63">
          <cell r="C63">
            <v>292</v>
          </cell>
          <cell r="D63">
            <v>283</v>
          </cell>
          <cell r="E63">
            <v>283</v>
          </cell>
          <cell r="F63">
            <v>0</v>
          </cell>
          <cell r="G63">
            <v>-9</v>
          </cell>
        </row>
        <row r="64">
          <cell r="C64">
            <v>9842</v>
          </cell>
          <cell r="D64">
            <v>10101</v>
          </cell>
          <cell r="E64">
            <v>9950</v>
          </cell>
          <cell r="F64">
            <v>-151</v>
          </cell>
          <cell r="G64">
            <v>108</v>
          </cell>
        </row>
      </sheetData>
      <sheetData sheetId="29">
        <row r="10">
          <cell r="C10">
            <v>109574</v>
          </cell>
          <cell r="D10">
            <v>144402</v>
          </cell>
          <cell r="E10">
            <v>123278</v>
          </cell>
          <cell r="F10">
            <v>-0.14628606251990972</v>
          </cell>
          <cell r="G10">
            <v>0.12506616533119175</v>
          </cell>
        </row>
        <row r="11">
          <cell r="C11">
            <v>6176</v>
          </cell>
          <cell r="D11">
            <v>4555</v>
          </cell>
          <cell r="E11">
            <v>3779</v>
          </cell>
          <cell r="F11">
            <v>-0.17036223929747529</v>
          </cell>
          <cell r="G11">
            <v>-0.38811528497409331</v>
          </cell>
        </row>
        <row r="12">
          <cell r="C12">
            <v>103398</v>
          </cell>
          <cell r="D12">
            <v>139847</v>
          </cell>
          <cell r="E12">
            <v>119499</v>
          </cell>
          <cell r="F12">
            <v>-0.14550186990067715</v>
          </cell>
          <cell r="G12">
            <v>0.1557186792781291</v>
          </cell>
        </row>
        <row r="13">
          <cell r="C13">
            <v>333577</v>
          </cell>
          <cell r="D13">
            <v>317682</v>
          </cell>
          <cell r="E13">
            <v>306759</v>
          </cell>
          <cell r="F13">
            <v>-3.4383440043817437E-2</v>
          </cell>
          <cell r="G13">
            <v>-8.0395231086076047E-2</v>
          </cell>
        </row>
        <row r="14">
          <cell r="C14">
            <v>687</v>
          </cell>
          <cell r="D14">
            <v>1171</v>
          </cell>
          <cell r="E14">
            <v>1218</v>
          </cell>
          <cell r="F14">
            <v>4.0136635354397932E-2</v>
          </cell>
          <cell r="G14">
            <v>0.77292576419213965</v>
          </cell>
        </row>
        <row r="15">
          <cell r="C15">
            <v>9700</v>
          </cell>
          <cell r="D15">
            <v>7638</v>
          </cell>
          <cell r="E15">
            <v>7347</v>
          </cell>
          <cell r="F15">
            <v>-3.8098978790259252E-2</v>
          </cell>
          <cell r="G15">
            <v>-0.24257731958762885</v>
          </cell>
        </row>
        <row r="16">
          <cell r="C16">
            <v>287191</v>
          </cell>
          <cell r="D16">
            <v>260067</v>
          </cell>
          <cell r="E16">
            <v>219369</v>
          </cell>
          <cell r="F16">
            <v>-0.15649044284742009</v>
          </cell>
          <cell r="G16">
            <v>-0.23615642551472715</v>
          </cell>
        </row>
        <row r="17">
          <cell r="C17">
            <v>740729</v>
          </cell>
          <cell r="D17">
            <v>730960</v>
          </cell>
          <cell r="E17">
            <v>657971</v>
          </cell>
          <cell r="F17">
            <v>-9.9853617160993724E-2</v>
          </cell>
          <cell r="G17">
            <v>-0.11172507084237282</v>
          </cell>
        </row>
        <row r="18">
          <cell r="C18">
            <v>7</v>
          </cell>
          <cell r="D18">
            <v>6</v>
          </cell>
          <cell r="E18">
            <v>22</v>
          </cell>
          <cell r="F18">
            <v>2.6666666666666665</v>
          </cell>
          <cell r="G18">
            <v>2.1428571428571428</v>
          </cell>
        </row>
        <row r="19">
          <cell r="C19">
            <v>6254</v>
          </cell>
          <cell r="D19">
            <v>4203</v>
          </cell>
          <cell r="E19">
            <v>3723</v>
          </cell>
          <cell r="F19">
            <v>-0.11420413990007139</v>
          </cell>
          <cell r="G19">
            <v>-0.40470099136552606</v>
          </cell>
        </row>
        <row r="20">
          <cell r="C20">
            <v>234396</v>
          </cell>
          <cell r="D20">
            <v>212464</v>
          </cell>
          <cell r="E20">
            <v>178674</v>
          </cell>
          <cell r="F20">
            <v>-0.15903870773401607</v>
          </cell>
          <cell r="G20">
            <v>-0.23772589975938152</v>
          </cell>
        </row>
        <row r="21">
          <cell r="C21">
            <v>240657</v>
          </cell>
          <cell r="D21">
            <v>216673</v>
          </cell>
          <cell r="E21">
            <v>182419</v>
          </cell>
          <cell r="F21">
            <v>-0.15809076350075923</v>
          </cell>
          <cell r="G21">
            <v>-0.24199586964019326</v>
          </cell>
        </row>
        <row r="23">
          <cell r="C23">
            <v>40505</v>
          </cell>
          <cell r="D23">
            <v>40505</v>
          </cell>
          <cell r="E23">
            <v>40505</v>
          </cell>
          <cell r="F23">
            <v>0</v>
          </cell>
          <cell r="G23">
            <v>0</v>
          </cell>
        </row>
        <row r="24">
          <cell r="C24">
            <v>20243</v>
          </cell>
          <cell r="D24">
            <v>20243</v>
          </cell>
          <cell r="E24">
            <v>20243</v>
          </cell>
          <cell r="F24">
            <v>0</v>
          </cell>
          <cell r="G24">
            <v>0</v>
          </cell>
        </row>
        <row r="25">
          <cell r="C25">
            <v>178</v>
          </cell>
          <cell r="D25">
            <v>425</v>
          </cell>
          <cell r="E25">
            <v>459</v>
          </cell>
          <cell r="F25">
            <v>8.0000000000000071E-2</v>
          </cell>
          <cell r="G25">
            <v>1.5786516853932584</v>
          </cell>
        </row>
        <row r="27">
          <cell r="C27">
            <v>289597</v>
          </cell>
          <cell r="D27">
            <v>344510</v>
          </cell>
          <cell r="E27">
            <v>281419</v>
          </cell>
          <cell r="F27">
            <v>-0.18313256509245013</v>
          </cell>
          <cell r="G27">
            <v>-2.8239242809835696E-2</v>
          </cell>
        </row>
        <row r="28">
          <cell r="C28">
            <v>149549</v>
          </cell>
          <cell r="D28">
            <v>108604</v>
          </cell>
          <cell r="E28">
            <v>132926</v>
          </cell>
          <cell r="F28">
            <v>0.2239512356819271</v>
          </cell>
          <cell r="G28">
            <v>-0.11115420363894113</v>
          </cell>
        </row>
        <row r="29">
          <cell r="C29">
            <v>740729</v>
          </cell>
          <cell r="D29">
            <v>730960</v>
          </cell>
          <cell r="E29">
            <v>657971</v>
          </cell>
          <cell r="F29">
            <v>-9.9853617160993724E-2</v>
          </cell>
          <cell r="G29">
            <v>-0.11172507084237282</v>
          </cell>
        </row>
        <row r="38">
          <cell r="C38">
            <v>1768</v>
          </cell>
          <cell r="D38">
            <v>1429</v>
          </cell>
          <cell r="E38">
            <v>1786</v>
          </cell>
          <cell r="F38">
            <v>0.24982505248425468</v>
          </cell>
          <cell r="G38">
            <v>1.0180995475113086E-2</v>
          </cell>
          <cell r="H38">
            <v>6902</v>
          </cell>
          <cell r="I38">
            <v>5678</v>
          </cell>
          <cell r="J38">
            <v>-0.17733990147783252</v>
          </cell>
        </row>
        <row r="39">
          <cell r="C39">
            <v>-1277</v>
          </cell>
          <cell r="D39">
            <v>-1055</v>
          </cell>
          <cell r="E39">
            <v>-1782</v>
          </cell>
          <cell r="F39">
            <v>0.68909952606635061</v>
          </cell>
          <cell r="G39">
            <v>0.3954581049334378</v>
          </cell>
          <cell r="H39">
            <v>-3212</v>
          </cell>
          <cell r="I39">
            <v>-4083</v>
          </cell>
          <cell r="J39">
            <v>0.27117061021170619</v>
          </cell>
        </row>
        <row r="40">
          <cell r="C40">
            <v>491</v>
          </cell>
          <cell r="D40">
            <v>374</v>
          </cell>
          <cell r="E40">
            <v>4</v>
          </cell>
          <cell r="F40">
            <v>-0.98930481283422456</v>
          </cell>
          <cell r="G40">
            <v>-0.99185336048879835</v>
          </cell>
          <cell r="H40">
            <v>3690</v>
          </cell>
          <cell r="I40">
            <v>1595</v>
          </cell>
          <cell r="J40">
            <v>-0.5677506775067751</v>
          </cell>
        </row>
        <row r="41">
          <cell r="C41">
            <v>87458</v>
          </cell>
          <cell r="D41">
            <v>90748</v>
          </cell>
          <cell r="E41">
            <v>88102</v>
          </cell>
          <cell r="F41">
            <v>-2.9157667386609076E-2</v>
          </cell>
          <cell r="G41">
            <v>7.3635344965583549E-3</v>
          </cell>
          <cell r="H41">
            <v>350846</v>
          </cell>
          <cell r="I41">
            <v>372480</v>
          </cell>
          <cell r="J41">
            <v>6.1662381785740683E-2</v>
          </cell>
        </row>
        <row r="42">
          <cell r="C42">
            <v>14673</v>
          </cell>
          <cell r="D42">
            <v>2579</v>
          </cell>
          <cell r="E42">
            <v>-2115</v>
          </cell>
          <cell r="F42">
            <v>-1.8200853043815433</v>
          </cell>
          <cell r="G42">
            <v>-1.1441423021876918</v>
          </cell>
          <cell r="H42">
            <v>32772</v>
          </cell>
          <cell r="I42">
            <v>10528</v>
          </cell>
          <cell r="J42">
            <v>-0.67875015256926652</v>
          </cell>
        </row>
        <row r="43">
          <cell r="C43">
            <v>-466</v>
          </cell>
          <cell r="D43">
            <v>110</v>
          </cell>
          <cell r="E43">
            <v>-32</v>
          </cell>
          <cell r="F43">
            <v>-1.290909090909091</v>
          </cell>
          <cell r="G43">
            <v>-0.93133047210300424</v>
          </cell>
          <cell r="H43">
            <v>-793</v>
          </cell>
          <cell r="I43">
            <v>-530</v>
          </cell>
          <cell r="J43">
            <v>-0.3316519546027743</v>
          </cell>
        </row>
        <row r="44">
          <cell r="C44">
            <v>760</v>
          </cell>
          <cell r="D44">
            <v>124</v>
          </cell>
          <cell r="E44">
            <v>5628</v>
          </cell>
          <cell r="F44">
            <v>44.387096774193552</v>
          </cell>
          <cell r="G44">
            <v>6.405263157894737</v>
          </cell>
          <cell r="H44">
            <v>5523</v>
          </cell>
          <cell r="I44">
            <v>7137</v>
          </cell>
          <cell r="J44">
            <v>0.29223248234655075</v>
          </cell>
        </row>
        <row r="45">
          <cell r="C45">
            <v>-24498</v>
          </cell>
          <cell r="D45">
            <v>-22384</v>
          </cell>
          <cell r="E45">
            <v>-29371</v>
          </cell>
          <cell r="F45">
            <v>0.31214260185847031</v>
          </cell>
          <cell r="G45">
            <v>0.1989141970773125</v>
          </cell>
          <cell r="H45">
            <v>-85874</v>
          </cell>
          <cell r="I45">
            <v>-97457</v>
          </cell>
          <cell r="J45">
            <v>0.13488366676758967</v>
          </cell>
        </row>
        <row r="46">
          <cell r="C46">
            <v>-16550</v>
          </cell>
          <cell r="D46">
            <v>-17272</v>
          </cell>
          <cell r="E46">
            <v>-20545</v>
          </cell>
          <cell r="F46">
            <v>0.18949745252431671</v>
          </cell>
          <cell r="G46">
            <v>0.2413897280966768</v>
          </cell>
          <cell r="H46">
            <v>-70196</v>
          </cell>
          <cell r="I46">
            <v>-78570</v>
          </cell>
          <cell r="J46">
            <v>0.11929454669781747</v>
          </cell>
        </row>
        <row r="47">
          <cell r="C47">
            <v>-6388</v>
          </cell>
          <cell r="D47">
            <v>-6603</v>
          </cell>
          <cell r="E47">
            <v>-6612</v>
          </cell>
          <cell r="F47">
            <v>1.3630168105407403E-3</v>
          </cell>
          <cell r="G47">
            <v>3.5065748278021225E-2</v>
          </cell>
          <cell r="H47">
            <v>-25273</v>
          </cell>
          <cell r="I47">
            <v>-26381</v>
          </cell>
          <cell r="J47">
            <v>4.38412535116528E-2</v>
          </cell>
        </row>
        <row r="48">
          <cell r="C48">
            <v>-53</v>
          </cell>
          <cell r="D48">
            <v>-245</v>
          </cell>
          <cell r="E48">
            <v>-71</v>
          </cell>
          <cell r="F48">
            <v>-0.71020408163265314</v>
          </cell>
          <cell r="G48">
            <v>0.33962264150943389</v>
          </cell>
          <cell r="H48">
            <v>-4388</v>
          </cell>
          <cell r="I48">
            <v>-1249</v>
          </cell>
          <cell r="J48">
            <v>-0.71536007292616222</v>
          </cell>
        </row>
        <row r="49">
          <cell r="C49">
            <v>55427</v>
          </cell>
          <cell r="D49">
            <v>47431</v>
          </cell>
          <cell r="E49">
            <v>34988</v>
          </cell>
          <cell r="F49">
            <v>-0.26233897661866712</v>
          </cell>
          <cell r="G49">
            <v>-0.36875529976365307</v>
          </cell>
          <cell r="H49">
            <v>206307</v>
          </cell>
          <cell r="I49">
            <v>187553</v>
          </cell>
          <cell r="J49">
            <v>-9.0903362464676452E-2</v>
          </cell>
        </row>
        <row r="50">
          <cell r="C50">
            <v>-15047</v>
          </cell>
          <cell r="D50">
            <v>-12744</v>
          </cell>
          <cell r="E50">
            <v>-10666</v>
          </cell>
          <cell r="F50">
            <v>-0.16305712492153168</v>
          </cell>
          <cell r="G50">
            <v>-0.29115438293347506</v>
          </cell>
          <cell r="H50">
            <v>-56758</v>
          </cell>
          <cell r="I50">
            <v>-54627</v>
          </cell>
          <cell r="J50">
            <v>-3.7545368053842676E-2</v>
          </cell>
        </row>
        <row r="51">
          <cell r="C51">
            <v>40380</v>
          </cell>
          <cell r="D51">
            <v>34687</v>
          </cell>
          <cell r="E51">
            <v>24322</v>
          </cell>
          <cell r="F51">
            <v>-0.29881511805575578</v>
          </cell>
          <cell r="G51">
            <v>-0.39767211490837051</v>
          </cell>
          <cell r="H51">
            <v>149549</v>
          </cell>
          <cell r="I51">
            <v>132926</v>
          </cell>
          <cell r="J51">
            <v>-0.11115420363894113</v>
          </cell>
        </row>
        <row r="59">
          <cell r="C59">
            <v>0.33662272703589852</v>
          </cell>
          <cell r="D59">
            <v>0.27922945646573932</v>
          </cell>
          <cell r="E59">
            <v>0.19657338213588271</v>
          </cell>
          <cell r="F59" t="str">
            <v>-827 bps</v>
          </cell>
          <cell r="G59" t="str">
            <v>-1401 bps</v>
          </cell>
          <cell r="H59">
            <v>0.30003982501070864</v>
          </cell>
          <cell r="I59">
            <v>0.27249432158290487</v>
          </cell>
          <cell r="J59" t="str">
            <v>-276 bps</v>
          </cell>
        </row>
        <row r="60">
          <cell r="C60">
            <v>4.7217213607404739E-3</v>
          </cell>
          <cell r="D60">
            <v>3.3943838376504329E-3</v>
          </cell>
          <cell r="E60">
            <v>3.6110167607599835E-5</v>
          </cell>
          <cell r="F60" t="str">
            <v>-34 bps</v>
          </cell>
          <cell r="G60" t="str">
            <v>-47 bps</v>
          </cell>
          <cell r="H60">
            <v>8.6606808609514772E-3</v>
          </cell>
          <cell r="I60">
            <v>3.6872644889844419E-3</v>
          </cell>
          <cell r="J60" t="str">
            <v>-50 bps</v>
          </cell>
        </row>
        <row r="61">
          <cell r="C61">
            <v>0.54224249282717785</v>
          </cell>
          <cell r="D61">
            <v>0.50705352347338073</v>
          </cell>
          <cell r="E61">
            <v>0.64182392079387784</v>
          </cell>
          <cell r="F61" t="str">
            <v>1348 bps</v>
          </cell>
          <cell r="G61" t="str">
            <v>996 bps</v>
          </cell>
          <cell r="H61">
            <v>0.51263770590513447</v>
          </cell>
          <cell r="I61">
            <v>0.54185707210643963</v>
          </cell>
          <cell r="J61" t="str">
            <v>292 bps</v>
          </cell>
        </row>
        <row r="62">
          <cell r="C62">
            <v>0.26620219520287774</v>
          </cell>
          <cell r="D62">
            <v>0.26472932043613179</v>
          </cell>
          <cell r="E62">
            <v>0.32559140806850734</v>
          </cell>
          <cell r="F62" t="str">
            <v>609 bps</v>
          </cell>
          <cell r="G62" t="str">
            <v>594 bps</v>
          </cell>
          <cell r="H62">
            <v>0.24577317519756806</v>
          </cell>
          <cell r="I62">
            <v>0.28942324259901525</v>
          </cell>
          <cell r="J62" t="str">
            <v>437 bps</v>
          </cell>
        </row>
        <row r="68">
          <cell r="C68">
            <v>32142.253270975998</v>
          </cell>
          <cell r="D68">
            <v>106728.771854547</v>
          </cell>
          <cell r="E68">
            <v>0.3011582791824905</v>
          </cell>
          <cell r="F68">
            <v>32117.814218664003</v>
          </cell>
          <cell r="G68">
            <v>106976.135925714</v>
          </cell>
          <cell r="H68">
            <v>0.30023344871016044</v>
          </cell>
        </row>
        <row r="69">
          <cell r="C69">
            <v>2341483</v>
          </cell>
          <cell r="D69">
            <v>9677410</v>
          </cell>
          <cell r="E69">
            <v>0.24195347722169464</v>
          </cell>
          <cell r="F69">
            <v>2340087</v>
          </cell>
          <cell r="G69">
            <v>9795699</v>
          </cell>
          <cell r="H69">
            <v>0.23888923087571393</v>
          </cell>
        </row>
        <row r="70">
          <cell r="C70">
            <v>1044.1604107799999</v>
          </cell>
          <cell r="D70">
            <v>4002.5367339499999</v>
          </cell>
          <cell r="E70">
            <v>0.26087466029313489</v>
          </cell>
          <cell r="F70">
            <v>711.47767654000006</v>
          </cell>
          <cell r="G70">
            <v>2704.0966377000004</v>
          </cell>
          <cell r="H70">
            <v>0.26311103923606638</v>
          </cell>
        </row>
      </sheetData>
      <sheetData sheetId="30">
        <row r="7">
          <cell r="E7">
            <v>16549171</v>
          </cell>
          <cell r="F7">
            <v>17683826</v>
          </cell>
          <cell r="G7">
            <v>17890138</v>
          </cell>
          <cell r="H7">
            <v>1.1666706062364529E-2</v>
          </cell>
          <cell r="I7">
            <v>8.1029255181422677E-2</v>
          </cell>
        </row>
        <row r="8">
          <cell r="E8">
            <v>12704842</v>
          </cell>
          <cell r="F8">
            <v>13550847</v>
          </cell>
          <cell r="G8">
            <v>13898637</v>
          </cell>
          <cell r="H8">
            <v>2.5665554337673591E-2</v>
          </cell>
          <cell r="I8">
            <v>9.3963781682605774E-2</v>
          </cell>
        </row>
        <row r="9">
          <cell r="E9">
            <v>13443688</v>
          </cell>
          <cell r="F9">
            <v>14442027</v>
          </cell>
          <cell r="G9">
            <v>14504765</v>
          </cell>
          <cell r="H9">
            <v>4.3441270397845955E-3</v>
          </cell>
          <cell r="I9">
            <v>7.8927523459336513E-2</v>
          </cell>
        </row>
        <row r="10">
          <cell r="E10">
            <v>3086571</v>
          </cell>
          <cell r="F10">
            <v>3226717</v>
          </cell>
          <cell r="G10">
            <v>3369625</v>
          </cell>
          <cell r="H10">
            <v>4.4288978550024671E-2</v>
          </cell>
          <cell r="I10">
            <v>9.1705002088077636E-2</v>
          </cell>
        </row>
        <row r="15">
          <cell r="E15">
            <v>255887</v>
          </cell>
          <cell r="F15">
            <v>308072</v>
          </cell>
          <cell r="G15">
            <v>293055</v>
          </cell>
          <cell r="H15">
            <v>-4.8745098548391264E-2</v>
          </cell>
          <cell r="I15">
            <v>0.14525161497067063</v>
          </cell>
          <cell r="J15">
            <v>1152472</v>
          </cell>
          <cell r="K15">
            <v>1229908</v>
          </cell>
          <cell r="L15">
            <v>6.7191220263919549E-2</v>
          </cell>
        </row>
        <row r="16">
          <cell r="E16">
            <v>-96996</v>
          </cell>
          <cell r="F16">
            <v>-151920</v>
          </cell>
          <cell r="G16">
            <v>-102995</v>
          </cell>
          <cell r="H16">
            <v>-0.32204449710373884</v>
          </cell>
          <cell r="I16">
            <v>6.1847911254072407E-2</v>
          </cell>
          <cell r="J16">
            <v>-426290</v>
          </cell>
          <cell r="K16">
            <v>-530204</v>
          </cell>
          <cell r="L16">
            <v>0.24376363508409771</v>
          </cell>
        </row>
        <row r="17">
          <cell r="E17">
            <v>158891</v>
          </cell>
          <cell r="F17">
            <v>156152</v>
          </cell>
          <cell r="G17">
            <v>190060</v>
          </cell>
          <cell r="H17">
            <v>0.21714739484604739</v>
          </cell>
          <cell r="I17">
            <v>0.19616592506812847</v>
          </cell>
          <cell r="J17">
            <v>726182</v>
          </cell>
          <cell r="K17">
            <v>699704</v>
          </cell>
          <cell r="L17">
            <v>-3.6461933785194356E-2</v>
          </cell>
        </row>
        <row r="18">
          <cell r="E18">
            <v>183933</v>
          </cell>
          <cell r="F18">
            <v>209425</v>
          </cell>
          <cell r="G18">
            <v>208159</v>
          </cell>
          <cell r="H18">
            <v>-6.0451235525844638E-3</v>
          </cell>
          <cell r="I18">
            <v>0.13171100346321762</v>
          </cell>
          <cell r="J18">
            <v>778280</v>
          </cell>
          <cell r="K18">
            <v>834304</v>
          </cell>
          <cell r="L18">
            <v>7.1984375803052947E-2</v>
          </cell>
        </row>
        <row r="19">
          <cell r="E19">
            <v>-126386</v>
          </cell>
          <cell r="F19">
            <v>-135554</v>
          </cell>
          <cell r="G19">
            <v>-138943</v>
          </cell>
          <cell r="H19">
            <v>2.5001106570075482E-2</v>
          </cell>
          <cell r="I19">
            <v>9.9354358868862125E-2</v>
          </cell>
          <cell r="J19">
            <v>-493247</v>
          </cell>
          <cell r="K19">
            <v>-535059</v>
          </cell>
          <cell r="L19">
            <v>8.4768888609560777E-2</v>
          </cell>
        </row>
        <row r="20">
          <cell r="E20">
            <v>-119433</v>
          </cell>
          <cell r="F20">
            <v>-128578</v>
          </cell>
          <cell r="G20">
            <v>-132088</v>
          </cell>
          <cell r="H20">
            <v>2.7298604737979959E-2</v>
          </cell>
          <cell r="I20">
            <v>0.10595898955899963</v>
          </cell>
          <cell r="J20">
            <v>-466814</v>
          </cell>
          <cell r="K20">
            <v>-507356</v>
          </cell>
          <cell r="L20">
            <v>8.6848295038280732E-2</v>
          </cell>
        </row>
        <row r="21">
          <cell r="E21">
            <v>57547</v>
          </cell>
          <cell r="F21">
            <v>73871</v>
          </cell>
          <cell r="G21">
            <v>69216</v>
          </cell>
          <cell r="H21">
            <v>-6.3015256325215541E-2</v>
          </cell>
          <cell r="I21">
            <v>0.20277338523294008</v>
          </cell>
          <cell r="J21">
            <v>285033</v>
          </cell>
          <cell r="K21">
            <v>299245</v>
          </cell>
          <cell r="L21">
            <v>4.9860893300073927E-2</v>
          </cell>
        </row>
        <row r="22">
          <cell r="E22">
            <v>-2743</v>
          </cell>
          <cell r="F22">
            <v>-4676</v>
          </cell>
          <cell r="G22">
            <v>-4066</v>
          </cell>
          <cell r="H22">
            <v>-0.13045337895637299</v>
          </cell>
          <cell r="I22">
            <v>0.48231862923806057</v>
          </cell>
          <cell r="J22">
            <v>-11951</v>
          </cell>
          <cell r="K22">
            <v>-14265</v>
          </cell>
          <cell r="L22">
            <v>0.19362396452179742</v>
          </cell>
        </row>
        <row r="24">
          <cell r="E24">
            <v>893</v>
          </cell>
          <cell r="F24">
            <v>191</v>
          </cell>
          <cell r="G24">
            <v>1150</v>
          </cell>
          <cell r="H24">
            <v>5.0209424083769632</v>
          </cell>
          <cell r="I24">
            <v>0.2877939529675253</v>
          </cell>
          <cell r="J24">
            <v>15888</v>
          </cell>
          <cell r="K24">
            <v>-657</v>
          </cell>
          <cell r="L24">
            <v>-1.0413519637462236</v>
          </cell>
        </row>
        <row r="25">
          <cell r="E25">
            <v>39232</v>
          </cell>
          <cell r="F25">
            <v>29761</v>
          </cell>
          <cell r="G25">
            <v>-15450</v>
          </cell>
          <cell r="H25">
            <v>-1.5191357817277646</v>
          </cell>
          <cell r="I25">
            <v>-1.3938111745513866</v>
          </cell>
          <cell r="J25">
            <v>118319</v>
          </cell>
          <cell r="K25">
            <v>62389</v>
          </cell>
          <cell r="L25">
            <v>-0.47270514456680668</v>
          </cell>
        </row>
        <row r="26">
          <cell r="E26">
            <v>32649</v>
          </cell>
          <cell r="F26">
            <v>26028</v>
          </cell>
          <cell r="G26">
            <v>52455</v>
          </cell>
          <cell r="H26">
            <v>1.0153296449976947</v>
          </cell>
          <cell r="I26">
            <v>0.60663420012864111</v>
          </cell>
          <cell r="J26">
            <v>94605</v>
          </cell>
          <cell r="K26">
            <v>152442</v>
          </cell>
          <cell r="L26">
            <v>0.61135246551450773</v>
          </cell>
        </row>
        <row r="27">
          <cell r="E27">
            <v>70031</v>
          </cell>
          <cell r="F27">
            <v>51305</v>
          </cell>
          <cell r="G27">
            <v>34089</v>
          </cell>
          <cell r="H27">
            <v>-0.33556183607835499</v>
          </cell>
          <cell r="I27">
            <v>-0.51322985534977361</v>
          </cell>
          <cell r="J27">
            <v>216866</v>
          </cell>
          <cell r="K27">
            <v>199908</v>
          </cell>
          <cell r="L27">
            <v>-7.8195752215653891E-2</v>
          </cell>
        </row>
        <row r="28">
          <cell r="E28">
            <v>-85773</v>
          </cell>
          <cell r="F28">
            <v>-64305</v>
          </cell>
          <cell r="G28">
            <v>-84895</v>
          </cell>
          <cell r="H28">
            <v>0.32019283103957696</v>
          </cell>
          <cell r="I28">
            <v>-1.0236321453137909E-2</v>
          </cell>
          <cell r="J28">
            <v>-301815</v>
          </cell>
          <cell r="K28">
            <v>-300773</v>
          </cell>
          <cell r="L28">
            <v>-3.4524460348226427E-3</v>
          </cell>
        </row>
        <row r="29">
          <cell r="E29">
            <v>-35317</v>
          </cell>
          <cell r="F29">
            <v>-24099</v>
          </cell>
          <cell r="G29">
            <v>-25602</v>
          </cell>
          <cell r="H29">
            <v>6.2367733100958445E-2</v>
          </cell>
          <cell r="I29">
            <v>-0.27507998980660875</v>
          </cell>
          <cell r="J29">
            <v>-75550</v>
          </cell>
          <cell r="K29">
            <v>-84030</v>
          </cell>
          <cell r="L29">
            <v>0.11224354731965591</v>
          </cell>
        </row>
        <row r="30">
          <cell r="E30">
            <v>-121090</v>
          </cell>
          <cell r="F30">
            <v>-88404</v>
          </cell>
          <cell r="G30">
            <v>-110497</v>
          </cell>
          <cell r="H30">
            <v>0.24990950635717835</v>
          </cell>
          <cell r="I30">
            <v>-8.7480386489388051E-2</v>
          </cell>
          <cell r="J30">
            <v>-377365</v>
          </cell>
          <cell r="K30">
            <v>-384803</v>
          </cell>
          <cell r="L30">
            <v>1.9710359996290006E-2</v>
          </cell>
        </row>
        <row r="31">
          <cell r="E31">
            <v>-29379</v>
          </cell>
          <cell r="F31">
            <v>-3615</v>
          </cell>
          <cell r="G31">
            <v>-13274</v>
          </cell>
          <cell r="H31">
            <v>2.6719225449515904</v>
          </cell>
          <cell r="I31">
            <v>-0.54818067327002273</v>
          </cell>
          <cell r="J31">
            <v>-40290</v>
          </cell>
          <cell r="K31">
            <v>-44280</v>
          </cell>
          <cell r="L31">
            <v>9.9032017870439359E-2</v>
          </cell>
        </row>
        <row r="32">
          <cell r="E32">
            <v>136000</v>
          </cell>
          <cell r="F32">
            <v>189308</v>
          </cell>
          <cell r="G32">
            <v>169594</v>
          </cell>
          <cell r="H32">
            <v>-0.10413717328374927</v>
          </cell>
          <cell r="I32">
            <v>0.24701470588235286</v>
          </cell>
          <cell r="J32">
            <v>810426</v>
          </cell>
          <cell r="K32">
            <v>769774</v>
          </cell>
          <cell r="L32">
            <v>-5.0161273206930646E-2</v>
          </cell>
        </row>
        <row r="38">
          <cell r="E38">
            <v>350925.93634000001</v>
          </cell>
          <cell r="F38">
            <v>374166.11180999991</v>
          </cell>
          <cell r="G38">
            <v>375686.64775</v>
          </cell>
          <cell r="H38">
            <v>4.063799184390593E-3</v>
          </cell>
          <cell r="I38">
            <v>7.0558225670758645E-2</v>
          </cell>
          <cell r="J38">
            <v>1360411.2565299999</v>
          </cell>
          <cell r="K38">
            <v>1464885.01033</v>
          </cell>
          <cell r="L38">
            <v>7.6795714015540639E-2</v>
          </cell>
        </row>
        <row r="39">
          <cell r="E39">
            <v>-260200.81340999983</v>
          </cell>
          <cell r="F39">
            <v>-315868.66551999992</v>
          </cell>
          <cell r="G39">
            <v>-300166.22507000028</v>
          </cell>
          <cell r="H39">
            <v>-4.9711928291935603E-2</v>
          </cell>
          <cell r="I39">
            <v>0.15359449163991168</v>
          </cell>
          <cell r="J39">
            <v>-1070205.1331699998</v>
          </cell>
          <cell r="K39">
            <v>-1216644.2286500002</v>
          </cell>
          <cell r="L39">
            <v>0.13683273509092664</v>
          </cell>
        </row>
        <row r="40">
          <cell r="E40">
            <v>-14818.055210000006</v>
          </cell>
          <cell r="F40">
            <v>-16552.519230000005</v>
          </cell>
          <cell r="G40">
            <v>-16671.345249999998</v>
          </cell>
          <cell r="H40">
            <v>7.1787271984937728E-3</v>
          </cell>
          <cell r="I40">
            <v>0.12506972161564733</v>
          </cell>
          <cell r="J40">
            <v>-58543.076000000008</v>
          </cell>
          <cell r="K40">
            <v>-64396.918360000003</v>
          </cell>
          <cell r="L40">
            <v>9.9992053031173089E-2</v>
          </cell>
        </row>
        <row r="41">
          <cell r="E41">
            <v>-3262.3207199999997</v>
          </cell>
          <cell r="F41">
            <v>-4432.9308999999994</v>
          </cell>
          <cell r="G41">
            <v>-3274.7532200000023</v>
          </cell>
          <cell r="H41">
            <v>-0.26126680206091124</v>
          </cell>
          <cell r="I41">
            <v>3.8109373869295027E-3</v>
          </cell>
          <cell r="J41">
            <v>-12050.503009999999</v>
          </cell>
          <cell r="K41">
            <v>-14495.364350000002</v>
          </cell>
          <cell r="L41">
            <v>0.20288458813471588</v>
          </cell>
        </row>
        <row r="42">
          <cell r="E42">
            <v>72644.747000000178</v>
          </cell>
          <cell r="F42">
            <v>37311.996159999988</v>
          </cell>
          <cell r="G42">
            <v>55574.32420999973</v>
          </cell>
          <cell r="H42">
            <v>0.48944923696089249</v>
          </cell>
          <cell r="I42">
            <v>-0.23498495754965476</v>
          </cell>
          <cell r="J42">
            <v>219612.5443500001</v>
          </cell>
          <cell r="K42">
            <v>169348.49896999978</v>
          </cell>
          <cell r="L42">
            <v>-0.2288760213072969</v>
          </cell>
        </row>
        <row r="44">
          <cell r="E44">
            <v>5035.4764900000009</v>
          </cell>
          <cell r="F44">
            <v>5834.2936499999996</v>
          </cell>
          <cell r="G44">
            <v>5304.022570000001</v>
          </cell>
          <cell r="H44">
            <v>-9.0888651105176854E-2</v>
          </cell>
          <cell r="I44">
            <v>5.3330817954032383E-2</v>
          </cell>
          <cell r="J44">
            <v>16562.337510000001</v>
          </cell>
          <cell r="K44">
            <v>22501.242589999998</v>
          </cell>
          <cell r="L44">
            <v>0.35857891897289296</v>
          </cell>
        </row>
        <row r="45">
          <cell r="E45">
            <v>-33986.911170000021</v>
          </cell>
          <cell r="F45">
            <v>-24998.123410000007</v>
          </cell>
          <cell r="G45">
            <v>-33712.430899999978</v>
          </cell>
          <cell r="H45">
            <v>0.34859846665586036</v>
          </cell>
          <cell r="I45">
            <v>-8.0760581221139827E-3</v>
          </cell>
          <cell r="J45">
            <v>-99844.367700000032</v>
          </cell>
          <cell r="K45">
            <v>-110796.83932999999</v>
          </cell>
          <cell r="L45">
            <v>0.10969543783289404</v>
          </cell>
        </row>
        <row r="46">
          <cell r="E46">
            <v>2036.3488200000002</v>
          </cell>
          <cell r="F46">
            <v>1945.364329999994</v>
          </cell>
          <cell r="G46">
            <v>9389.2844000000059</v>
          </cell>
          <cell r="H46">
            <v>3.8264914983817118</v>
          </cell>
          <cell r="I46">
            <v>3.6108428515700002</v>
          </cell>
          <cell r="J46">
            <v>-2685.6878199999965</v>
          </cell>
          <cell r="K46">
            <v>15794.691129999997</v>
          </cell>
          <cell r="L46">
            <v>-6.8810599699558592</v>
          </cell>
        </row>
        <row r="47">
          <cell r="E47">
            <v>-1595.5205200000009</v>
          </cell>
          <cell r="F47">
            <v>-2779.9178400000001</v>
          </cell>
          <cell r="G47">
            <v>1261.3661000000029</v>
          </cell>
          <cell r="H47">
            <v>-1.4537422228277088</v>
          </cell>
          <cell r="I47">
            <v>-1.7905671435676691</v>
          </cell>
          <cell r="J47">
            <v>-2423.4482700000008</v>
          </cell>
          <cell r="K47">
            <v>1004.2747400000044</v>
          </cell>
          <cell r="L47">
            <v>-1.4143990826756967</v>
          </cell>
        </row>
        <row r="48">
          <cell r="E48">
            <v>-13532.101269999996</v>
          </cell>
          <cell r="F48">
            <v>-4865.7806900000014</v>
          </cell>
          <cell r="G48">
            <v>-11121.937939999996</v>
          </cell>
          <cell r="H48">
            <v>1.2857458337276588</v>
          </cell>
          <cell r="I48">
            <v>-0.17810710117453921</v>
          </cell>
          <cell r="J48">
            <v>-44854.572329999995</v>
          </cell>
          <cell r="K48">
            <v>-28760.032809999997</v>
          </cell>
          <cell r="L48">
            <v>-0.35881602886748554</v>
          </cell>
        </row>
        <row r="50">
          <cell r="E50">
            <v>30602.039350000163</v>
          </cell>
          <cell r="F50">
            <v>12447.832199999973</v>
          </cell>
          <cell r="G50">
            <v>26694.62843999976</v>
          </cell>
          <cell r="H50">
            <v>1.1445202675530779</v>
          </cell>
          <cell r="I50">
            <v>-0.12768465739523926</v>
          </cell>
          <cell r="J50">
            <v>86366.805740000098</v>
          </cell>
          <cell r="K50">
            <v>69091.835289999814</v>
          </cell>
          <cell r="L50">
            <v>-0.20001863333935388</v>
          </cell>
        </row>
        <row r="51">
          <cell r="E51">
            <v>30083.37625999999</v>
          </cell>
          <cell r="F51">
            <v>40519.292829999984</v>
          </cell>
          <cell r="G51">
            <v>33836.512050000005</v>
          </cell>
          <cell r="H51">
            <v>-0.16492836654474208</v>
          </cell>
          <cell r="I51">
            <v>0.12475779837884504</v>
          </cell>
          <cell r="J51">
            <v>118449.09997</v>
          </cell>
          <cell r="K51">
            <v>138156.24265999999</v>
          </cell>
          <cell r="L51">
            <v>0.16637646630486258</v>
          </cell>
        </row>
        <row r="52">
          <cell r="E52">
            <v>60685.415610000156</v>
          </cell>
          <cell r="F52">
            <v>52967.125029999959</v>
          </cell>
          <cell r="G52">
            <v>60531.140489999765</v>
          </cell>
          <cell r="H52">
            <v>0.14280585279483526</v>
          </cell>
          <cell r="I52">
            <v>-2.5422108170413127E-3</v>
          </cell>
          <cell r="J52">
            <v>204815.90571000008</v>
          </cell>
          <cell r="K52">
            <v>207248.0779499998</v>
          </cell>
          <cell r="L52">
            <v>1.1874918754813057E-2</v>
          </cell>
        </row>
      </sheetData>
      <sheetData sheetId="31">
        <row r="7">
          <cell r="C7">
            <v>18757</v>
          </cell>
          <cell r="D7">
            <v>9934</v>
          </cell>
          <cell r="E7">
            <v>-15640</v>
          </cell>
          <cell r="F7">
            <v>-2.5743909804711094</v>
          </cell>
          <cell r="G7">
            <v>-1.8338220397718186</v>
          </cell>
          <cell r="H7">
            <v>82105</v>
          </cell>
          <cell r="I7">
            <v>6031</v>
          </cell>
          <cell r="J7">
            <v>-0.92654527738870962</v>
          </cell>
        </row>
        <row r="8">
          <cell r="C8">
            <v>226078</v>
          </cell>
          <cell r="D8">
            <v>241628</v>
          </cell>
          <cell r="E8">
            <v>214144</v>
          </cell>
          <cell r="F8">
            <v>-0.11374509576704686</v>
          </cell>
          <cell r="G8">
            <v>-5.2787091180919857E-2</v>
          </cell>
          <cell r="H8">
            <v>809387</v>
          </cell>
          <cell r="I8">
            <v>944976</v>
          </cell>
          <cell r="J8">
            <v>0.16752060509990893</v>
          </cell>
        </row>
        <row r="9">
          <cell r="C9">
            <v>147019</v>
          </cell>
          <cell r="D9">
            <v>157828</v>
          </cell>
          <cell r="E9">
            <v>145476</v>
          </cell>
          <cell r="F9">
            <v>-7.8262412246242752E-2</v>
          </cell>
          <cell r="G9">
            <v>-1.0495242111563812E-2</v>
          </cell>
          <cell r="H9">
            <v>530413</v>
          </cell>
          <cell r="I9">
            <v>617225</v>
          </cell>
          <cell r="J9">
            <v>0.16366868836171058</v>
          </cell>
        </row>
        <row r="10">
          <cell r="C10">
            <v>14844</v>
          </cell>
          <cell r="D10">
            <v>19448</v>
          </cell>
          <cell r="E10">
            <v>15356</v>
          </cell>
          <cell r="F10">
            <v>-0.21040723981900453</v>
          </cell>
          <cell r="G10">
            <v>3.4492050660199405E-2</v>
          </cell>
          <cell r="H10">
            <v>55473</v>
          </cell>
          <cell r="I10">
            <v>66524</v>
          </cell>
          <cell r="J10">
            <v>0.19921403205162871</v>
          </cell>
        </row>
        <row r="11">
          <cell r="C11">
            <v>64928</v>
          </cell>
          <cell r="D11">
            <v>72105</v>
          </cell>
          <cell r="E11">
            <v>15289</v>
          </cell>
          <cell r="F11">
            <v>-0.78796199986131332</v>
          </cell>
          <cell r="G11">
            <v>-0.7645237801872844</v>
          </cell>
          <cell r="H11">
            <v>209066</v>
          </cell>
          <cell r="I11">
            <v>187606</v>
          </cell>
          <cell r="J11">
            <v>-0.10264701099174424</v>
          </cell>
        </row>
        <row r="12">
          <cell r="C12">
            <v>-16731</v>
          </cell>
          <cell r="D12">
            <v>-17139</v>
          </cell>
          <cell r="E12">
            <v>53081</v>
          </cell>
          <cell r="F12">
            <v>-4.0970885115817728</v>
          </cell>
          <cell r="G12">
            <v>-4.1726137110752495</v>
          </cell>
          <cell r="H12">
            <v>-45497</v>
          </cell>
          <cell r="I12">
            <v>78521</v>
          </cell>
          <cell r="J12">
            <v>-2.7258500560476513</v>
          </cell>
        </row>
        <row r="13">
          <cell r="C13">
            <v>9470</v>
          </cell>
          <cell r="D13">
            <v>6061</v>
          </cell>
          <cell r="E13">
            <v>-21323</v>
          </cell>
          <cell r="F13">
            <v>-4.5180663256888298</v>
          </cell>
          <cell r="G13">
            <v>-3.251636747624076</v>
          </cell>
          <cell r="H13">
            <v>33330</v>
          </cell>
          <cell r="I13">
            <v>-32613</v>
          </cell>
          <cell r="J13">
            <v>-1.9784878487848785</v>
          </cell>
        </row>
        <row r="14">
          <cell r="C14">
            <v>6548</v>
          </cell>
          <cell r="D14">
            <v>3325</v>
          </cell>
          <cell r="E14">
            <v>6265</v>
          </cell>
          <cell r="F14">
            <v>0.88421052631578945</v>
          </cell>
          <cell r="G14">
            <v>-4.3219303604153943E-2</v>
          </cell>
          <cell r="H14">
            <v>26602</v>
          </cell>
          <cell r="I14">
            <v>27713</v>
          </cell>
          <cell r="J14">
            <v>4.1763777159612062E-2</v>
          </cell>
        </row>
        <row r="15">
          <cell r="C15">
            <v>-192097</v>
          </cell>
          <cell r="D15">
            <v>-187915</v>
          </cell>
          <cell r="E15">
            <v>-145999</v>
          </cell>
          <cell r="F15">
            <v>-0.22305829763456883</v>
          </cell>
          <cell r="G15">
            <v>-0.23997251388621374</v>
          </cell>
          <cell r="H15">
            <v>-698702</v>
          </cell>
          <cell r="I15">
            <v>-686698</v>
          </cell>
          <cell r="J15">
            <v>-1.7180428852357658E-2</v>
          </cell>
        </row>
        <row r="16">
          <cell r="C16">
            <v>52738</v>
          </cell>
          <cell r="D16">
            <v>63647</v>
          </cell>
          <cell r="E16">
            <v>52505</v>
          </cell>
          <cell r="F16">
            <v>-0.17505931151507534</v>
          </cell>
          <cell r="G16">
            <v>-4.4180666691948879E-3</v>
          </cell>
          <cell r="H16">
            <v>192790</v>
          </cell>
          <cell r="I16">
            <v>264309</v>
          </cell>
          <cell r="J16">
            <v>0.37096841122464858</v>
          </cell>
        </row>
        <row r="17">
          <cell r="C17">
            <v>-10006</v>
          </cell>
          <cell r="D17">
            <v>-11053</v>
          </cell>
          <cell r="E17">
            <v>-22722</v>
          </cell>
          <cell r="F17">
            <v>1.0557314756174794</v>
          </cell>
          <cell r="G17">
            <v>1.2708374975014991</v>
          </cell>
          <cell r="H17">
            <v>-31394</v>
          </cell>
          <cell r="I17">
            <v>-68660</v>
          </cell>
          <cell r="J17">
            <v>1.1870421099573167</v>
          </cell>
        </row>
        <row r="18">
          <cell r="C18">
            <v>-6818</v>
          </cell>
          <cell r="D18">
            <v>86</v>
          </cell>
          <cell r="E18">
            <v>156</v>
          </cell>
          <cell r="F18">
            <v>0.81395348837209303</v>
          </cell>
          <cell r="G18">
            <v>-1.022880610149604</v>
          </cell>
          <cell r="H18">
            <v>-11955</v>
          </cell>
          <cell r="I18">
            <v>392</v>
          </cell>
          <cell r="J18">
            <v>-1.0327896277708073</v>
          </cell>
        </row>
        <row r="19">
          <cell r="C19">
            <v>49550</v>
          </cell>
          <cell r="D19">
            <v>52508</v>
          </cell>
          <cell r="E19">
            <v>29627</v>
          </cell>
          <cell r="F19">
            <v>-0.43576216957416014</v>
          </cell>
          <cell r="G19">
            <v>-0.4020787083753784</v>
          </cell>
          <cell r="H19">
            <v>173351</v>
          </cell>
          <cell r="I19">
            <v>195257</v>
          </cell>
          <cell r="J19">
            <v>0.12636788942665458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GA"/>
      <sheetName val="PGA v2"/>
      <sheetName val="FUSION"/>
      <sheetName val="GENERALES"/>
      <sheetName val="VIDA"/>
      <sheetName val="EPS"/>
      <sheetName val="PGA (2)"/>
      <sheetName val="GG y IV (2)"/>
      <sheetName val="GG y IV"/>
      <sheetName val="PGA (3)"/>
    </sheetNames>
    <sheetDataSet>
      <sheetData sheetId="0"/>
      <sheetData sheetId="1"/>
      <sheetData sheetId="2"/>
      <sheetData sheetId="3"/>
      <sheetData sheetId="4"/>
      <sheetData sheetId="5">
        <row r="2">
          <cell r="C2" t="str">
            <v>4T23</v>
          </cell>
          <cell r="D2" t="str">
            <v>3T24</v>
          </cell>
          <cell r="E2" t="str">
            <v>4T24</v>
          </cell>
          <cell r="H2" t="str">
            <v>Dic23</v>
          </cell>
          <cell r="I2" t="str">
            <v>Dic24</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 Balance 1"/>
      <sheetName val="Input (A)"/>
      <sheetName val="Input (B)"/>
      <sheetName val="Tabla - Overview"/>
      <sheetName val="Hoja1"/>
      <sheetName val="0. Overview BAP"/>
      <sheetName val="Validación"/>
      <sheetName val="PL BG BAP"/>
    </sheetNames>
    <sheetDataSet>
      <sheetData sheetId="0"/>
      <sheetData sheetId="1"/>
      <sheetData sheetId="2"/>
      <sheetData sheetId="3">
        <row r="14">
          <cell r="C14" t="str">
            <v>2T23</v>
          </cell>
        </row>
        <row r="26">
          <cell r="B26" t="str">
            <v>Dividendos pagados a terceros (S/000)</v>
          </cell>
        </row>
        <row r="27">
          <cell r="B27" t="str">
            <v>Utilidad (pérdida) neta por acción (S/)</v>
          </cell>
        </row>
        <row r="28">
          <cell r="B28" t="str">
            <v>Dividendos por acción (S/)</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yenda de pestañas"/>
      <sheetName val="2. Fondeo"/>
      <sheetName val="1. Estructura de fondeo BAP"/>
      <sheetName val="2.5 Funding cost x Moneda BAP"/>
      <sheetName val="2.5 Funding cost - Subs"/>
      <sheetName val="2.2 Históricos Depósit x Moneda"/>
      <sheetName val="2.4 Loan-Deposit (L-D) (2)"/>
      <sheetName val="2.4 Loan-Deposit (L-D)"/>
      <sheetName val="Histórico pasivos x moneda "/>
      <sheetName val="Dep por tipo y por subs"/>
      <sheetName val="Tablas Depositos"/>
      <sheetName val="Fondeo por tipo y subs"/>
      <sheetName val="2.3 Otras fuentes de fondeo"/>
      <sheetName val="2.2.2 Market share in Deposits"/>
      <sheetName val="ANEXO Análisis de otro pasivos"/>
    </sheetNames>
    <sheetDataSet>
      <sheetData sheetId="0"/>
      <sheetData sheetId="1"/>
      <sheetData sheetId="2"/>
      <sheetData sheetId="3"/>
      <sheetData sheetId="4"/>
      <sheetData sheetId="5"/>
      <sheetData sheetId="6"/>
      <sheetData sheetId="7"/>
      <sheetData sheetId="8"/>
      <sheetData sheetId="9"/>
      <sheetData sheetId="10">
        <row r="11">
          <cell r="C11" t="str">
            <v>Dic 22</v>
          </cell>
          <cell r="F11" t="str">
            <v>TaT</v>
          </cell>
          <cell r="G11" t="str">
            <v>AaA</v>
          </cell>
          <cell r="H11" t="str">
            <v>MN</v>
          </cell>
          <cell r="I11" t="str">
            <v>ME</v>
          </cell>
        </row>
      </sheetData>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1n5pAjpTwUG9aAOlcbLRWRsGisvaZj5HnGdXqlsxQ9WJtfyq5-HYRqCvUgRFgqj6" itemId="01GGQZ5IWBUNXYVAAT2JC2VV2YAG6HJXCO">
      <xxl21:absoluteUrl r:id="rId2"/>
    </xxl21:alternateUrls>
    <sheetNames>
      <sheetName val="Leyenda de pestañas"/>
      <sheetName val="BD"/>
      <sheetName val="4. Tablas para pegar (2)"/>
      <sheetName val="Impactos en el Margen"/>
      <sheetName val="4. Tablas para pegar"/>
      <sheetName val="Costo de Fondeo BY SUBS"/>
      <sheetName val="4.3.c NIM breakdown BY SUBS"/>
      <sheetName val="BD (análisis estructural)"/>
      <sheetName val="Total fondeo - Por moneda y SUB"/>
      <sheetName val="4.3.a NIM after prov &amp;NIM GRAPH"/>
      <sheetName val="4.3 d Por moneda"/>
      <sheetName val="4.3.b NIM on loans"/>
      <sheetName val="Análisis de Tasas Implicitas"/>
      <sheetName val="NIM &amp; ADJUSTED NIM GRAPH"/>
      <sheetName val="Conference 2"/>
      <sheetName val="Conference"/>
      <sheetName val="Gráficos Cascada QoQ"/>
      <sheetName val="Loans, IO, CofR NIM &amp; Coverage "/>
      <sheetName val="Hoja1"/>
    </sheetNames>
    <sheetDataSet>
      <sheetData sheetId="0"/>
      <sheetData sheetId="1"/>
      <sheetData sheetId="2"/>
      <sheetData sheetId="3"/>
      <sheetData sheetId="4">
        <row r="67">
          <cell r="H67" t="str">
            <v>Dic 23</v>
          </cell>
          <cell r="I67" t="str">
            <v>Dic 24</v>
          </cell>
          <cell r="J67" t="str">
            <v>Dic 24 / Dic 23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 Margen y AGIs x moneda"/>
      <sheetName val="12. BG BAP"/>
      <sheetName val="12. PL BAP"/>
      <sheetName val="4. NII"/>
      <sheetName val="9.BAP Fondeo x moneda x sub"/>
      <sheetName val="12.1 Margen x moneda"/>
      <sheetName val="12.2 AGIs x moneda"/>
    </sheetNames>
    <sheetDataSet>
      <sheetData sheetId="0">
        <row r="3">
          <cell r="D3" t="str">
            <v>4T23</v>
          </cell>
          <cell r="G3" t="str">
            <v>3T24</v>
          </cell>
          <cell r="J3" t="str">
            <v>4T24</v>
          </cell>
          <cell r="N3" t="str">
            <v>Dic 23</v>
          </cell>
          <cell r="Q3" t="str">
            <v>Dic 24</v>
          </cell>
        </row>
      </sheetData>
      <sheetData sheetId="1">
        <row r="6">
          <cell r="O6" t="str">
            <v>Dec 23</v>
          </cell>
        </row>
      </sheetData>
      <sheetData sheetId="2">
        <row r="8">
          <cell r="S8">
            <v>4870042</v>
          </cell>
        </row>
      </sheetData>
      <sheetData sheetId="3">
        <row r="61">
          <cell r="C61" t="str">
            <v>4Q23</v>
          </cell>
        </row>
      </sheetData>
      <sheetData sheetId="4">
        <row r="41">
          <cell r="O41">
            <v>86094217</v>
          </cell>
        </row>
      </sheetData>
      <sheetData sheetId="5">
        <row r="29">
          <cell r="U29">
            <v>2949062</v>
          </cell>
        </row>
      </sheetData>
      <sheetData sheetId="6">
        <row r="6">
          <cell r="O6">
            <v>1758478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
      <sheetName val="Data Provisiones - Conta Local"/>
      <sheetName val="Data Castigos"/>
      <sheetName val="Data Mora Nuevo"/>
      <sheetName val="Data Mora"/>
      <sheetName val="Data Mora Mibanco"/>
      <sheetName val="Gráfico5"/>
      <sheetName val="Efectos MNI Mibanco"/>
      <sheetName val="Provisiones BCP IFRS"/>
      <sheetName val="Data PG"/>
      <sheetName val="Gráfico6"/>
      <sheetName val="Grafico Pesos"/>
      <sheetName val="Base de datos"/>
      <sheetName val="NPL ratio efectos"/>
      <sheetName val="Analisis FDP"/>
      <sheetName val="Análisis de Cobertura"/>
      <sheetName val="NPL Coverage efectos"/>
      <sheetName val="Analisis Carteras"/>
      <sheetName val="Tablas Morosidad"/>
      <sheetName val="Cascadas FEN (provisional)"/>
      <sheetName val="Cascadas"/>
      <sheetName val="Análisis de provisiones"/>
      <sheetName val="Ratios x Segmento"/>
      <sheetName val="Tablas Colocaciones"/>
      <sheetName val="BAP Evol. Ratios"/>
      <sheetName val="Gráficas Conference Call"/>
      <sheetName val="Gráficas Conference Call Estruc"/>
      <sheetName val="Gráfico3"/>
      <sheetName val="Gráfico4"/>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sheetData sheetId="15"/>
      <sheetData sheetId="16"/>
      <sheetData sheetId="17"/>
      <sheetData sheetId="18">
        <row r="18">
          <cell r="B18" t="str">
            <v>(1) Provisión de pérdida crediticia para cartera de créditos, neta de recuperos anualizadas / Colocaciones Promedio Totales. Incluye reversión de provisiones por el Fenómeno de “El Niño” en el 1T24.</v>
          </cell>
        </row>
      </sheetData>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cabezados"/>
      <sheetName val="BGPL - Input"/>
      <sheetName val="RIS - input"/>
      <sheetName val="Transacc Monet BCP - Input"/>
      <sheetName val="TABLAS - Reporte"/>
      <sheetName val="HPS Input"/>
      <sheetName val="Análisis &gt;&gt;"/>
      <sheetName val="TABLAS subsanadas"/>
      <sheetName val="TABLAS - Banking Fees "/>
      <sheetName val="Other Inc x Subs (A)"/>
      <sheetName val="RIS"/>
      <sheetName val="Yape - RIS"/>
      <sheetName val="Other Inc x Subs (B)"/>
      <sheetName val="Transacciones"/>
      <sheetName val="Costo Transaccional"/>
      <sheetName val="Transferx"/>
      <sheetName val="RIS - input VL"/>
    </sheetNames>
    <sheetDataSet>
      <sheetData sheetId="0">
        <row r="5">
          <cell r="F5" t="str">
            <v>Variación %</v>
          </cell>
        </row>
        <row r="8">
          <cell r="F8" t="str">
            <v>Variación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Tablas - BAP"/>
      <sheetName val="Tablas BCP"/>
      <sheetName val="Tablas Mibanco"/>
      <sheetName val="Req de Cap x Subs"/>
      <sheetName val="Info soporte"/>
    </sheetNames>
    <sheetDataSet>
      <sheetData sheetId="0">
        <row r="132">
          <cell r="B132" t="str">
            <v> (S/ miles)</v>
          </cell>
          <cell r="C132" t="str">
            <v>Mar 21</v>
          </cell>
          <cell r="D132" t="str">
            <v>Jun 21</v>
          </cell>
          <cell r="E132" t="str">
            <v>Set 21</v>
          </cell>
          <cell r="F132" t="str">
            <v>Dic 21</v>
          </cell>
          <cell r="G132" t="str">
            <v>Mar 22</v>
          </cell>
          <cell r="H132" t="str">
            <v>Jun 22</v>
          </cell>
          <cell r="I132" t="str">
            <v>Set 22</v>
          </cell>
          <cell r="J132" t="str">
            <v>Dic 22</v>
          </cell>
          <cell r="K132" t="str">
            <v>Mar 23</v>
          </cell>
          <cell r="L132" t="str">
            <v>Jun 23</v>
          </cell>
          <cell r="M132" t="str">
            <v>Set 23</v>
          </cell>
          <cell r="N132" t="str">
            <v>Dic 23</v>
          </cell>
          <cell r="O132" t="str">
            <v>Mar 24</v>
          </cell>
          <cell r="P132" t="str">
            <v>Jun 24</v>
          </cell>
          <cell r="Q132" t="str">
            <v>Set 24</v>
          </cell>
          <cell r="R132" t="str">
            <v>Dic 24</v>
          </cell>
          <cell r="S132" t="str">
            <v>Mar 25</v>
          </cell>
          <cell r="T132" t="str">
            <v>Jun 25</v>
          </cell>
          <cell r="U132" t="str">
            <v>Set 25</v>
          </cell>
          <cell r="V132" t="str">
            <v>Dic 25</v>
          </cell>
          <cell r="W132" t="str">
            <v>Mar 26</v>
          </cell>
          <cell r="X132" t="str">
            <v>Jun 26</v>
          </cell>
          <cell r="Y132" t="str">
            <v>Set 26</v>
          </cell>
          <cell r="Z132" t="str">
            <v>Dic 26</v>
          </cell>
        </row>
        <row r="133">
          <cell r="B133" t="str">
            <v>Capital</v>
          </cell>
          <cell r="C133"/>
          <cell r="D133"/>
          <cell r="E133"/>
          <cell r="F133"/>
          <cell r="G133"/>
          <cell r="H133"/>
          <cell r="I133"/>
          <cell r="J133"/>
          <cell r="K133">
            <v>1840606.3130000001</v>
          </cell>
          <cell r="L133">
            <v>1840606.3130000001</v>
          </cell>
          <cell r="M133">
            <v>1840606.3130000001</v>
          </cell>
          <cell r="N133">
            <v>1840606.3130000001</v>
          </cell>
          <cell r="O133">
            <v>1840606.3130000001</v>
          </cell>
          <cell r="P133">
            <v>1840606.3130000001</v>
          </cell>
          <cell r="Q133">
            <v>1840606</v>
          </cell>
          <cell r="R133">
            <v>1840606.3130000001</v>
          </cell>
          <cell r="S133">
            <v>1840606.3130000001</v>
          </cell>
          <cell r="T133"/>
          <cell r="U133"/>
          <cell r="V133"/>
          <cell r="W133"/>
          <cell r="X133"/>
          <cell r="Y133"/>
          <cell r="Z133"/>
        </row>
        <row r="134">
          <cell r="B134" t="str">
            <v>Reservas</v>
          </cell>
          <cell r="C134"/>
          <cell r="D134"/>
          <cell r="E134"/>
          <cell r="F134"/>
          <cell r="G134"/>
          <cell r="H134"/>
          <cell r="I134"/>
          <cell r="J134"/>
          <cell r="K134">
            <v>308055.96045000001</v>
          </cell>
          <cell r="L134">
            <v>308055.96045000001</v>
          </cell>
          <cell r="M134">
            <v>308055.96045000001</v>
          </cell>
          <cell r="N134">
            <v>308055.96045000001</v>
          </cell>
          <cell r="O134">
            <v>334650.01791999995</v>
          </cell>
          <cell r="P134">
            <v>334650.01792000001</v>
          </cell>
          <cell r="Q134">
            <v>334650</v>
          </cell>
          <cell r="R134">
            <v>334650.01792000001</v>
          </cell>
          <cell r="S134">
            <v>365846.95094000001</v>
          </cell>
          <cell r="T134"/>
          <cell r="U134"/>
          <cell r="V134"/>
          <cell r="W134"/>
          <cell r="X134"/>
          <cell r="Y134"/>
          <cell r="Z134"/>
        </row>
        <row r="135">
          <cell r="B135" t="str">
            <v>Utilidades y Resultados Acumulados</v>
          </cell>
          <cell r="C135"/>
          <cell r="D135"/>
          <cell r="E135"/>
          <cell r="F135"/>
          <cell r="G135"/>
          <cell r="H135"/>
          <cell r="I135"/>
          <cell r="J135"/>
          <cell r="K135">
            <v>556971.96161</v>
          </cell>
          <cell r="L135">
            <v>611151.17044000002</v>
          </cell>
          <cell r="M135">
            <v>669894.25060999999</v>
          </cell>
          <cell r="N135">
            <v>717918.95877999999</v>
          </cell>
          <cell r="O135">
            <v>310119.26357999997</v>
          </cell>
          <cell r="P135">
            <v>356449.2231</v>
          </cell>
          <cell r="Q135">
            <v>424627</v>
          </cell>
          <cell r="R135">
            <v>369573.47798000003</v>
          </cell>
          <cell r="S135">
            <v>168090.06140000001</v>
          </cell>
          <cell r="T135"/>
          <cell r="U135"/>
          <cell r="V135"/>
          <cell r="W135"/>
          <cell r="X135"/>
          <cell r="Y135"/>
          <cell r="Z135"/>
        </row>
        <row r="136">
          <cell r="B136" t="str">
            <v>Provisiones (1)</v>
          </cell>
          <cell r="C136"/>
          <cell r="D136"/>
          <cell r="E136"/>
          <cell r="F136"/>
          <cell r="G136"/>
          <cell r="H136"/>
          <cell r="I136"/>
          <cell r="J136"/>
          <cell r="K136">
            <v>168964.83893312505</v>
          </cell>
          <cell r="L136">
            <v>170901.02447</v>
          </cell>
          <cell r="M136">
            <v>163157.70538999996</v>
          </cell>
          <cell r="N136">
            <v>163158</v>
          </cell>
          <cell r="O136">
            <v>154451.94214</v>
          </cell>
          <cell r="P136">
            <v>150126.61381000001</v>
          </cell>
          <cell r="Q136">
            <v>143193</v>
          </cell>
          <cell r="R136">
            <v>144751.17822999999</v>
          </cell>
          <cell r="S136">
            <v>149412.05994000004</v>
          </cell>
          <cell r="T136"/>
          <cell r="U136"/>
          <cell r="V136"/>
          <cell r="W136"/>
          <cell r="X136"/>
          <cell r="Y136"/>
          <cell r="Z136"/>
        </row>
        <row r="137">
          <cell r="B137" t="str">
            <v>Deuda Subordinada Perpetua</v>
          </cell>
          <cell r="C137"/>
          <cell r="D137"/>
          <cell r="E137"/>
          <cell r="F137"/>
          <cell r="G137"/>
          <cell r="H137"/>
          <cell r="I137"/>
          <cell r="J137"/>
          <cell r="K137">
            <v>0</v>
          </cell>
          <cell r="L137">
            <v>0</v>
          </cell>
          <cell r="M137">
            <v>0</v>
          </cell>
          <cell r="N137">
            <v>0</v>
          </cell>
          <cell r="O137">
            <v>0</v>
          </cell>
          <cell r="P137">
            <v>0</v>
          </cell>
          <cell r="Q137">
            <v>0</v>
          </cell>
          <cell r="R137">
            <v>0</v>
          </cell>
          <cell r="S137">
            <v>0</v>
          </cell>
          <cell r="T137"/>
          <cell r="U137"/>
          <cell r="V137"/>
          <cell r="W137"/>
          <cell r="X137"/>
          <cell r="Y137"/>
          <cell r="Z137"/>
        </row>
        <row r="138">
          <cell r="B138" t="str">
            <v>Deuda Subordinada</v>
          </cell>
          <cell r="C138"/>
          <cell r="D138"/>
          <cell r="E138"/>
          <cell r="F138"/>
          <cell r="G138"/>
          <cell r="H138"/>
          <cell r="I138"/>
          <cell r="J138"/>
          <cell r="K138">
            <v>179000</v>
          </cell>
          <cell r="L138">
            <v>173000</v>
          </cell>
          <cell r="M138">
            <v>173000</v>
          </cell>
          <cell r="N138">
            <v>173000</v>
          </cell>
          <cell r="O138">
            <v>173000</v>
          </cell>
          <cell r="P138">
            <v>167000</v>
          </cell>
          <cell r="Q138">
            <v>167000</v>
          </cell>
          <cell r="R138">
            <v>167000</v>
          </cell>
          <cell r="S138">
            <v>267000</v>
          </cell>
          <cell r="T138"/>
          <cell r="U138"/>
          <cell r="V138"/>
          <cell r="W138"/>
          <cell r="X138"/>
          <cell r="Y138"/>
          <cell r="Z138"/>
        </row>
        <row r="139">
          <cell r="B139" t="str">
            <v>Pérdida No Realizada</v>
          </cell>
          <cell r="C139"/>
          <cell r="D139"/>
          <cell r="E139"/>
          <cell r="F139"/>
          <cell r="G139"/>
          <cell r="H139"/>
          <cell r="I139"/>
          <cell r="J139"/>
          <cell r="K139">
            <v>-15467.42175</v>
          </cell>
          <cell r="L139">
            <v>-4727.2935200000002</v>
          </cell>
          <cell r="M139">
            <v>-13583.678370000001</v>
          </cell>
          <cell r="N139">
            <v>4252</v>
          </cell>
          <cell r="O139">
            <v>-4984.1599299999998</v>
          </cell>
          <cell r="P139">
            <v>-600.29813999999988</v>
          </cell>
          <cell r="Q139">
            <v>6366</v>
          </cell>
          <cell r="R139">
            <v>-3728.1322599999999</v>
          </cell>
          <cell r="S139">
            <v>-4036.6937800000001</v>
          </cell>
          <cell r="T139"/>
          <cell r="U139"/>
          <cell r="V139"/>
          <cell r="W139"/>
          <cell r="X139"/>
          <cell r="Y139"/>
          <cell r="Z139"/>
        </row>
        <row r="140">
          <cell r="B140" t="str">
            <v>Inversiones en subsidiarias y otros, netas de ganancias no realizadas y utilidades</v>
          </cell>
          <cell r="C140"/>
          <cell r="D140"/>
          <cell r="E140"/>
          <cell r="F140"/>
          <cell r="G140"/>
          <cell r="H140"/>
          <cell r="I140"/>
          <cell r="J140"/>
          <cell r="K140">
            <v>-280.70588000000004</v>
          </cell>
          <cell r="L140">
            <v>-275.20236</v>
          </cell>
          <cell r="M140">
            <v>-276.20566999999994</v>
          </cell>
          <cell r="N140">
            <v>-282.28940999999998</v>
          </cell>
          <cell r="O140">
            <v>-283.41823999999997</v>
          </cell>
          <cell r="P140">
            <v>-287.81228000000004</v>
          </cell>
          <cell r="Q140">
            <v>-293</v>
          </cell>
          <cell r="R140">
            <v>-298.18309000000005</v>
          </cell>
          <cell r="S140">
            <v>-295.00846000000001</v>
          </cell>
          <cell r="T140"/>
          <cell r="U140"/>
          <cell r="V140"/>
          <cell r="W140"/>
          <cell r="X140"/>
          <cell r="Y140"/>
          <cell r="Z140"/>
        </row>
        <row r="141">
          <cell r="B141" t="str">
            <v>Intangibles</v>
          </cell>
          <cell r="C141"/>
          <cell r="D141"/>
          <cell r="E141"/>
          <cell r="F141"/>
          <cell r="G141"/>
          <cell r="H141"/>
          <cell r="I141"/>
          <cell r="J141"/>
          <cell r="K141">
            <v>-135201.91042</v>
          </cell>
          <cell r="L141">
            <v>-138239.22616000002</v>
          </cell>
          <cell r="M141">
            <v>-140573.29962999999</v>
          </cell>
          <cell r="N141">
            <v>-156884.33362999998</v>
          </cell>
          <cell r="O141">
            <v>-150274.39300000001</v>
          </cell>
          <cell r="P141">
            <v>-123177.43221954998</v>
          </cell>
          <cell r="Q141">
            <v>-128688</v>
          </cell>
          <cell r="R141">
            <v>-136691.44606000002</v>
          </cell>
          <cell r="S141">
            <v>-119758.83007</v>
          </cell>
          <cell r="T141"/>
          <cell r="U141"/>
          <cell r="V141"/>
          <cell r="W141"/>
          <cell r="X141"/>
          <cell r="Y141"/>
          <cell r="Z141"/>
        </row>
        <row r="142">
          <cell r="B142" t="str">
            <v>Goodwill</v>
          </cell>
          <cell r="C142"/>
          <cell r="D142"/>
          <cell r="E142"/>
          <cell r="F142"/>
          <cell r="G142"/>
          <cell r="H142"/>
          <cell r="I142"/>
          <cell r="J142"/>
          <cell r="K142">
            <v>-139180.33346999998</v>
          </cell>
          <cell r="L142">
            <v>-139180.33346999998</v>
          </cell>
          <cell r="M142">
            <v>-139180.33346999998</v>
          </cell>
          <cell r="N142">
            <v>-139180.33346999998</v>
          </cell>
          <cell r="O142">
            <v>-139180.33346999998</v>
          </cell>
          <cell r="P142">
            <v>-139180.33347000001</v>
          </cell>
          <cell r="Q142">
            <v>-139180</v>
          </cell>
          <cell r="R142">
            <v>-139180.33347000001</v>
          </cell>
          <cell r="S142">
            <v>-139180.33347000001</v>
          </cell>
          <cell r="T142"/>
          <cell r="U142"/>
          <cell r="V142"/>
          <cell r="W142"/>
          <cell r="X142"/>
          <cell r="Y142"/>
          <cell r="Z142"/>
        </row>
        <row r="143">
          <cell r="B143" t="str">
            <v>Patrimonio Efectivo Total</v>
          </cell>
          <cell r="C143"/>
          <cell r="D143"/>
          <cell r="E143"/>
          <cell r="F143"/>
          <cell r="G143"/>
          <cell r="H143"/>
          <cell r="I143"/>
          <cell r="J143"/>
          <cell r="K143">
            <v>2763468.7024731254</v>
          </cell>
          <cell r="L143">
            <v>2821292.4128500004</v>
          </cell>
          <cell r="M143">
            <v>2861100.7123100003</v>
          </cell>
          <cell r="N143">
            <v>2910644.2757200003</v>
          </cell>
          <cell r="O143">
            <v>2518105.2319999998</v>
          </cell>
          <cell r="P143">
            <v>2585586.2917204499</v>
          </cell>
          <cell r="Q143">
            <v>2648281</v>
          </cell>
          <cell r="R143">
            <v>2576682.8922500005</v>
          </cell>
          <cell r="S143">
            <v>2527684.5194999999</v>
          </cell>
          <cell r="T143">
            <v>0</v>
          </cell>
          <cell r="U143">
            <v>0</v>
          </cell>
          <cell r="V143">
            <v>0</v>
          </cell>
          <cell r="W143">
            <v>0</v>
          </cell>
          <cell r="X143">
            <v>0</v>
          </cell>
          <cell r="Y143">
            <v>0</v>
          </cell>
          <cell r="Z143">
            <v>0</v>
          </cell>
        </row>
        <row r="144">
          <cell r="B144" t="str">
            <v>Capital Ordinario Nivel 1 (2)</v>
          </cell>
          <cell r="C144"/>
          <cell r="D144"/>
          <cell r="E144"/>
          <cell r="F144"/>
          <cell r="G144"/>
          <cell r="H144"/>
          <cell r="I144"/>
          <cell r="J144"/>
          <cell r="K144">
            <v>2415503.8635400003</v>
          </cell>
          <cell r="L144">
            <v>2477391.3883800004</v>
          </cell>
          <cell r="M144">
            <v>2524943.0069200005</v>
          </cell>
          <cell r="N144">
            <v>2574486.2757200003</v>
          </cell>
          <cell r="O144">
            <v>2190653.2898599999</v>
          </cell>
          <cell r="P144">
            <v>2268459.6779104499</v>
          </cell>
          <cell r="Q144">
            <v>2338088</v>
          </cell>
          <cell r="R144">
            <v>2264931.7140200003</v>
          </cell>
          <cell r="S144">
            <v>2111272.4595599999</v>
          </cell>
          <cell r="T144">
            <v>0</v>
          </cell>
          <cell r="U144">
            <v>0</v>
          </cell>
          <cell r="V144">
            <v>0</v>
          </cell>
          <cell r="W144">
            <v>0</v>
          </cell>
          <cell r="X144">
            <v>0</v>
          </cell>
          <cell r="Y144">
            <v>0</v>
          </cell>
          <cell r="Z144">
            <v>0</v>
          </cell>
        </row>
        <row r="145">
          <cell r="B145" t="str">
            <v>Patrimonio Efectivo Nivel 1 (3)</v>
          </cell>
          <cell r="C145"/>
          <cell r="D145"/>
          <cell r="E145"/>
          <cell r="F145"/>
          <cell r="G145"/>
          <cell r="H145"/>
          <cell r="I145"/>
          <cell r="J145"/>
          <cell r="K145">
            <v>2415503.8635400003</v>
          </cell>
          <cell r="L145">
            <v>2477391.3883800004</v>
          </cell>
          <cell r="M145">
            <v>2524943.0069200005</v>
          </cell>
          <cell r="N145">
            <v>2574486.2757200003</v>
          </cell>
          <cell r="O145">
            <v>2190653.2898599999</v>
          </cell>
          <cell r="P145">
            <v>2268459.6779104499</v>
          </cell>
          <cell r="Q145">
            <v>2338088</v>
          </cell>
          <cell r="R145">
            <v>2264931.7140200003</v>
          </cell>
          <cell r="S145">
            <v>2111272.4595599999</v>
          </cell>
          <cell r="T145">
            <v>0</v>
          </cell>
          <cell r="U145">
            <v>0</v>
          </cell>
          <cell r="V145">
            <v>0</v>
          </cell>
          <cell r="W145">
            <v>0</v>
          </cell>
          <cell r="X145">
            <v>0</v>
          </cell>
          <cell r="Y145">
            <v>0</v>
          </cell>
          <cell r="Z145">
            <v>0</v>
          </cell>
        </row>
        <row r="146">
          <cell r="B146" t="str">
            <v>Patrimonio Efectivo Nivel 2 (4)</v>
          </cell>
          <cell r="C146"/>
          <cell r="D146"/>
          <cell r="E146"/>
          <cell r="F146"/>
          <cell r="G146"/>
          <cell r="H146"/>
          <cell r="I146"/>
          <cell r="J146"/>
          <cell r="K146">
            <v>347964.83893312502</v>
          </cell>
          <cell r="L146">
            <v>343901.02447</v>
          </cell>
          <cell r="M146">
            <v>336157.70538999996</v>
          </cell>
          <cell r="N146">
            <v>336158</v>
          </cell>
          <cell r="O146">
            <v>327451.94214</v>
          </cell>
          <cell r="P146">
            <v>317126.61381000001</v>
          </cell>
          <cell r="Q146">
            <v>310193</v>
          </cell>
          <cell r="R146">
            <v>311751.17822999996</v>
          </cell>
          <cell r="S146">
            <v>416412.05994000006</v>
          </cell>
          <cell r="T146">
            <v>0</v>
          </cell>
          <cell r="U146">
            <v>0</v>
          </cell>
          <cell r="V146">
            <v>0</v>
          </cell>
          <cell r="W146">
            <v>0</v>
          </cell>
          <cell r="X146">
            <v>0</v>
          </cell>
          <cell r="Y146">
            <v>0</v>
          </cell>
          <cell r="Z146">
            <v>0</v>
          </cell>
        </row>
        <row r="147">
          <cell r="B147"/>
          <cell r="C147"/>
          <cell r="D147"/>
          <cell r="E147"/>
          <cell r="F147"/>
          <cell r="G147"/>
          <cell r="H147"/>
          <cell r="I147"/>
          <cell r="J147"/>
          <cell r="K147"/>
          <cell r="L147"/>
          <cell r="M147"/>
          <cell r="N147"/>
          <cell r="O147"/>
          <cell r="P147"/>
          <cell r="Q147"/>
          <cell r="R147"/>
          <cell r="S147"/>
          <cell r="T147"/>
          <cell r="U147"/>
          <cell r="V147"/>
          <cell r="W147"/>
          <cell r="X147"/>
          <cell r="Y147"/>
          <cell r="Z147"/>
        </row>
        <row r="148">
          <cell r="B148" t="str">
            <v>Activos ponderados por riesgo</v>
          </cell>
          <cell r="C148"/>
          <cell r="D148"/>
          <cell r="E148"/>
          <cell r="F148"/>
          <cell r="G148"/>
          <cell r="H148"/>
          <cell r="I148"/>
          <cell r="J148"/>
          <cell r="K148"/>
          <cell r="L148"/>
          <cell r="M148"/>
          <cell r="N148"/>
          <cell r="O148"/>
          <cell r="P148"/>
          <cell r="Q148"/>
          <cell r="R148"/>
          <cell r="S148"/>
          <cell r="T148"/>
          <cell r="U148"/>
          <cell r="V148"/>
          <cell r="W148"/>
          <cell r="X148"/>
          <cell r="Y148"/>
          <cell r="Z148"/>
        </row>
        <row r="149">
          <cell r="A149">
            <v>18</v>
          </cell>
          <cell r="B149" t="str">
            <v> (S/ miles)</v>
          </cell>
          <cell r="C149" t="str">
            <v>Mar 21</v>
          </cell>
          <cell r="D149" t="str">
            <v>Jun 21</v>
          </cell>
          <cell r="E149" t="str">
            <v>Set 21</v>
          </cell>
          <cell r="F149" t="str">
            <v>Dic 21</v>
          </cell>
          <cell r="G149" t="str">
            <v>Mar 22</v>
          </cell>
          <cell r="H149" t="str">
            <v>Jun 22</v>
          </cell>
          <cell r="I149" t="str">
            <v>Set 22</v>
          </cell>
          <cell r="J149" t="str">
            <v>Dic 22</v>
          </cell>
          <cell r="K149" t="str">
            <v>Mar 23</v>
          </cell>
          <cell r="L149" t="str">
            <v>Jun 23</v>
          </cell>
          <cell r="M149" t="str">
            <v>Set 23</v>
          </cell>
          <cell r="N149" t="str">
            <v>Dic 23</v>
          </cell>
          <cell r="O149" t="str">
            <v>Mar 24</v>
          </cell>
          <cell r="P149" t="str">
            <v>Jun 24</v>
          </cell>
          <cell r="Q149" t="str">
            <v>Set 24</v>
          </cell>
          <cell r="R149" t="str">
            <v>Dic 24</v>
          </cell>
          <cell r="S149" t="str">
            <v>Mar 25</v>
          </cell>
          <cell r="T149" t="str">
            <v>Jun 25</v>
          </cell>
          <cell r="U149" t="str">
            <v>Set 25</v>
          </cell>
          <cell r="V149" t="str">
            <v>Dic 25</v>
          </cell>
          <cell r="W149" t="str">
            <v>Mar 26</v>
          </cell>
          <cell r="X149" t="str">
            <v>Jun 26</v>
          </cell>
          <cell r="Y149" t="str">
            <v>Set 26</v>
          </cell>
          <cell r="Z149" t="str">
            <v>Dic 26</v>
          </cell>
        </row>
        <row r="150">
          <cell r="B150" t="str">
            <v>Activos ponderados por riesgo de mercado</v>
          </cell>
          <cell r="C150"/>
          <cell r="D150"/>
          <cell r="E150"/>
          <cell r="F150"/>
          <cell r="G150"/>
          <cell r="H150"/>
          <cell r="I150"/>
          <cell r="J150"/>
          <cell r="K150">
            <v>141441.02344000002</v>
          </cell>
          <cell r="L150">
            <v>181226.66510000001</v>
          </cell>
          <cell r="M150">
            <v>163852.83240000001</v>
          </cell>
          <cell r="N150">
            <v>220327</v>
          </cell>
          <cell r="O150">
            <v>252255.383</v>
          </cell>
          <cell r="P150">
            <v>249119.7892</v>
          </cell>
          <cell r="Q150">
            <v>238117</v>
          </cell>
          <cell r="R150">
            <v>241964.4675</v>
          </cell>
          <cell r="S150">
            <v>225498.31090000001</v>
          </cell>
          <cell r="T150"/>
          <cell r="U150"/>
          <cell r="V150"/>
          <cell r="W150"/>
          <cell r="X150"/>
          <cell r="Y150"/>
          <cell r="Z150"/>
        </row>
        <row r="151">
          <cell r="B151" t="str">
            <v>Activos ponderados por riesgo crediticio</v>
          </cell>
          <cell r="C151"/>
          <cell r="D151"/>
          <cell r="E151"/>
          <cell r="F151"/>
          <cell r="G151"/>
          <cell r="H151"/>
          <cell r="I151"/>
          <cell r="J151"/>
          <cell r="K151">
            <v>13160337.023019999</v>
          </cell>
          <cell r="L151">
            <v>13372354.411370002</v>
          </cell>
          <cell r="M151">
            <v>12799766.024530001</v>
          </cell>
          <cell r="N151">
            <v>12349400</v>
          </cell>
          <cell r="O151">
            <v>12151596.077910002</v>
          </cell>
          <cell r="P151">
            <v>11811649.750939999</v>
          </cell>
          <cell r="Q151">
            <v>11263844</v>
          </cell>
          <cell r="R151">
            <v>11419696.498939998</v>
          </cell>
          <cell r="S151">
            <v>11793101.98333</v>
          </cell>
          <cell r="T151"/>
          <cell r="U151"/>
          <cell r="V151"/>
          <cell r="W151"/>
          <cell r="X151"/>
          <cell r="Y151"/>
          <cell r="Z151"/>
        </row>
        <row r="152">
          <cell r="B152" t="str">
            <v>Activos ponderados por riesgo operacional</v>
          </cell>
          <cell r="C152"/>
          <cell r="D152"/>
          <cell r="E152"/>
          <cell r="F152"/>
          <cell r="G152"/>
          <cell r="H152"/>
          <cell r="I152"/>
          <cell r="J152"/>
          <cell r="K152">
            <v>1427428.04871</v>
          </cell>
          <cell r="L152">
            <v>1470725.6253</v>
          </cell>
          <cell r="M152">
            <v>1522681.4892999998</v>
          </cell>
          <cell r="N152">
            <v>1527140</v>
          </cell>
          <cell r="O152">
            <v>1559737.3143</v>
          </cell>
          <cell r="P152">
            <v>1584652.5290000001</v>
          </cell>
          <cell r="Q152">
            <v>1594338</v>
          </cell>
          <cell r="R152">
            <v>1605950.3822000001</v>
          </cell>
          <cell r="S152">
            <v>1623262.0364999999</v>
          </cell>
          <cell r="T152"/>
          <cell r="U152"/>
          <cell r="V152"/>
          <cell r="W152"/>
          <cell r="X152"/>
          <cell r="Y152"/>
          <cell r="Z152"/>
        </row>
        <row r="153">
          <cell r="B153" t="str">
            <v>Total</v>
          </cell>
          <cell r="C153"/>
          <cell r="D153"/>
          <cell r="E153"/>
          <cell r="F153"/>
          <cell r="G153"/>
          <cell r="H153"/>
          <cell r="I153"/>
          <cell r="J153"/>
          <cell r="K153">
            <v>14729206.095169999</v>
          </cell>
          <cell r="L153">
            <v>15024306.701770002</v>
          </cell>
          <cell r="M153">
            <v>14486300.34623</v>
          </cell>
          <cell r="N153">
            <v>14096867</v>
          </cell>
          <cell r="O153">
            <v>13963588.775210002</v>
          </cell>
          <cell r="P153">
            <v>13645422.069139998</v>
          </cell>
          <cell r="Q153">
            <v>13096299</v>
          </cell>
          <cell r="R153">
            <v>13267611.348639999</v>
          </cell>
          <cell r="S153">
            <v>13641862.330730001</v>
          </cell>
          <cell r="T153">
            <v>0</v>
          </cell>
          <cell r="U153">
            <v>0</v>
          </cell>
          <cell r="V153">
            <v>0</v>
          </cell>
          <cell r="W153">
            <v>0</v>
          </cell>
          <cell r="X153">
            <v>0</v>
          </cell>
          <cell r="Y153">
            <v>0</v>
          </cell>
          <cell r="Z153">
            <v>0</v>
          </cell>
        </row>
        <row r="154">
          <cell r="B154"/>
          <cell r="C154"/>
          <cell r="D154"/>
          <cell r="E154"/>
          <cell r="F154"/>
          <cell r="G154"/>
          <cell r="H154"/>
          <cell r="I154"/>
          <cell r="J154"/>
          <cell r="K154"/>
          <cell r="L154"/>
          <cell r="M154"/>
          <cell r="N154"/>
          <cell r="O154"/>
          <cell r="P154"/>
          <cell r="Q154"/>
          <cell r="R154"/>
          <cell r="S154"/>
          <cell r="T154"/>
          <cell r="U154"/>
          <cell r="V154"/>
          <cell r="W154"/>
          <cell r="X154"/>
          <cell r="Y154"/>
          <cell r="Z154"/>
        </row>
        <row r="155">
          <cell r="B155" t="str">
            <v>Requerimiento de patrimonio</v>
          </cell>
          <cell r="C155"/>
          <cell r="D155"/>
          <cell r="E155"/>
          <cell r="F155"/>
          <cell r="G155"/>
          <cell r="H155"/>
          <cell r="I155"/>
          <cell r="J155"/>
          <cell r="K155"/>
          <cell r="L155"/>
          <cell r="M155"/>
          <cell r="N155"/>
          <cell r="O155"/>
          <cell r="P155"/>
          <cell r="Q155"/>
          <cell r="R155"/>
          <cell r="S155"/>
          <cell r="T155"/>
          <cell r="U155"/>
          <cell r="V155"/>
          <cell r="W155"/>
          <cell r="X155"/>
          <cell r="Y155"/>
          <cell r="Z155"/>
        </row>
        <row r="156">
          <cell r="A156">
            <v>25</v>
          </cell>
          <cell r="B156" t="str">
            <v> (S/ miles)</v>
          </cell>
          <cell r="C156" t="str">
            <v>Mar 21</v>
          </cell>
          <cell r="D156" t="str">
            <v>Jun 21</v>
          </cell>
          <cell r="E156" t="str">
            <v>Set 21</v>
          </cell>
          <cell r="F156" t="str">
            <v>Dic 21</v>
          </cell>
          <cell r="G156" t="str">
            <v>Mar 22</v>
          </cell>
          <cell r="H156" t="str">
            <v>Jun 22</v>
          </cell>
          <cell r="I156" t="str">
            <v>Set 22</v>
          </cell>
          <cell r="J156" t="str">
            <v>Dic 22</v>
          </cell>
          <cell r="K156" t="str">
            <v>Mar 23</v>
          </cell>
          <cell r="L156" t="str">
            <v>Jun 23</v>
          </cell>
          <cell r="M156" t="str">
            <v>Set 23</v>
          </cell>
          <cell r="N156" t="str">
            <v>Dic 23</v>
          </cell>
          <cell r="O156" t="str">
            <v>Mar 24</v>
          </cell>
          <cell r="P156" t="str">
            <v>Jun 24</v>
          </cell>
          <cell r="Q156" t="str">
            <v>Set 24</v>
          </cell>
          <cell r="R156" t="str">
            <v>Dic 24</v>
          </cell>
          <cell r="S156" t="str">
            <v>Mar 25</v>
          </cell>
          <cell r="T156" t="str">
            <v>Jun 25</v>
          </cell>
          <cell r="U156" t="str">
            <v>Set 25</v>
          </cell>
          <cell r="V156" t="str">
            <v>Dic 25</v>
          </cell>
          <cell r="W156" t="str">
            <v>Mar 26</v>
          </cell>
          <cell r="X156" t="str">
            <v>Jun 26</v>
          </cell>
          <cell r="Y156" t="str">
            <v>Set 26</v>
          </cell>
          <cell r="Z156" t="str">
            <v>Dic 26</v>
          </cell>
        </row>
        <row r="157">
          <cell r="B157" t="str">
            <v>Requerimiento de patrimonio por riesgo de mercado</v>
          </cell>
          <cell r="C157"/>
          <cell r="D157"/>
          <cell r="E157"/>
          <cell r="F157"/>
          <cell r="G157"/>
          <cell r="H157"/>
          <cell r="I157"/>
          <cell r="J157"/>
          <cell r="K157">
            <v>14144.102344000003</v>
          </cell>
          <cell r="L157">
            <v>18122.666510000003</v>
          </cell>
          <cell r="M157">
            <v>16385.283240000001</v>
          </cell>
          <cell r="N157">
            <v>22032.7</v>
          </cell>
          <cell r="O157">
            <v>25225.5383</v>
          </cell>
          <cell r="P157">
            <v>24911.978920000001</v>
          </cell>
          <cell r="Q157">
            <v>23812</v>
          </cell>
          <cell r="R157">
            <v>24196.446749999999</v>
          </cell>
          <cell r="S157">
            <v>22549.83109</v>
          </cell>
          <cell r="T157"/>
          <cell r="U157"/>
          <cell r="V157"/>
          <cell r="W157"/>
          <cell r="X157"/>
          <cell r="Y157"/>
          <cell r="Z157"/>
        </row>
        <row r="158">
          <cell r="B158" t="str">
            <v>Requerimiento de patrimonio por riesgo crediticio</v>
          </cell>
          <cell r="C158"/>
          <cell r="D158"/>
          <cell r="E158"/>
          <cell r="F158"/>
          <cell r="G158"/>
          <cell r="H158"/>
          <cell r="I158"/>
          <cell r="J158"/>
          <cell r="K158">
            <v>1316033.702302</v>
          </cell>
          <cell r="L158">
            <v>1203511.8970233002</v>
          </cell>
          <cell r="M158">
            <v>1215977.77233035</v>
          </cell>
          <cell r="N158">
            <v>1111446</v>
          </cell>
          <cell r="O158">
            <v>1093643.6470119001</v>
          </cell>
          <cell r="P158">
            <v>1063048.4775799999</v>
          </cell>
          <cell r="Q158">
            <v>1070065</v>
          </cell>
          <cell r="R158">
            <v>1084871.1674000002</v>
          </cell>
          <cell r="S158">
            <v>1179310.1983399999</v>
          </cell>
          <cell r="T158"/>
          <cell r="U158"/>
          <cell r="V158"/>
          <cell r="W158"/>
          <cell r="X158"/>
          <cell r="Y158"/>
          <cell r="Z158"/>
        </row>
        <row r="159">
          <cell r="B159" t="str">
            <v>Requerimiento de patrimonio por riesgo operacional</v>
          </cell>
          <cell r="C159"/>
          <cell r="D159"/>
          <cell r="E159"/>
          <cell r="F159"/>
          <cell r="G159"/>
          <cell r="H159"/>
          <cell r="I159"/>
          <cell r="J159"/>
          <cell r="K159">
            <v>142742.804871</v>
          </cell>
          <cell r="L159">
            <v>147072.56253</v>
          </cell>
          <cell r="M159">
            <v>152268.14892999997</v>
          </cell>
          <cell r="N159">
            <v>152714</v>
          </cell>
          <cell r="O159">
            <v>155973.73142999999</v>
          </cell>
          <cell r="P159">
            <v>158465.25289999999</v>
          </cell>
          <cell r="Q159">
            <v>159434</v>
          </cell>
          <cell r="R159">
            <v>160595.03821999999</v>
          </cell>
          <cell r="S159">
            <v>162326.20365000001</v>
          </cell>
          <cell r="T159"/>
          <cell r="U159"/>
          <cell r="V159"/>
          <cell r="W159"/>
          <cell r="X159"/>
          <cell r="Y159"/>
          <cell r="Z159"/>
        </row>
        <row r="160">
          <cell r="B160" t="str">
            <v>Requerimientos adicionales de capital</v>
          </cell>
          <cell r="C160"/>
          <cell r="D160"/>
          <cell r="E160"/>
          <cell r="F160"/>
          <cell r="G160"/>
          <cell r="H160"/>
          <cell r="I160"/>
          <cell r="J160"/>
          <cell r="K160">
            <v>398602.64123832004</v>
          </cell>
          <cell r="L160">
            <v>405891.38508004515</v>
          </cell>
          <cell r="M160">
            <v>399691.17104300245</v>
          </cell>
          <cell r="N160">
            <v>166717</v>
          </cell>
          <cell r="O160">
            <v>164046.54705000002</v>
          </cell>
          <cell r="P160">
            <v>159457.27163999999</v>
          </cell>
          <cell r="Q160">
            <v>160510</v>
          </cell>
          <cell r="R160">
            <v>184428.09846000001</v>
          </cell>
          <cell r="S160">
            <v>176896.52974999999</v>
          </cell>
          <cell r="T160"/>
          <cell r="U160"/>
          <cell r="V160"/>
          <cell r="W160"/>
          <cell r="X160"/>
          <cell r="Y160"/>
          <cell r="Z160"/>
        </row>
        <row r="161">
          <cell r="B161" t="str">
            <v>Total</v>
          </cell>
          <cell r="C161"/>
          <cell r="D161"/>
          <cell r="E161"/>
          <cell r="F161"/>
          <cell r="G161"/>
          <cell r="H161"/>
          <cell r="I161"/>
          <cell r="J161"/>
          <cell r="K161">
            <v>1871523.2507553203</v>
          </cell>
          <cell r="L161">
            <v>1774598.5111433452</v>
          </cell>
          <cell r="M161">
            <v>1784322.3755433524</v>
          </cell>
          <cell r="N161">
            <v>1452909.7</v>
          </cell>
          <cell r="O161">
            <v>1438889.4637918998</v>
          </cell>
          <cell r="P161">
            <v>1405882.9810399998</v>
          </cell>
          <cell r="Q161">
            <v>1413821</v>
          </cell>
          <cell r="R161">
            <v>1454090.75083</v>
          </cell>
          <cell r="S161">
            <v>1541082.7628299999</v>
          </cell>
          <cell r="T161">
            <v>0</v>
          </cell>
          <cell r="U161">
            <v>0</v>
          </cell>
          <cell r="V161">
            <v>0</v>
          </cell>
          <cell r="W161">
            <v>0</v>
          </cell>
          <cell r="X161">
            <v>0</v>
          </cell>
          <cell r="Y161">
            <v>0</v>
          </cell>
          <cell r="Z161">
            <v>0</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 Balance 1"/>
      <sheetName val="Format Balance 2"/>
      <sheetName val="Fechas"/>
      <sheetName val="0. Contribution BAP"/>
      <sheetName val="BG"/>
      <sheetName val="PL"/>
      <sheetName val="BCP Individual"/>
      <sheetName val="BCP Consolidado"/>
      <sheetName val="BAP Individual"/>
      <sheetName val="PACIFICO"/>
      <sheetName val="BCP BOLIVIA"/>
      <sheetName val="BCP Individual."/>
      <sheetName val="BCP Consolidado."/>
      <sheetName val="BAP Individual."/>
      <sheetName val="IM&amp;A"/>
      <sheetName val="Mibanco"/>
      <sheetName val="Prima AFP"/>
    </sheetNames>
    <sheetDataSet>
      <sheetData sheetId="0"/>
      <sheetData sheetId="1"/>
      <sheetData sheetId="2"/>
      <sheetData sheetId="3"/>
      <sheetData sheetId="4"/>
      <sheetData sheetId="5"/>
      <sheetData sheetId="6">
        <row r="9">
          <cell r="O9">
            <v>3507996</v>
          </cell>
        </row>
      </sheetData>
      <sheetData sheetId="7">
        <row r="10">
          <cell r="O10">
            <v>4265959</v>
          </cell>
        </row>
      </sheetData>
      <sheetData sheetId="8">
        <row r="7">
          <cell r="C7" t="str">
            <v>Dic 23</v>
          </cell>
          <cell r="E7" t="str">
            <v>Dic 24</v>
          </cell>
        </row>
        <row r="24">
          <cell r="C24">
            <v>2085431</v>
          </cell>
          <cell r="D24">
            <v>3108237</v>
          </cell>
          <cell r="E24">
            <v>2060317</v>
          </cell>
          <cell r="F24">
            <v>-0.33714288839621948</v>
          </cell>
          <cell r="G24">
            <v>-1.2042594552397083E-2</v>
          </cell>
        </row>
        <row r="33">
          <cell r="C33">
            <v>36681302</v>
          </cell>
          <cell r="D33">
            <v>37733171</v>
          </cell>
          <cell r="E33">
            <v>38595515</v>
          </cell>
          <cell r="F33">
            <v>2.2853737895497838E-2</v>
          </cell>
          <cell r="G33">
            <v>5.2184979693468893E-2</v>
          </cell>
        </row>
        <row r="40">
          <cell r="C40" t="str">
            <v>4T23</v>
          </cell>
          <cell r="D40" t="str">
            <v>3T24</v>
          </cell>
          <cell r="E40" t="str">
            <v>4T24</v>
          </cell>
          <cell r="H40" t="str">
            <v>Dic 23</v>
          </cell>
          <cell r="I40" t="str">
            <v>Dic 24</v>
          </cell>
        </row>
      </sheetData>
      <sheetData sheetId="9">
        <row r="5">
          <cell r="C5" t="str">
            <v>Dic 23</v>
          </cell>
          <cell r="E5" t="str">
            <v>Dic 24</v>
          </cell>
        </row>
        <row r="12">
          <cell r="C12" t="str">
            <v>4T23</v>
          </cell>
          <cell r="D12" t="str">
            <v>3T24</v>
          </cell>
          <cell r="E12" t="str">
            <v>4T24</v>
          </cell>
        </row>
      </sheetData>
      <sheetData sheetId="10">
        <row r="8">
          <cell r="S8">
            <v>0.58999203289849589</v>
          </cell>
        </row>
      </sheetData>
      <sheetData sheetId="11"/>
      <sheetData sheetId="12"/>
      <sheetData sheetId="13"/>
      <sheetData sheetId="14">
        <row r="3">
          <cell r="C3" t="str">
            <v>4T23</v>
          </cell>
          <cell r="D3" t="str">
            <v>3T24</v>
          </cell>
          <cell r="E3" t="str">
            <v>4T24</v>
          </cell>
          <cell r="H3" t="str">
            <v>Dic 23</v>
          </cell>
          <cell r="I3" t="str">
            <v>Dic 24</v>
          </cell>
        </row>
      </sheetData>
      <sheetData sheetId="15">
        <row r="6">
          <cell r="C6" t="str">
            <v>Dic 23</v>
          </cell>
          <cell r="E6" t="str">
            <v>Dic 24</v>
          </cell>
        </row>
        <row r="32">
          <cell r="C32" t="str">
            <v>4T23</v>
          </cell>
          <cell r="D32" t="str">
            <v>3T24</v>
          </cell>
          <cell r="E32" t="str">
            <v>4T24</v>
          </cell>
          <cell r="H32" t="str">
            <v>Dic 23</v>
          </cell>
          <cell r="I32" t="str">
            <v>Dic 24</v>
          </cell>
        </row>
      </sheetData>
      <sheetData sheetId="16">
        <row r="6">
          <cell r="C6" t="str">
            <v>4T23</v>
          </cell>
          <cell r="D6" t="str">
            <v>3T24</v>
          </cell>
          <cell r="E6" t="str">
            <v>4T24</v>
          </cell>
          <cell r="H6" t="str">
            <v>Dic 23</v>
          </cell>
          <cell r="I6" t="str">
            <v>Dic 24</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110" zoomScaleNormal="110" workbookViewId="0">
      <selection activeCell="F24" sqref="E24:F24"/>
    </sheetView>
  </sheetViews>
  <sheetFormatPr baseColWidth="10" defaultColWidth="11.453125" defaultRowHeight="14.5"/>
  <sheetData>
    <row r="1" spans="1:5" s="1" customFormat="1">
      <c r="A1" s="3"/>
      <c r="B1" s="3"/>
      <c r="C1" s="3"/>
      <c r="D1" s="3"/>
      <c r="E1" s="3"/>
    </row>
    <row r="2" spans="1:5" s="1" customFormat="1" ht="48.75" customHeight="1">
      <c r="A2" s="3"/>
      <c r="B2" s="3"/>
      <c r="C2" s="3"/>
      <c r="D2" s="3"/>
      <c r="E2" s="3"/>
    </row>
    <row r="3" spans="1:5" s="2" customFormat="1" ht="25.5" thickBot="1">
      <c r="A3" s="80" t="s">
        <v>0</v>
      </c>
      <c r="B3" s="81"/>
      <c r="C3" s="82"/>
      <c r="D3" s="81"/>
      <c r="E3" s="81"/>
    </row>
    <row r="4" spans="1:5">
      <c r="A4" s="35"/>
      <c r="B4" s="35"/>
      <c r="C4" s="35"/>
      <c r="D4" s="35"/>
      <c r="E4" s="35"/>
    </row>
    <row r="5" spans="1:5">
      <c r="A5" s="35"/>
      <c r="B5" s="36" t="s">
        <v>1</v>
      </c>
      <c r="C5" s="35"/>
      <c r="D5" s="35"/>
      <c r="E5" s="35"/>
    </row>
    <row r="6" spans="1:5">
      <c r="A6" s="35"/>
      <c r="B6" s="57" t="s">
        <v>2</v>
      </c>
      <c r="C6" s="35"/>
      <c r="D6" s="35"/>
      <c r="E6" s="35"/>
    </row>
    <row r="7" spans="1:5">
      <c r="A7" s="35"/>
      <c r="B7" s="57" t="s">
        <v>3</v>
      </c>
      <c r="C7" s="35"/>
      <c r="D7" s="35"/>
      <c r="E7" s="35"/>
    </row>
    <row r="8" spans="1:5">
      <c r="A8" s="35"/>
      <c r="B8" s="57" t="s">
        <v>4</v>
      </c>
      <c r="C8" s="35"/>
      <c r="D8" s="35"/>
      <c r="E8" s="35"/>
    </row>
    <row r="9" spans="1:5">
      <c r="A9" s="35"/>
      <c r="B9" s="57" t="s">
        <v>5</v>
      </c>
      <c r="C9" s="35"/>
      <c r="D9" s="35"/>
      <c r="E9" s="35"/>
    </row>
    <row r="10" spans="1:5">
      <c r="A10" s="35"/>
      <c r="B10" s="57" t="s">
        <v>6</v>
      </c>
      <c r="C10" s="35"/>
      <c r="D10" s="35"/>
      <c r="E10" s="35"/>
    </row>
    <row r="11" spans="1:5">
      <c r="A11" s="35"/>
      <c r="B11" s="57" t="s">
        <v>7</v>
      </c>
      <c r="C11" s="35"/>
      <c r="D11" s="35"/>
      <c r="E11" s="35"/>
    </row>
    <row r="12" spans="1:5">
      <c r="A12" s="35"/>
      <c r="B12" s="57" t="s">
        <v>8</v>
      </c>
      <c r="C12" s="35"/>
      <c r="D12" s="35"/>
      <c r="E12" s="35"/>
    </row>
    <row r="13" spans="1:5">
      <c r="A13" s="35"/>
      <c r="B13" s="57" t="s">
        <v>9</v>
      </c>
      <c r="C13" s="35"/>
      <c r="D13" s="35"/>
      <c r="E13" s="35"/>
    </row>
    <row r="14" spans="1:5">
      <c r="A14" s="35"/>
      <c r="B14" s="57" t="s">
        <v>10</v>
      </c>
      <c r="C14" s="35"/>
      <c r="D14" s="35"/>
      <c r="E14" s="35"/>
    </row>
    <row r="15" spans="1:5">
      <c r="A15" s="35"/>
      <c r="B15" s="57" t="s">
        <v>11</v>
      </c>
      <c r="C15" s="35"/>
      <c r="D15" s="35"/>
      <c r="E15" s="35"/>
    </row>
    <row r="16" spans="1:5">
      <c r="A16" s="35"/>
      <c r="B16" s="57" t="s">
        <v>12</v>
      </c>
      <c r="C16" s="35"/>
      <c r="D16" s="35"/>
      <c r="E16" s="35"/>
    </row>
    <row r="17" spans="1:5">
      <c r="A17" s="35"/>
      <c r="B17" s="57" t="s">
        <v>13</v>
      </c>
      <c r="C17" s="35"/>
      <c r="D17" s="35"/>
      <c r="E17" s="35"/>
    </row>
    <row r="18" spans="1:5">
      <c r="A18" s="35"/>
      <c r="B18" s="57" t="s">
        <v>14</v>
      </c>
      <c r="C18" s="35"/>
      <c r="D18" s="35"/>
      <c r="E18" s="35"/>
    </row>
    <row r="19" spans="1:5">
      <c r="A19" s="35"/>
      <c r="B19" s="57" t="s">
        <v>15</v>
      </c>
      <c r="C19" s="35"/>
      <c r="D19" s="35"/>
      <c r="E19" s="35"/>
    </row>
    <row r="20" spans="1:5">
      <c r="A20" s="35"/>
      <c r="B20" s="57" t="s">
        <v>16</v>
      </c>
      <c r="C20" s="35"/>
      <c r="D20" s="35"/>
      <c r="E20" s="35"/>
    </row>
    <row r="21" spans="1:5">
      <c r="A21" s="35"/>
      <c r="B21" s="57" t="s">
        <v>17</v>
      </c>
      <c r="C21" s="35"/>
      <c r="D21" s="35"/>
      <c r="E21" s="35"/>
    </row>
    <row r="22" spans="1:5">
      <c r="A22" s="35"/>
      <c r="B22" s="57" t="s">
        <v>18</v>
      </c>
      <c r="C22" s="35"/>
      <c r="D22" s="35"/>
      <c r="E22" s="35"/>
    </row>
    <row r="23" spans="1:5">
      <c r="A23" s="35"/>
      <c r="B23" s="57" t="s">
        <v>19</v>
      </c>
      <c r="C23" s="35"/>
      <c r="D23" s="35"/>
      <c r="E23" s="35"/>
    </row>
    <row r="24" spans="1:5">
      <c r="A24" s="35"/>
      <c r="B24" s="57" t="s">
        <v>20</v>
      </c>
      <c r="C24" s="35"/>
      <c r="D24" s="35"/>
      <c r="E24" s="35"/>
    </row>
    <row r="25" spans="1:5">
      <c r="A25" s="35"/>
      <c r="B25" s="57" t="s">
        <v>21</v>
      </c>
      <c r="C25" s="35"/>
      <c r="D25" s="35"/>
      <c r="E25" s="35"/>
    </row>
    <row r="26" spans="1:5">
      <c r="A26" s="35"/>
      <c r="B26" s="57" t="s">
        <v>22</v>
      </c>
      <c r="C26" s="35"/>
      <c r="D26" s="35"/>
      <c r="E26" s="35"/>
    </row>
    <row r="27" spans="1:5">
      <c r="A27" s="35"/>
      <c r="B27" s="44"/>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1.Colocaciones'!A1" display="1.1. Colocaciones" xr:uid="{1E77EC2B-0F80-41FA-BDB9-CC37395D8A95}"/>
    <hyperlink ref="B11" location="'1.2.Calidad de Cartera'!A1" display="1.2. Calidad de Cartera" xr:uid="{DAB1A87D-7179-45F2-8DA3-446D4EA0EBF3}"/>
    <hyperlink ref="B12" location="'2.Depositos'!A1" display="2. Depósitos" xr:uid="{DB035099-10B9-7043-8560-764D506083B1}"/>
    <hyperlink ref="B14" location="'3.2.Fondeo'!A1" display="3.2. Fondeo" xr:uid="{E02A5A88-38B7-B947-A966-B46E345154B2}"/>
    <hyperlink ref="B13" location="'3.1.AGIs'!A1" display="3.1. AGIs" xr:uid="{102BE93D-29AF-3043-BDA4-3619C1AA7338}"/>
    <hyperlink ref="B15" location="'4.Ingreso Neto por Intereses'!A1" display="4. Ingreso Neto por Intereses" xr:uid="{3914D501-E787-2342-8F1F-51CCB017FBEB}"/>
    <hyperlink ref="B16" location="'5.Provisiones'!A1" display="5. Provisiones" xr:uid="{83E5F34A-B08A-9C4D-A47F-DCC1B6F35FB3}"/>
    <hyperlink ref="B17" location="'6.1.Otros Ordinarios'!A1" display="6.1. Otros Ingresos - core" xr:uid="{B8CA0866-5605-334B-9B77-03C60CABE400}"/>
    <hyperlink ref="B19" location="'7.Resultado Técnico de Seguros'!A1" display="7. Resultado Técnico de Seguros" xr:uid="{B1C50E40-5A26-EE42-921D-A66D9DDC260C}"/>
    <hyperlink ref="B20" location="'8.Gastos Operativos'!A1" display="8. Gastos Operativos" xr:uid="{AB4E1133-2470-5C43-A625-1AB0EDF87D68}"/>
    <hyperlink ref="B21" location="'9.Eficiencia Operativa'!A1" display="9. Eficiencia Operativa" xr:uid="{CD4CD7AE-D095-FE43-8955-716DFC56F3F0}"/>
    <hyperlink ref="B22" location="'10.1.Capital Regulatorio BAP'!A1" display="10.1. Capital Regulatorio BAP" xr:uid="{7DE76241-5535-444D-A552-EA29F6E7B4A1}"/>
    <hyperlink ref="B25" location="'11.Perspectivas Económicas'!A1" display="11. Perspectivas Económicas" xr:uid="{01908558-109C-2644-B090-0A0A467569DB}"/>
    <hyperlink ref="B26" location="'Anexos &gt;&gt;'!A1" display="12. Anexos" xr:uid="{2F1EF3D2-4CD8-EA43-9947-2153DDAC7B54}"/>
    <hyperlink ref="B18" location="'6.2.Otros Ingresos No ordinario'!A1" display="6.2. Otros Ingresos - non core" xr:uid="{94C3132E-CA59-4AA9-AA3B-CD909E31AF4A}"/>
    <hyperlink ref="B6" location="'Estrategia Digital- Yape'!A1" display="Estrategia Digital" xr:uid="{B520DD65-CAAF-4C12-91B1-2CCC475D59DA}"/>
    <hyperlink ref="B23" location="'10.2.Capital Regulatorio BCP'!A1" display="10.2. Capital Regulatorio BCP" xr:uid="{C057FB85-1C9A-427B-BBA2-F32FBBF3AE64}"/>
    <hyperlink ref="B24" location="'10.3.1 Capital Regulatorio Mb'!A1" display="10.3. Capital Regulatorio Mb"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7"/>
  <sheetViews>
    <sheetView showGridLines="0" zoomScale="70" zoomScaleNormal="70" workbookViewId="0">
      <pane xSplit="2" topLeftCell="C1" activePane="topRight" state="frozen"/>
      <selection activeCell="L35" sqref="L35"/>
      <selection pane="topRight" activeCell="B14" sqref="B14"/>
    </sheetView>
  </sheetViews>
  <sheetFormatPr baseColWidth="10" defaultColWidth="11.453125" defaultRowHeight="14.5"/>
  <cols>
    <col min="2" max="2" width="62.453125" style="35" customWidth="1"/>
    <col min="3" max="5" width="11.1796875" style="35" bestFit="1" customWidth="1"/>
    <col min="6" max="7" width="11.453125" style="35" bestFit="1" customWidth="1"/>
    <col min="8" max="8" width="11.453125" style="35"/>
  </cols>
  <sheetData>
    <row r="1" spans="1:8">
      <c r="A1" s="173" t="s">
        <v>41</v>
      </c>
    </row>
    <row r="2" spans="1:8">
      <c r="B2"/>
      <c r="C2"/>
      <c r="D2"/>
      <c r="E2"/>
      <c r="F2"/>
      <c r="G2"/>
      <c r="H2"/>
    </row>
    <row r="3" spans="1:8" ht="15" thickBot="1">
      <c r="H3"/>
    </row>
    <row r="4" spans="1:8">
      <c r="B4" s="1120" t="s">
        <v>240</v>
      </c>
      <c r="C4" s="2079" t="s">
        <v>179</v>
      </c>
      <c r="D4" s="2080"/>
      <c r="E4" s="2081"/>
      <c r="F4" s="2079" t="s">
        <v>72</v>
      </c>
      <c r="G4" s="2081"/>
      <c r="H4"/>
    </row>
    <row r="5" spans="1:8" ht="15" thickBot="1">
      <c r="B5" s="1985" t="s">
        <v>106</v>
      </c>
      <c r="C5" s="206" t="s">
        <v>771</v>
      </c>
      <c r="D5" s="207" t="s">
        <v>108</v>
      </c>
      <c r="E5" s="208" t="s">
        <v>772</v>
      </c>
      <c r="F5" s="299" t="s">
        <v>74</v>
      </c>
      <c r="G5" s="196" t="s">
        <v>75</v>
      </c>
      <c r="H5"/>
    </row>
    <row r="6" spans="1:8">
      <c r="B6" s="184" t="s">
        <v>241</v>
      </c>
      <c r="C6" s="1121">
        <f>+'[1]3.1.IEA'!C6</f>
        <v>25978577</v>
      </c>
      <c r="D6" s="1122">
        <f>+'[1]3.1.IEA'!D6</f>
        <v>37007966</v>
      </c>
      <c r="E6" s="1122">
        <f>+'[1]3.1.IEA'!E6</f>
        <v>40119937</v>
      </c>
      <c r="F6" s="1123">
        <f>+'[1]3.1.IEA'!F6</f>
        <v>8.4089220142495869E-2</v>
      </c>
      <c r="G6" s="1124">
        <f>+'[1]3.1.IEA'!G6</f>
        <v>0.54434698251563196</v>
      </c>
      <c r="H6"/>
    </row>
    <row r="7" spans="1:8">
      <c r="B7" s="184" t="s">
        <v>242</v>
      </c>
      <c r="C7" s="140">
        <f>+'[1]3.1.IEA'!C7</f>
        <v>52215528</v>
      </c>
      <c r="D7" s="141">
        <f>+'[1]3.1.IEA'!D7</f>
        <v>53328873</v>
      </c>
      <c r="E7" s="141">
        <f>+'[1]3.1.IEA'!E7</f>
        <v>53825858</v>
      </c>
      <c r="F7" s="488">
        <f>+'[1]3.1.IEA'!F7</f>
        <v>9.3192481303701058E-3</v>
      </c>
      <c r="G7" s="489">
        <f>+'[1]3.1.IEA'!G7</f>
        <v>3.0840059684927423E-2</v>
      </c>
      <c r="H7"/>
    </row>
    <row r="8" spans="1:8">
      <c r="B8" s="184" t="s">
        <v>243</v>
      </c>
      <c r="C8" s="140">
        <f>+'[1]3.1.IEA'!C8</f>
        <v>1410647</v>
      </c>
      <c r="D8" s="141">
        <f>+'[1]3.1.IEA'!D8</f>
        <v>1419305</v>
      </c>
      <c r="E8" s="141">
        <f>+'[1]3.1.IEA'!E8</f>
        <v>1033177</v>
      </c>
      <c r="F8" s="488">
        <f>+'[1]3.1.IEA'!F8</f>
        <v>-0.27205428008778942</v>
      </c>
      <c r="G8" s="489">
        <f>+'[1]3.1.IEA'!G8</f>
        <v>-0.26758643374281443</v>
      </c>
      <c r="H8"/>
    </row>
    <row r="9" spans="1:8" ht="15" thickBot="1">
      <c r="B9" s="1125" t="s">
        <v>35</v>
      </c>
      <c r="C9" s="1126">
        <f>+'[1]3.1.IEA'!C9</f>
        <v>144976051</v>
      </c>
      <c r="D9" s="487">
        <f>+'[1]3.1.IEA'!D9</f>
        <v>142568785</v>
      </c>
      <c r="E9" s="487">
        <f>+'[1]3.1.IEA'!E9</f>
        <v>145732273</v>
      </c>
      <c r="F9" s="1127">
        <f>+'[1]3.1.IEA'!F9</f>
        <v>2.2189205021281522E-2</v>
      </c>
      <c r="G9" s="1128">
        <f>+'[1]3.1.IEA'!G9</f>
        <v>5.2161856719354915E-3</v>
      </c>
      <c r="H9"/>
    </row>
    <row r="10" spans="1:8" s="150" customFormat="1" ht="15" thickBot="1">
      <c r="B10" s="185" t="s">
        <v>244</v>
      </c>
      <c r="C10" s="1129">
        <f>+'[1]3.1.IEA'!C10</f>
        <v>224580803</v>
      </c>
      <c r="D10" s="486">
        <f>+'[1]3.1.IEA'!D10</f>
        <v>234324929</v>
      </c>
      <c r="E10" s="1130">
        <f>+'[1]3.1.IEA'!E10</f>
        <v>240711245</v>
      </c>
      <c r="F10" s="192">
        <f>+'[1]3.1.IEA'!F10</f>
        <v>2.7254104065043805E-2</v>
      </c>
      <c r="G10" s="193">
        <f>+'[1]3.1.IEA'!G10</f>
        <v>7.1824669715870648E-2</v>
      </c>
    </row>
    <row r="11" spans="1:8">
      <c r="B11" s="53"/>
      <c r="C11" s="186"/>
      <c r="D11" s="53"/>
      <c r="E11" s="186"/>
      <c r="F11" s="59"/>
      <c r="G11" s="59"/>
      <c r="H11"/>
    </row>
    <row r="12" spans="1:8" ht="15" thickBot="1">
      <c r="B12" s="187"/>
      <c r="C12" s="187"/>
      <c r="D12" s="187"/>
      <c r="E12" s="187"/>
      <c r="F12" s="188"/>
      <c r="G12" s="188"/>
      <c r="H12"/>
    </row>
    <row r="13" spans="1:8">
      <c r="B13" s="1120" t="s">
        <v>240</v>
      </c>
      <c r="C13" s="2079" t="s">
        <v>179</v>
      </c>
      <c r="D13" s="2080"/>
      <c r="E13" s="2081"/>
      <c r="F13" s="2079" t="s">
        <v>72</v>
      </c>
      <c r="G13" s="2081"/>
      <c r="H13"/>
    </row>
    <row r="14" spans="1:8" ht="15.75" customHeight="1" thickBot="1">
      <c r="B14" s="1985" t="s">
        <v>106</v>
      </c>
      <c r="C14" s="549" t="str">
        <f>+C5</f>
        <v>Dic 23</v>
      </c>
      <c r="D14" s="549" t="str">
        <f>+D5</f>
        <v>Set 24</v>
      </c>
      <c r="E14" s="399" t="str">
        <f>+E5</f>
        <v>Dic 24</v>
      </c>
      <c r="F14" s="299" t="s">
        <v>74</v>
      </c>
      <c r="G14" s="196" t="s">
        <v>75</v>
      </c>
      <c r="H14"/>
    </row>
    <row r="15" spans="1:8">
      <c r="B15" s="184" t="s">
        <v>245</v>
      </c>
      <c r="C15" s="1121">
        <f>+'[1]3.1.IEA'!C16</f>
        <v>4982661</v>
      </c>
      <c r="D15" s="1122">
        <f>+'[1]3.1.IEA'!D16</f>
        <v>4642905</v>
      </c>
      <c r="E15" s="1131">
        <f>+'[1]3.1.IEA'!E16</f>
        <v>4715343</v>
      </c>
      <c r="F15" s="1132">
        <f>+'[1]3.1.IEA'!F16</f>
        <v>1.5601869949955827E-2</v>
      </c>
      <c r="G15" s="1133">
        <f>+'[1]3.1.IEA'!G16</f>
        <v>-5.364964624324231E-2</v>
      </c>
      <c r="H15"/>
    </row>
    <row r="16" spans="1:8">
      <c r="B16" s="184" t="s">
        <v>246</v>
      </c>
      <c r="C16" s="140">
        <f>+'[1]3.1.IEA'!C17</f>
        <v>37043940</v>
      </c>
      <c r="D16" s="141">
        <f>+'[1]3.1.IEA'!D17</f>
        <v>39832274</v>
      </c>
      <c r="E16" s="142">
        <f>+'[1]3.1.IEA'!E17</f>
        <v>40142638</v>
      </c>
      <c r="F16" s="491">
        <f>+'[1]3.1.IEA'!F17</f>
        <v>7.7917720690512393E-3</v>
      </c>
      <c r="G16" s="492">
        <f>+'[1]3.1.IEA'!G17</f>
        <v>8.3649255451768934E-2</v>
      </c>
      <c r="H16"/>
    </row>
    <row r="17" spans="2:8" ht="15" thickBot="1">
      <c r="B17" s="1134" t="s">
        <v>247</v>
      </c>
      <c r="C17" s="140">
        <f>+'[1]3.1.IEA'!C18</f>
        <v>10188927</v>
      </c>
      <c r="D17" s="141">
        <f>+'[1]3.1.IEA'!D18</f>
        <v>8853694</v>
      </c>
      <c r="E17" s="142">
        <f>+'[1]3.1.IEA'!E18</f>
        <v>8967877</v>
      </c>
      <c r="F17" s="491">
        <f>+'[1]3.1.IEA'!F18</f>
        <v>1.2896650821679678E-2</v>
      </c>
      <c r="G17" s="492">
        <f>+'[1]3.1.IEA'!G18</f>
        <v>-0.11984088216551159</v>
      </c>
      <c r="H17"/>
    </row>
    <row r="18" spans="2:8" s="150" customFormat="1" ht="15" thickBot="1">
      <c r="B18" s="185" t="s">
        <v>242</v>
      </c>
      <c r="C18" s="177">
        <f>+'[1]3.1.IEA'!C19</f>
        <v>52215528</v>
      </c>
      <c r="D18" s="178">
        <f>+'[1]3.1.IEA'!D19</f>
        <v>53328873</v>
      </c>
      <c r="E18" s="179">
        <f>+'[1]3.1.IEA'!E19</f>
        <v>53825858</v>
      </c>
      <c r="F18" s="495">
        <f>+'[1]3.1.IEA'!F19</f>
        <v>9.3192481303701058E-3</v>
      </c>
      <c r="G18" s="494">
        <f>+'[1]3.1.IEA'!G19</f>
        <v>3.0840059684927423E-2</v>
      </c>
    </row>
    <row r="19" spans="2:8">
      <c r="B19" s="53"/>
      <c r="C19" s="53"/>
      <c r="D19" s="53"/>
      <c r="E19" s="53"/>
      <c r="F19" s="53"/>
      <c r="G19" s="53"/>
      <c r="H19"/>
    </row>
    <row r="20" spans="2:8">
      <c r="B20" s="189"/>
      <c r="C20" s="189"/>
      <c r="D20" s="189"/>
      <c r="E20" s="189"/>
      <c r="F20" s="190"/>
      <c r="G20" s="190"/>
      <c r="H20"/>
    </row>
    <row r="21" spans="2:8">
      <c r="B21" s="53"/>
      <c r="C21" s="53"/>
      <c r="D21" s="53"/>
      <c r="E21" s="53"/>
      <c r="F21" s="53"/>
      <c r="G21" s="53"/>
      <c r="H21"/>
    </row>
    <row r="22" spans="2:8">
      <c r="B22" s="53"/>
      <c r="C22" s="53"/>
      <c r="D22" s="53"/>
      <c r="E22" s="53"/>
      <c r="F22" s="53"/>
      <c r="G22" s="53"/>
      <c r="H22"/>
    </row>
    <row r="23" spans="2:8">
      <c r="B23" s="53"/>
      <c r="C23" s="53"/>
      <c r="D23" s="53"/>
      <c r="E23" s="53"/>
      <c r="F23" s="53"/>
      <c r="G23" s="53"/>
      <c r="H23"/>
    </row>
    <row r="24" spans="2:8">
      <c r="B24" s="53"/>
      <c r="C24" s="53"/>
      <c r="D24" s="53"/>
      <c r="E24" s="53"/>
      <c r="F24" s="53"/>
      <c r="G24" s="53"/>
      <c r="H24"/>
    </row>
    <row r="25" spans="2:8">
      <c r="B25" s="53"/>
      <c r="C25" s="53"/>
      <c r="D25" s="53"/>
      <c r="E25" s="53"/>
      <c r="F25" s="53"/>
      <c r="G25" s="191"/>
    </row>
    <row r="26" spans="2:8">
      <c r="E26" s="85"/>
    </row>
    <row r="27" spans="2:8">
      <c r="E27" s="85"/>
    </row>
  </sheetData>
  <mergeCells count="4">
    <mergeCell ref="C4:E4"/>
    <mergeCell ref="F4:G4"/>
    <mergeCell ref="C13:E13"/>
    <mergeCell ref="F13:G13"/>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J19"/>
  <sheetViews>
    <sheetView showGridLines="0" topLeftCell="A2" zoomScale="70" zoomScaleNormal="70" workbookViewId="0">
      <pane xSplit="2" topLeftCell="C1" activePane="topRight" state="frozen"/>
      <selection activeCell="G23" sqref="G23"/>
      <selection pane="topRight" activeCell="F7" sqref="F7"/>
    </sheetView>
  </sheetViews>
  <sheetFormatPr baseColWidth="10" defaultColWidth="11.453125" defaultRowHeight="14.5"/>
  <cols>
    <col min="2" max="2" width="38.81640625" customWidth="1"/>
    <col min="3" max="4" width="15.81640625" bestFit="1" customWidth="1"/>
    <col min="5" max="5" width="15.453125" customWidth="1"/>
    <col min="6" max="7" width="11.453125" bestFit="1" customWidth="1"/>
    <col min="10" max="10" width="13" bestFit="1" customWidth="1"/>
  </cols>
  <sheetData>
    <row r="1" spans="1:10">
      <c r="A1" s="173" t="s">
        <v>41</v>
      </c>
    </row>
    <row r="2" spans="1:10" ht="15" thickBot="1"/>
    <row r="3" spans="1:10" s="86" customFormat="1">
      <c r="B3" s="1135" t="s">
        <v>36</v>
      </c>
      <c r="C3" s="2079" t="s">
        <v>179</v>
      </c>
      <c r="D3" s="2080"/>
      <c r="E3" s="2081"/>
      <c r="F3" s="2079" t="s">
        <v>72</v>
      </c>
      <c r="G3" s="2081"/>
    </row>
    <row r="4" spans="1:10" s="86" customFormat="1" ht="15" thickBot="1">
      <c r="B4" s="1986" t="s">
        <v>106</v>
      </c>
      <c r="C4" s="206" t="s">
        <v>771</v>
      </c>
      <c r="D4" s="207" t="s">
        <v>108</v>
      </c>
      <c r="E4" s="208" t="s">
        <v>772</v>
      </c>
      <c r="F4" s="116" t="s">
        <v>74</v>
      </c>
      <c r="G4" s="117" t="s">
        <v>75</v>
      </c>
    </row>
    <row r="5" spans="1:10" s="86" customFormat="1">
      <c r="B5" s="1136" t="s">
        <v>120</v>
      </c>
      <c r="C5" s="1121">
        <f>+'[1]3.2. Funding'!C6</f>
        <v>147704994</v>
      </c>
      <c r="D5" s="1122">
        <f>+'[1]3.2. Funding'!D6</f>
        <v>154435451</v>
      </c>
      <c r="E5" s="1131">
        <f>+'[1]3.2. Funding'!E6</f>
        <v>161842066</v>
      </c>
      <c r="F5" s="1132">
        <f>+'[1]3.2. Funding'!F6</f>
        <v>4.7959292714468776E-2</v>
      </c>
      <c r="G5" s="1133">
        <f>+'[1]3.2. Funding'!G6</f>
        <v>9.57115370114026E-2</v>
      </c>
      <c r="H5" s="87"/>
      <c r="I5" s="87"/>
    </row>
    <row r="6" spans="1:10" s="86" customFormat="1">
      <c r="B6" s="209" t="s">
        <v>236</v>
      </c>
      <c r="C6" s="140">
        <f>+'[1]3.2. Funding'!C7</f>
        <v>12278681</v>
      </c>
      <c r="D6" s="141">
        <f>+'[1]3.2. Funding'!D7</f>
        <v>12704234</v>
      </c>
      <c r="E6" s="142">
        <f>+'[1]3.2. Funding'!E7</f>
        <v>10754385</v>
      </c>
      <c r="F6" s="491">
        <f>+'[1]3.2. Funding'!F7</f>
        <v>-0.15348024918306763</v>
      </c>
      <c r="G6" s="492">
        <f>+'[1]3.2. Funding'!G7</f>
        <v>-0.12414167287186628</v>
      </c>
      <c r="H6" s="87"/>
      <c r="I6" s="87"/>
    </row>
    <row r="7" spans="1:10" s="86" customFormat="1">
      <c r="B7" s="209" t="s">
        <v>237</v>
      </c>
      <c r="C7" s="140">
        <f>+'[1]3.2. Funding'!C8</f>
        <v>7461674</v>
      </c>
      <c r="D7" s="141">
        <f>+'[1]3.2. Funding'!D8</f>
        <v>4788939</v>
      </c>
      <c r="E7" s="142">
        <f>+'[1]3.2. Funding'!E8</f>
        <v>6646830</v>
      </c>
      <c r="F7" s="491">
        <f>+'[1]3.2. Funding'!F8</f>
        <v>0.38795461792267555</v>
      </c>
      <c r="G7" s="492">
        <f>+'[1]3.2. Funding'!G8</f>
        <v>-0.10920391322376186</v>
      </c>
      <c r="H7" s="87"/>
      <c r="I7" s="87"/>
    </row>
    <row r="8" spans="1:10" s="86" customFormat="1">
      <c r="B8" s="209" t="s">
        <v>248</v>
      </c>
      <c r="C8" s="140">
        <f>+'[1]3.2. Funding'!C9</f>
        <v>2706753</v>
      </c>
      <c r="D8" s="141">
        <f>+'[1]3.2. Funding'!D9</f>
        <v>2594165</v>
      </c>
      <c r="E8" s="142">
        <f>+'[1]3.2. Funding'!E9</f>
        <v>2413880</v>
      </c>
      <c r="F8" s="491">
        <f>+'[1]3.2. Funding'!F9</f>
        <v>-6.9496350463443921E-2</v>
      </c>
      <c r="G8" s="492">
        <f>+'[1]3.2. Funding'!G9</f>
        <v>-0.10820085911052837</v>
      </c>
      <c r="H8" s="87"/>
      <c r="I8" s="87"/>
    </row>
    <row r="9" spans="1:10" s="86" customFormat="1" ht="15" thickBot="1">
      <c r="B9" s="1137" t="s">
        <v>239</v>
      </c>
      <c r="C9" s="140">
        <f>+'[1]3.2. Funding'!C10</f>
        <v>14594785</v>
      </c>
      <c r="D9" s="141">
        <f>+'[1]3.2. Funding'!D10</f>
        <v>16952011</v>
      </c>
      <c r="E9" s="142">
        <f>+'[1]3.2. Funding'!E10</f>
        <v>17268443</v>
      </c>
      <c r="F9" s="491">
        <f>+'[1]3.2. Funding'!F10</f>
        <v>1.8666339940435386E-2</v>
      </c>
      <c r="G9" s="492">
        <f>+'[1]3.2. Funding'!G10</f>
        <v>0.1831926951990043</v>
      </c>
      <c r="H9" s="87"/>
      <c r="I9" s="87"/>
    </row>
    <row r="10" spans="1:10" s="499" customFormat="1" ht="15" thickBot="1">
      <c r="B10" s="210" t="s">
        <v>249</v>
      </c>
      <c r="C10" s="177">
        <f>+'[1]3.2. Funding'!C11</f>
        <v>184746887</v>
      </c>
      <c r="D10" s="178">
        <f>+'[1]3.2. Funding'!D11</f>
        <v>191474800</v>
      </c>
      <c r="E10" s="179">
        <f>+'[1]3.2. Funding'!E11</f>
        <v>198925604</v>
      </c>
      <c r="F10" s="495">
        <f>+'[1]3.2. Funding'!F11</f>
        <v>3.8912713317888308E-2</v>
      </c>
      <c r="G10" s="494">
        <f>+'[1]3.2. Funding'!G11</f>
        <v>7.6746716711930313E-2</v>
      </c>
    </row>
    <row r="11" spans="1:10" s="86" customFormat="1" ht="15" thickBot="1">
      <c r="A11"/>
      <c r="B11" s="68"/>
      <c r="C11" s="75">
        <v>201697239</v>
      </c>
      <c r="D11" s="75">
        <v>197906831.00086305</v>
      </c>
      <c r="E11" s="75">
        <v>197303576</v>
      </c>
      <c r="F11" s="53"/>
      <c r="G11" s="53"/>
    </row>
    <row r="12" spans="1:10" s="88" customFormat="1">
      <c r="A12" s="56"/>
      <c r="B12" s="2091" t="s">
        <v>250</v>
      </c>
      <c r="C12" s="2124" t="s">
        <v>71</v>
      </c>
      <c r="D12" s="2125"/>
      <c r="E12" s="2126"/>
      <c r="F12" s="2124" t="s">
        <v>72</v>
      </c>
      <c r="G12" s="2126"/>
      <c r="H12" s="2122" t="s">
        <v>179</v>
      </c>
      <c r="I12" s="2123"/>
      <c r="J12" s="906" t="s">
        <v>251</v>
      </c>
    </row>
    <row r="13" spans="1:10" s="88" customFormat="1" ht="15" thickBot="1">
      <c r="A13" s="56"/>
      <c r="B13" s="2092"/>
      <c r="C13" s="148" t="s">
        <v>773</v>
      </c>
      <c r="D13" s="149" t="s">
        <v>45</v>
      </c>
      <c r="E13" s="139" t="s">
        <v>774</v>
      </c>
      <c r="F13" s="558" t="s">
        <v>74</v>
      </c>
      <c r="G13" s="139" t="s">
        <v>75</v>
      </c>
      <c r="H13" s="1036" t="str">
        <f>'[4]4. Tablas para pegar'!H67</f>
        <v>Dic 23</v>
      </c>
      <c r="I13" s="1037" t="str">
        <f>'[4]4. Tablas para pegar'!I67</f>
        <v>Dic 24</v>
      </c>
      <c r="J13" s="1038" t="str">
        <f>'[4]4. Tablas para pegar'!J67</f>
        <v>Dic 24 / Dic 23</v>
      </c>
    </row>
    <row r="14" spans="1:10" ht="15" thickBot="1">
      <c r="B14" s="583" t="s">
        <v>250</v>
      </c>
      <c r="C14" s="751">
        <f>+'[1]3.2. Funding'!C15</f>
        <v>3.0303661703976081E-2</v>
      </c>
      <c r="D14" s="752">
        <f>+'[1]3.2. Funding'!D15</f>
        <v>2.6756289532497479E-2</v>
      </c>
      <c r="E14" s="753">
        <f>+'[1]3.2. Funding'!E15</f>
        <v>2.561960463545012E-2</v>
      </c>
      <c r="F14" s="754" t="str">
        <f>+'[1]3.2. Funding'!F15</f>
        <v>-12 pbs</v>
      </c>
      <c r="G14" s="755" t="str">
        <f>+'[1]3.2. Funding'!G15</f>
        <v>-47 pbs</v>
      </c>
      <c r="H14" s="1039">
        <f>+'[1]3.2. Funding'!H15</f>
        <v>2.9101777774281492E-2</v>
      </c>
      <c r="I14" s="1040">
        <f>+'[1]3.2. Funding'!I15</f>
        <v>2.7350248574375898E-2</v>
      </c>
      <c r="J14" s="1041" t="str">
        <f>+'[1]3.2. Funding'!J15</f>
        <v>-17 pbs</v>
      </c>
    </row>
    <row r="15" spans="1:10" s="86" customFormat="1">
      <c r="A15"/>
      <c r="B15"/>
      <c r="C15"/>
      <c r="D15"/>
      <c r="E15"/>
      <c r="F15"/>
      <c r="G15"/>
    </row>
    <row r="16" spans="1:10">
      <c r="F16" s="341"/>
      <c r="G16" s="345"/>
    </row>
    <row r="17" spans="6:7">
      <c r="G17" s="345"/>
    </row>
    <row r="18" spans="6:7">
      <c r="F18" s="342"/>
    </row>
    <row r="19" spans="6:7">
      <c r="F19" s="342"/>
    </row>
  </sheetData>
  <mergeCells count="6">
    <mergeCell ref="H12:I12"/>
    <mergeCell ref="B12:B13"/>
    <mergeCell ref="C3:E3"/>
    <mergeCell ref="F3:G3"/>
    <mergeCell ref="C12:E12"/>
    <mergeCell ref="F12:G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S82"/>
  <sheetViews>
    <sheetView showGridLines="0" topLeftCell="A42" zoomScale="60" zoomScaleNormal="60" workbookViewId="0">
      <pane xSplit="2" topLeftCell="C1" activePane="topRight" state="frozen"/>
      <selection activeCell="N35" sqref="N35"/>
      <selection pane="topRight" activeCell="P52" sqref="P52"/>
    </sheetView>
  </sheetViews>
  <sheetFormatPr baseColWidth="10" defaultColWidth="11.453125" defaultRowHeight="14.5"/>
  <cols>
    <col min="2" max="2" width="72" customWidth="1"/>
    <col min="3" max="5" width="16.1796875" customWidth="1"/>
    <col min="6" max="6" width="10.81640625" customWidth="1"/>
    <col min="7" max="7" width="11.54296875" customWidth="1"/>
    <col min="8" max="9" width="14.08984375" customWidth="1"/>
    <col min="10" max="10" width="17.6328125" bestFit="1" customWidth="1"/>
    <col min="13" max="18" width="11.453125" customWidth="1"/>
  </cols>
  <sheetData>
    <row r="1" spans="1:16">
      <c r="A1" s="173" t="s">
        <v>41</v>
      </c>
    </row>
    <row r="2" spans="1:16" ht="15" thickBot="1"/>
    <row r="3" spans="1:16">
      <c r="B3" s="1138" t="s">
        <v>252</v>
      </c>
      <c r="C3" s="2129" t="s">
        <v>71</v>
      </c>
      <c r="D3" s="2129"/>
      <c r="E3" s="2129"/>
      <c r="F3" s="2129" t="s">
        <v>72</v>
      </c>
      <c r="G3" s="2130"/>
      <c r="H3" s="2132" t="s">
        <v>253</v>
      </c>
      <c r="I3" s="2123"/>
      <c r="J3" s="1079" t="s">
        <v>254</v>
      </c>
      <c r="K3" s="53"/>
      <c r="L3" s="53"/>
      <c r="M3" s="53"/>
      <c r="N3" s="53"/>
      <c r="O3" s="53"/>
      <c r="P3" s="53"/>
    </row>
    <row r="4" spans="1:16" ht="15" thickBot="1">
      <c r="B4" s="89" t="s">
        <v>106</v>
      </c>
      <c r="C4" s="149" t="s">
        <v>773</v>
      </c>
      <c r="D4" s="149" t="s">
        <v>45</v>
      </c>
      <c r="E4" s="584" t="s">
        <v>774</v>
      </c>
      <c r="F4" s="116" t="s">
        <v>74</v>
      </c>
      <c r="G4" s="117" t="s">
        <v>75</v>
      </c>
      <c r="H4" s="876" t="s">
        <v>771</v>
      </c>
      <c r="I4" s="877" t="s">
        <v>772</v>
      </c>
      <c r="J4" s="856" t="str">
        <f>+I4&amp;" / "&amp;H4</f>
        <v>Dic 24 / Dic 23</v>
      </c>
      <c r="K4" s="53"/>
      <c r="L4" s="53"/>
      <c r="M4" s="53"/>
      <c r="N4" s="53"/>
      <c r="O4" s="53"/>
      <c r="P4" s="53"/>
    </row>
    <row r="5" spans="1:16" s="150" customFormat="1">
      <c r="B5" s="1139" t="s">
        <v>255</v>
      </c>
      <c r="C5" s="1140">
        <f>+'[1]4.Net Interest Income'!C5</f>
        <v>4870042</v>
      </c>
      <c r="D5" s="1141">
        <f>+'[1]4.Net Interest Income'!D5</f>
        <v>4995971</v>
      </c>
      <c r="E5" s="1141">
        <f>+'[1]4.Net Interest Income'!E5</f>
        <v>5012121</v>
      </c>
      <c r="F5" s="1142">
        <f>+'[1]4.Net Interest Income'!F5</f>
        <v>3.2326048329744108E-3</v>
      </c>
      <c r="G5" s="1143">
        <f>+'[1]4.Net Interest Income'!G5</f>
        <v>2.9174081044886266E-2</v>
      </c>
      <c r="H5" s="857">
        <f>+'[1]4.Net Interest Income'!H5</f>
        <v>18798495</v>
      </c>
      <c r="I5" s="857">
        <f>+'[1]4.Net Interest Income'!I5</f>
        <v>19869256</v>
      </c>
      <c r="J5" s="1144">
        <f>+'[1]4.Net Interest Income'!J5</f>
        <v>5.6959932164782338E-2</v>
      </c>
      <c r="K5" s="200"/>
      <c r="L5" s="200"/>
      <c r="M5" s="200"/>
      <c r="N5" s="200"/>
      <c r="O5" s="200"/>
      <c r="P5" s="200"/>
    </row>
    <row r="6" spans="1:16">
      <c r="B6" s="202" t="s">
        <v>256</v>
      </c>
      <c r="C6" s="140">
        <f>+'[1]4.Net Interest Income'!C6</f>
        <v>3907705</v>
      </c>
      <c r="D6" s="141">
        <f>+'[1]4.Net Interest Income'!D6</f>
        <v>3924222</v>
      </c>
      <c r="E6" s="141">
        <f>+'[1]4.Net Interest Income'!E6</f>
        <v>3940002</v>
      </c>
      <c r="F6" s="501">
        <f>+'[1]4.Net Interest Income'!F6</f>
        <v>4.0211792299212432E-3</v>
      </c>
      <c r="G6" s="585">
        <f>+'[1]4.Net Interest Income'!G6</f>
        <v>8.2649534701314462E-3</v>
      </c>
      <c r="H6" s="858">
        <f>+'[1]4.Net Interest Income'!H6</f>
        <v>15044864</v>
      </c>
      <c r="I6" s="859">
        <f>+'[1]4.Net Interest Income'!I6</f>
        <v>15654391</v>
      </c>
      <c r="J6" s="860">
        <f>+'[1]4.Net Interest Income'!J6</f>
        <v>4.0513958783542345E-2</v>
      </c>
      <c r="K6" s="335"/>
      <c r="L6" s="335"/>
      <c r="M6" s="53"/>
      <c r="N6" s="53"/>
      <c r="O6" s="53"/>
      <c r="P6" s="53"/>
    </row>
    <row r="7" spans="1:16">
      <c r="B7" s="202" t="s">
        <v>257</v>
      </c>
      <c r="C7" s="140">
        <f>+'[1]4.Net Interest Income'!C7</f>
        <v>11647</v>
      </c>
      <c r="D7" s="141">
        <f>+'[1]4.Net Interest Income'!D7</f>
        <v>13187</v>
      </c>
      <c r="E7" s="141">
        <f>+'[1]4.Net Interest Income'!E7</f>
        <v>15285</v>
      </c>
      <c r="F7" s="501">
        <f>+'[1]4.Net Interest Income'!F7</f>
        <v>0.15909607947220747</v>
      </c>
      <c r="G7" s="585">
        <f>+'[1]4.Net Interest Income'!G7</f>
        <v>0.31235511290461065</v>
      </c>
      <c r="H7" s="858">
        <f>+'[1]4.Net Interest Income'!H7</f>
        <v>46080</v>
      </c>
      <c r="I7" s="859">
        <f>+'[1]4.Net Interest Income'!I7</f>
        <v>49469</v>
      </c>
      <c r="J7" s="860">
        <f>+'[1]4.Net Interest Income'!J7</f>
        <v>7.354600694444445E-2</v>
      </c>
      <c r="K7" s="53"/>
      <c r="L7" s="905"/>
      <c r="M7" s="53"/>
      <c r="N7" s="53"/>
      <c r="O7" s="53"/>
      <c r="P7" s="53"/>
    </row>
    <row r="8" spans="1:16">
      <c r="B8" s="202" t="s">
        <v>258</v>
      </c>
      <c r="C8" s="140">
        <f>+'[1]4.Net Interest Income'!C8</f>
        <v>279446</v>
      </c>
      <c r="D8" s="141">
        <f>+'[1]4.Net Interest Income'!D8</f>
        <v>365361</v>
      </c>
      <c r="E8" s="141">
        <f>+'[1]4.Net Interest Income'!E8</f>
        <v>386205</v>
      </c>
      <c r="F8" s="501">
        <f>+'[1]4.Net Interest Income'!F8</f>
        <v>5.7050424101094531E-2</v>
      </c>
      <c r="G8" s="585">
        <f>+'[1]4.Net Interest Income'!G8</f>
        <v>0.38203803239266265</v>
      </c>
      <c r="H8" s="858">
        <f>+'[1]4.Net Interest Income'!H8</f>
        <v>1133211</v>
      </c>
      <c r="I8" s="859">
        <f>+'[1]4.Net Interest Income'!I8</f>
        <v>1405854</v>
      </c>
      <c r="J8" s="860">
        <f>+'[1]4.Net Interest Income'!J8</f>
        <v>0.24059332286749777</v>
      </c>
      <c r="K8" s="53"/>
      <c r="L8" s="53"/>
      <c r="M8" s="53"/>
      <c r="N8" s="53"/>
      <c r="O8" s="53"/>
      <c r="P8" s="53"/>
    </row>
    <row r="9" spans="1:16">
      <c r="B9" s="202" t="s">
        <v>259</v>
      </c>
      <c r="C9" s="140">
        <f>+'[1]4.Net Interest Income'!C9</f>
        <v>643737</v>
      </c>
      <c r="D9" s="141">
        <f>+'[1]4.Net Interest Income'!D9</f>
        <v>667195</v>
      </c>
      <c r="E9" s="141">
        <f>+'[1]4.Net Interest Income'!E9</f>
        <v>652155</v>
      </c>
      <c r="F9" s="501">
        <f>+'[1]4.Net Interest Income'!F9</f>
        <v>-2.2542135357729001E-2</v>
      </c>
      <c r="G9" s="585">
        <f>+'[1]4.Net Interest Income'!G9</f>
        <v>1.3076768928925944E-2</v>
      </c>
      <c r="H9" s="858">
        <f>+'[1]4.Net Interest Income'!H9</f>
        <v>2489327</v>
      </c>
      <c r="I9" s="859">
        <f>+'[1]4.Net Interest Income'!I9</f>
        <v>2660322</v>
      </c>
      <c r="J9" s="860">
        <f>+'[1]4.Net Interest Income'!J9</f>
        <v>6.8691256713159815E-2</v>
      </c>
      <c r="K9" s="53"/>
      <c r="L9" s="53"/>
      <c r="M9" s="53"/>
      <c r="N9" s="53"/>
      <c r="O9" s="53"/>
      <c r="P9" s="53"/>
    </row>
    <row r="10" spans="1:16">
      <c r="B10" s="202" t="s">
        <v>260</v>
      </c>
      <c r="C10" s="140">
        <f>+'[1]4.Net Interest Income'!C10</f>
        <v>27507</v>
      </c>
      <c r="D10" s="141">
        <f>+'[1]4.Net Interest Income'!D10</f>
        <v>26006</v>
      </c>
      <c r="E10" s="141">
        <f>+'[1]4.Net Interest Income'!E10</f>
        <v>18474</v>
      </c>
      <c r="F10" s="501">
        <f>+'[1]4.Net Interest Income'!F10</f>
        <v>-0.28962547104514341</v>
      </c>
      <c r="G10" s="585">
        <f>+'[1]4.Net Interest Income'!G10</f>
        <v>-0.32838913731050279</v>
      </c>
      <c r="H10" s="858">
        <f>+'[1]4.Net Interest Income'!H10</f>
        <v>85013</v>
      </c>
      <c r="I10" s="859">
        <f>+'[1]4.Net Interest Income'!I10</f>
        <v>99220</v>
      </c>
      <c r="J10" s="860">
        <f>+'[1]4.Net Interest Income'!J10</f>
        <v>0.16711561761142413</v>
      </c>
      <c r="K10" s="53"/>
      <c r="L10" s="53"/>
      <c r="M10" s="335"/>
      <c r="N10" s="53"/>
      <c r="O10" s="53"/>
      <c r="P10" s="53"/>
    </row>
    <row r="11" spans="1:16" s="150" customFormat="1">
      <c r="B11" s="325" t="s">
        <v>261</v>
      </c>
      <c r="C11" s="151">
        <f>+'[1]4.Net Interest Income'!C11</f>
        <v>1522358</v>
      </c>
      <c r="D11" s="152">
        <f>+'[1]4.Net Interest Income'!D11</f>
        <v>1405221</v>
      </c>
      <c r="E11" s="152">
        <f>+'[1]4.Net Interest Income'!E11</f>
        <v>1382327</v>
      </c>
      <c r="F11" s="500">
        <f>+'[1]4.Net Interest Income'!F11</f>
        <v>-1.6292099249868883E-2</v>
      </c>
      <c r="G11" s="586">
        <f>+'[1]4.Net Interest Income'!G11</f>
        <v>-9.1982963271451265E-2</v>
      </c>
      <c r="H11" s="861">
        <f>+'[1]4.Net Interest Income'!H11</f>
        <v>5860523</v>
      </c>
      <c r="I11" s="861">
        <f>+'[1]4.Net Interest Income'!I11</f>
        <v>5754125</v>
      </c>
      <c r="J11" s="862">
        <f>+'[1]4.Net Interest Income'!J11</f>
        <v>-1.8155034968722075E-2</v>
      </c>
      <c r="K11" s="200"/>
      <c r="L11" s="200"/>
      <c r="M11" s="200"/>
      <c r="N11" s="200"/>
      <c r="O11" s="200"/>
      <c r="P11" s="200"/>
    </row>
    <row r="12" spans="1:16" s="150" customFormat="1">
      <c r="B12" s="203" t="s">
        <v>262</v>
      </c>
      <c r="C12" s="151">
        <f>+'[1]4.Net Interest Income'!C12</f>
        <v>1402925</v>
      </c>
      <c r="D12" s="152">
        <f>+'[1]4.Net Interest Income'!D12</f>
        <v>1276643</v>
      </c>
      <c r="E12" s="152">
        <f>+'[1]4.Net Interest Income'!E12</f>
        <v>1250239</v>
      </c>
      <c r="F12" s="1453">
        <f>+'[1]4.Net Interest Income'!F12</f>
        <v>-2.0682367741020787E-2</v>
      </c>
      <c r="G12" s="1454">
        <f>+'[1]4.Net Interest Income'!G12</f>
        <v>-0.1088340431598268</v>
      </c>
      <c r="H12" s="863">
        <f>+'[1]4.Net Interest Income'!H12</f>
        <v>5393709</v>
      </c>
      <c r="I12" s="863">
        <f>+'[1]4.Net Interest Income'!I12</f>
        <v>5246769</v>
      </c>
      <c r="J12" s="864">
        <f>+'[1]4.Net Interest Income'!J12</f>
        <v>-2.7242849030231331E-2</v>
      </c>
      <c r="K12" s="200"/>
      <c r="L12" s="200"/>
      <c r="M12" s="200"/>
      <c r="N12" s="200"/>
      <c r="O12" s="200"/>
      <c r="P12" s="200"/>
    </row>
    <row r="13" spans="1:16">
      <c r="B13" s="204" t="s">
        <v>263</v>
      </c>
      <c r="C13" s="140">
        <f>+'[1]4.Net Interest Income'!C13</f>
        <v>827124</v>
      </c>
      <c r="D13" s="141">
        <f>+'[1]4.Net Interest Income'!D13</f>
        <v>677509</v>
      </c>
      <c r="E13" s="141">
        <f>+'[1]4.Net Interest Income'!E13</f>
        <v>655429</v>
      </c>
      <c r="F13" s="501">
        <f>+'[1]4.Net Interest Income'!F13</f>
        <v>-3.2589972974528751E-2</v>
      </c>
      <c r="G13" s="585">
        <f>+'[1]4.Net Interest Income'!G13</f>
        <v>-0.20758072550185946</v>
      </c>
      <c r="H13" s="858">
        <f>+'[1]4.Net Interest Income'!H13</f>
        <v>3141307</v>
      </c>
      <c r="I13" s="859">
        <f>+'[1]4.Net Interest Income'!I13</f>
        <v>2850474</v>
      </c>
      <c r="J13" s="860">
        <f>+'[1]4.Net Interest Income'!J13</f>
        <v>-9.2583437403603017E-2</v>
      </c>
      <c r="K13" s="53"/>
      <c r="L13" s="53"/>
      <c r="M13" s="53"/>
      <c r="N13" s="53"/>
      <c r="O13" s="53"/>
      <c r="P13" s="53"/>
    </row>
    <row r="14" spans="1:16">
      <c r="B14" s="204" t="s">
        <v>264</v>
      </c>
      <c r="C14" s="140">
        <f>+'[1]4.Net Interest Income'!C14</f>
        <v>297260</v>
      </c>
      <c r="D14" s="141">
        <f>+'[1]4.Net Interest Income'!D14</f>
        <v>262319</v>
      </c>
      <c r="E14" s="141">
        <f>+'[1]4.Net Interest Income'!E14</f>
        <v>286638</v>
      </c>
      <c r="F14" s="501">
        <f>+'[1]4.Net Interest Income'!F14</f>
        <v>9.2707733713531998E-2</v>
      </c>
      <c r="G14" s="585">
        <f>+'[1]4.Net Interest Income'!G14</f>
        <v>-3.573302832537173E-2</v>
      </c>
      <c r="H14" s="858">
        <f>+'[1]4.Net Interest Income'!H14</f>
        <v>1158666</v>
      </c>
      <c r="I14" s="859">
        <f>+'[1]4.Net Interest Income'!I14</f>
        <v>1081126</v>
      </c>
      <c r="J14" s="860">
        <f>+'[1]4.Net Interest Income'!J14</f>
        <v>-6.692178764199519E-2</v>
      </c>
      <c r="K14" s="53"/>
      <c r="L14" s="53"/>
      <c r="M14" s="53"/>
      <c r="N14" s="53"/>
      <c r="O14" s="53"/>
      <c r="P14" s="53"/>
    </row>
    <row r="15" spans="1:16">
      <c r="B15" s="204" t="s">
        <v>265</v>
      </c>
      <c r="C15" s="140">
        <f>+'[1]4.Net Interest Income'!C15</f>
        <v>152960</v>
      </c>
      <c r="D15" s="141">
        <f>+'[1]4.Net Interest Income'!D15</f>
        <v>200801</v>
      </c>
      <c r="E15" s="141">
        <f>+'[1]4.Net Interest Income'!E15</f>
        <v>201053</v>
      </c>
      <c r="F15" s="501">
        <f>+'[1]4.Net Interest Income'!F15</f>
        <v>1.2549738298116046E-3</v>
      </c>
      <c r="G15" s="585">
        <f>+'[1]4.Net Interest Income'!G15</f>
        <v>0.31441553347280332</v>
      </c>
      <c r="H15" s="858">
        <f>+'[1]4.Net Interest Income'!H15</f>
        <v>634299</v>
      </c>
      <c r="I15" s="859">
        <f>+'[1]4.Net Interest Income'!I15</f>
        <v>799223</v>
      </c>
      <c r="J15" s="860">
        <f>+'[1]4.Net Interest Income'!J15</f>
        <v>0.2600098691626504</v>
      </c>
      <c r="K15" s="53"/>
      <c r="L15" s="53"/>
      <c r="M15" s="53"/>
      <c r="N15" s="53"/>
      <c r="O15" s="53"/>
      <c r="P15" s="53"/>
    </row>
    <row r="16" spans="1:16">
      <c r="B16" s="205" t="s">
        <v>827</v>
      </c>
      <c r="C16" s="140">
        <f>+'[1]4.Net Interest Income'!C16</f>
        <v>125581</v>
      </c>
      <c r="D16" s="141">
        <f>+'[1]4.Net Interest Income'!D16</f>
        <v>136014</v>
      </c>
      <c r="E16" s="141">
        <f>+'[1]4.Net Interest Income'!E16</f>
        <v>107119</v>
      </c>
      <c r="F16" s="501">
        <f>+'[1]4.Net Interest Income'!F16</f>
        <v>-0.21244136632993663</v>
      </c>
      <c r="G16" s="585">
        <f>+'[1]4.Net Interest Income'!G16</f>
        <v>-0.14701268503993439</v>
      </c>
      <c r="H16" s="858">
        <f>+'[1]4.Net Interest Income'!H16</f>
        <v>459437</v>
      </c>
      <c r="I16" s="859">
        <f>+'[1]4.Net Interest Income'!I16</f>
        <v>515946</v>
      </c>
      <c r="J16" s="860">
        <f>+'[1]4.Net Interest Income'!J16</f>
        <v>0.12299618881370025</v>
      </c>
      <c r="K16" s="53"/>
      <c r="L16" s="53"/>
      <c r="M16" s="53"/>
      <c r="N16" s="53"/>
      <c r="O16" s="53"/>
      <c r="P16" s="53"/>
    </row>
    <row r="17" spans="2:16" s="150" customFormat="1" ht="15" thickBot="1">
      <c r="B17" s="203" t="s">
        <v>266</v>
      </c>
      <c r="C17" s="151">
        <f>+'[1]4.Net Interest Income'!C17</f>
        <v>119433</v>
      </c>
      <c r="D17" s="152">
        <f>+'[1]4.Net Interest Income'!D17</f>
        <v>128578</v>
      </c>
      <c r="E17" s="152">
        <f>+'[1]4.Net Interest Income'!E17</f>
        <v>132088</v>
      </c>
      <c r="F17" s="500">
        <f>+'[1]4.Net Interest Income'!F17</f>
        <v>2.729860473798006E-2</v>
      </c>
      <c r="G17" s="586">
        <f>+'[1]4.Net Interest Income'!G17</f>
        <v>0.1059589895589996</v>
      </c>
      <c r="H17" s="861">
        <f>+'[1]4.Net Interest Income'!H17</f>
        <v>466814</v>
      </c>
      <c r="I17" s="865">
        <f>+'[1]4.Net Interest Income'!I17</f>
        <v>507356</v>
      </c>
      <c r="J17" s="862">
        <f>+'[1]4.Net Interest Income'!J17</f>
        <v>8.6848295038280773E-2</v>
      </c>
      <c r="K17" s="200"/>
      <c r="L17" s="200"/>
      <c r="M17" s="200"/>
      <c r="N17" s="200"/>
      <c r="O17" s="200"/>
      <c r="P17" s="200"/>
    </row>
    <row r="18" spans="2:16" s="150" customFormat="1" ht="15" thickBot="1">
      <c r="B18" s="507" t="s">
        <v>252</v>
      </c>
      <c r="C18" s="177">
        <f>+'[1]4.Net Interest Income'!C18</f>
        <v>3347684</v>
      </c>
      <c r="D18" s="178">
        <f>+'[1]4.Net Interest Income'!D18</f>
        <v>3590750</v>
      </c>
      <c r="E18" s="178">
        <f>+'[1]4.Net Interest Income'!E18</f>
        <v>3629794</v>
      </c>
      <c r="F18" s="502">
        <f>+'[1]4.Net Interest Income'!F18</f>
        <v>1.0873494395321311E-2</v>
      </c>
      <c r="G18" s="503">
        <f>+'[1]4.Net Interest Income'!G18</f>
        <v>8.4270199935238807E-2</v>
      </c>
      <c r="H18" s="1404">
        <f>+'[1]4.Net Interest Income'!H18</f>
        <v>12937972</v>
      </c>
      <c r="I18" s="1405">
        <f>+'[1]4.Net Interest Income'!I18</f>
        <v>14115131</v>
      </c>
      <c r="J18" s="1406">
        <f>+'[1]4.Net Interest Income'!J18</f>
        <v>9.0984815858312265E-2</v>
      </c>
      <c r="K18" s="200"/>
      <c r="L18" s="200"/>
      <c r="M18" s="200"/>
      <c r="N18" s="200"/>
      <c r="O18" s="200"/>
      <c r="P18" s="200"/>
    </row>
    <row r="19" spans="2:16" ht="15" thickBot="1">
      <c r="B19" s="194" t="s">
        <v>267</v>
      </c>
      <c r="C19" s="151">
        <f>+'[1]4.Net Interest Income'!C19</f>
        <v>2174230</v>
      </c>
      <c r="D19" s="152">
        <f>+'[1]4.Net Interest Income'!D19</f>
        <v>2722669</v>
      </c>
      <c r="E19" s="152">
        <f>+'[1]4.Net Interest Income'!E19</f>
        <v>2886498</v>
      </c>
      <c r="F19" s="502">
        <f>+'[1]4.Net Interest Income'!F19</f>
        <v>6.017220602284009E-2</v>
      </c>
      <c r="G19" s="503">
        <f>+'[1]4.Net Interest Income'!G19</f>
        <v>0.32759551657368358</v>
      </c>
      <c r="H19" s="866">
        <f>+'[1]4.Net Interest Income'!H19</f>
        <v>9315627</v>
      </c>
      <c r="I19" s="867">
        <f>+'[1]4.Net Interest Income'!I19</f>
        <v>10595684</v>
      </c>
      <c r="J19" s="868">
        <f>+'[1]4.Net Interest Income'!J19</f>
        <v>0.13740964510494033</v>
      </c>
      <c r="K19" s="53"/>
      <c r="L19" s="53"/>
      <c r="M19" s="53"/>
      <c r="N19" s="53"/>
      <c r="O19" s="53"/>
      <c r="P19" s="53"/>
    </row>
    <row r="20" spans="2:16" ht="15" thickBot="1">
      <c r="B20" s="1147" t="s">
        <v>268</v>
      </c>
      <c r="C20" s="1121">
        <f>+'[1]4.Net Interest Income'!C20</f>
        <v>223624217</v>
      </c>
      <c r="D20" s="1122">
        <f>+'[1]4.Net Interest Income'!D20</f>
        <v>231316506.5</v>
      </c>
      <c r="E20" s="1122">
        <f>+'[1]4.Net Interest Income'!E20</f>
        <v>237518087</v>
      </c>
      <c r="F20" s="1148">
        <f>+'[1]4.Net Interest Income'!F20</f>
        <v>2.6809934984038851E-2</v>
      </c>
      <c r="G20" s="1149">
        <f>+'[1]4.Net Interest Income'!G20</f>
        <v>6.2130435542229308E-2</v>
      </c>
      <c r="H20" s="869">
        <f>+'[1]4.Net Interest Income'!H20</f>
        <v>223318736.5</v>
      </c>
      <c r="I20" s="870">
        <f>+'[1]4.Net Interest Income'!I20</f>
        <v>232646024</v>
      </c>
      <c r="J20" s="871">
        <f>+'[1]4.Net Interest Income'!J20</f>
        <v>4.1766703708714562E-2</v>
      </c>
      <c r="K20" s="53"/>
      <c r="L20" s="53"/>
      <c r="M20" s="53"/>
      <c r="N20" s="53"/>
      <c r="O20" s="53"/>
      <c r="P20" s="53"/>
    </row>
    <row r="21" spans="2:16">
      <c r="B21" s="1139" t="s">
        <v>269</v>
      </c>
      <c r="C21" s="1150">
        <f>+'[1]4.Net Interest Income'!C21</f>
        <v>6.2016843193686846E-2</v>
      </c>
      <c r="D21" s="1151">
        <f>+'[1]4.Net Interest Income'!D21</f>
        <v>6.4315825208954555E-2</v>
      </c>
      <c r="E21" s="1151">
        <f>+'[1]4.Net Interest Income'!E21</f>
        <v>6.3353187919537257E-2</v>
      </c>
      <c r="F21" s="1142" t="str">
        <f>+'[1]4.Net Interest Income'!F21</f>
        <v>-9 bps</v>
      </c>
      <c r="G21" s="1143" t="str">
        <f>+'[1]4.Net Interest Income'!G21</f>
        <v>14 bps</v>
      </c>
      <c r="H21" s="872">
        <f>+'[1]4.Net Interest Income'!H21</f>
        <v>6.002535304510824E-2</v>
      </c>
      <c r="I21" s="872">
        <f>+'[1]4.Net Interest Income'!I21</f>
        <v>6.2852941772174875E-2</v>
      </c>
      <c r="J21" s="1152" t="str">
        <f>+'[1]4.Net Interest Income'!J21</f>
        <v>29 bps</v>
      </c>
      <c r="K21" s="53"/>
      <c r="L21" s="53"/>
      <c r="M21" s="53"/>
      <c r="N21" s="53"/>
      <c r="O21" s="53"/>
      <c r="P21" s="53"/>
    </row>
    <row r="22" spans="2:16">
      <c r="B22" s="325" t="s">
        <v>270</v>
      </c>
      <c r="C22" s="587">
        <f>+'[1]4.Net Interest Income'!C22</f>
        <v>4.1027095021645171E-2</v>
      </c>
      <c r="D22" s="588">
        <f>+'[1]4.Net Interest Income'!D22</f>
        <v>4.9304687212194255E-2</v>
      </c>
      <c r="E22" s="588">
        <f>+'[1]4.Net Interest Income'!E22</f>
        <v>5.0835471742410925E-2</v>
      </c>
      <c r="F22" s="500" t="str">
        <f>+'[1]4.Net Interest Income'!F22</f>
        <v>15 bps</v>
      </c>
      <c r="G22" s="586" t="str">
        <f>+'[1]4.Net Interest Income'!G22</f>
        <v>98 bps</v>
      </c>
      <c r="H22" s="873">
        <f>+'[1]4.Net Interest Income'!H22</f>
        <v>4.3804837665289226E-2</v>
      </c>
      <c r="I22" s="873">
        <f>+'[1]4.Net Interest Income'!I22</f>
        <v>4.7725036555965383E-2</v>
      </c>
      <c r="J22" s="874" t="str">
        <f>+'[1]4.Net Interest Income'!J22</f>
        <v>39 bps</v>
      </c>
      <c r="K22" s="53"/>
      <c r="L22" s="53"/>
      <c r="M22" s="53"/>
      <c r="N22" s="53"/>
      <c r="O22" s="53"/>
      <c r="P22" s="53"/>
    </row>
    <row r="23" spans="2:16" ht="15" thickBot="1">
      <c r="B23" s="1792" t="s">
        <v>828</v>
      </c>
      <c r="C23" s="1791">
        <f>+'[1]4.Net Interest Income'!C23</f>
        <v>0.35052711068308717</v>
      </c>
      <c r="D23" s="589">
        <f>+'[1]4.Net Interest Income'!D23</f>
        <v>0.24175478660446981</v>
      </c>
      <c r="E23" s="589">
        <f>+'[1]4.Net Interest Income'!E23</f>
        <v>0.2047763592093656</v>
      </c>
      <c r="F23" s="1145" t="str">
        <f>+'[1]4.Net Interest Income'!F23</f>
        <v>-370 bps</v>
      </c>
      <c r="G23" s="1146" t="str">
        <f>+'[1]4.Net Interest Income'!G23</f>
        <v>-1457 bps</v>
      </c>
      <c r="H23" s="1154">
        <f>+'[1]4.Net Interest Income'!H23</f>
        <v>0.27997780486771806</v>
      </c>
      <c r="I23" s="1154">
        <f>+'[1]4.Net Interest Income'!I23</f>
        <v>0.24933859983304441</v>
      </c>
      <c r="J23" s="875" t="str">
        <f>+'[1]4.Net Interest Income'!J23</f>
        <v>-307 bps</v>
      </c>
      <c r="K23" s="53"/>
      <c r="L23" s="53"/>
      <c r="M23" s="53"/>
      <c r="N23" s="53"/>
      <c r="O23" s="53"/>
      <c r="P23" s="53"/>
    </row>
    <row r="24" spans="2:16">
      <c r="B24" s="53" t="s">
        <v>271</v>
      </c>
      <c r="C24" s="343"/>
      <c r="D24" s="343"/>
      <c r="E24" s="343"/>
      <c r="F24" s="344"/>
      <c r="G24" s="344"/>
      <c r="H24" s="53"/>
      <c r="I24" s="53"/>
      <c r="J24" s="53"/>
      <c r="K24" s="53"/>
      <c r="L24" s="53"/>
      <c r="M24" s="53"/>
      <c r="N24" s="53"/>
      <c r="O24" s="53"/>
      <c r="P24" s="53"/>
    </row>
    <row r="25" spans="2:16">
      <c r="B25" s="53"/>
      <c r="C25" s="53"/>
      <c r="D25" s="53"/>
      <c r="E25" s="53"/>
      <c r="F25" s="53"/>
      <c r="G25" s="53"/>
      <c r="H25" s="53"/>
      <c r="I25" s="53"/>
      <c r="J25" s="53"/>
      <c r="K25" s="53"/>
      <c r="L25" s="53"/>
      <c r="M25" s="53"/>
      <c r="N25" s="53"/>
      <c r="O25" s="53"/>
      <c r="P25" s="53"/>
    </row>
    <row r="26" spans="2:16" ht="15" thickBot="1">
      <c r="B26" s="53"/>
      <c r="C26" s="53"/>
      <c r="D26" s="53"/>
      <c r="E26" s="53"/>
      <c r="F26" s="53"/>
      <c r="G26" s="53"/>
      <c r="H26" s="53"/>
      <c r="I26" s="53"/>
      <c r="J26" s="53"/>
      <c r="K26" s="53"/>
      <c r="L26" s="53"/>
      <c r="M26" s="53"/>
      <c r="N26" s="53"/>
      <c r="O26" s="53"/>
      <c r="P26" s="53"/>
    </row>
    <row r="27" spans="2:16">
      <c r="B27" s="1138" t="s">
        <v>272</v>
      </c>
      <c r="C27" s="2124" t="s">
        <v>71</v>
      </c>
      <c r="D27" s="2125"/>
      <c r="E27" s="2126"/>
      <c r="F27" s="2124" t="s">
        <v>72</v>
      </c>
      <c r="G27" s="2125"/>
      <c r="H27" s="2124" t="s">
        <v>253</v>
      </c>
      <c r="I27" s="2126"/>
      <c r="J27" s="1068" t="s">
        <v>254</v>
      </c>
      <c r="K27" s="53"/>
      <c r="L27" s="53"/>
      <c r="M27" s="53"/>
      <c r="N27" s="53"/>
      <c r="O27" s="53"/>
      <c r="P27" s="53"/>
    </row>
    <row r="28" spans="2:16" ht="15" thickBot="1">
      <c r="B28" s="2041" t="s">
        <v>106</v>
      </c>
      <c r="C28" s="2042" t="str">
        <f>+C4</f>
        <v>4T23</v>
      </c>
      <c r="D28" s="2043" t="str">
        <f t="shared" ref="D28:J28" si="0">+D4</f>
        <v>3T24</v>
      </c>
      <c r="E28" s="1081" t="str">
        <f t="shared" si="0"/>
        <v>4T24</v>
      </c>
      <c r="F28" s="2044" t="str">
        <f t="shared" si="0"/>
        <v>TaT</v>
      </c>
      <c r="G28" s="2045" t="str">
        <f t="shared" si="0"/>
        <v>AaA</v>
      </c>
      <c r="H28" s="2046" t="str">
        <f t="shared" si="0"/>
        <v>Dic 23</v>
      </c>
      <c r="I28" s="2047" t="str">
        <f t="shared" si="0"/>
        <v>Dic 24</v>
      </c>
      <c r="J28" s="1158" t="str">
        <f t="shared" si="0"/>
        <v>Dic 24 / Dic 23</v>
      </c>
      <c r="K28" s="53"/>
      <c r="L28" s="53"/>
      <c r="M28" s="53"/>
      <c r="N28" s="53"/>
      <c r="O28" s="53"/>
      <c r="P28" s="53"/>
    </row>
    <row r="29" spans="2:16">
      <c r="B29" s="2048" t="s">
        <v>273</v>
      </c>
      <c r="C29" s="1944">
        <f>+'[1]4.Net Interest Income'!C31</f>
        <v>4870042</v>
      </c>
      <c r="D29" s="1945">
        <f>+'[1]4.Net Interest Income'!D31</f>
        <v>4995971</v>
      </c>
      <c r="E29" s="1946">
        <f>+'[1]4.Net Interest Income'!E31</f>
        <v>5012121</v>
      </c>
      <c r="F29" s="1811">
        <f>+'[1]4.Net Interest Income'!F31</f>
        <v>3.2326048329744108E-3</v>
      </c>
      <c r="G29" s="1947">
        <f>+'[1]4.Net Interest Income'!G31</f>
        <v>2.9174081044886266E-2</v>
      </c>
      <c r="H29" s="1944">
        <f>+'[1]4.Net Interest Income'!H31</f>
        <v>18798495</v>
      </c>
      <c r="I29" s="1946">
        <f>+'[1]4.Net Interest Income'!I31</f>
        <v>19869256</v>
      </c>
      <c r="J29" s="1813">
        <f>+'[1]4.Net Interest Income'!J31</f>
        <v>5.6959932164782338E-2</v>
      </c>
      <c r="K29" s="53"/>
      <c r="L29" s="53"/>
      <c r="M29" s="53"/>
      <c r="N29" s="53"/>
      <c r="O29" s="53"/>
      <c r="P29" s="53"/>
    </row>
    <row r="30" spans="2:16">
      <c r="B30" s="2049" t="s">
        <v>274</v>
      </c>
      <c r="C30" s="1948">
        <f>+'[1]4.Net Interest Income'!C32</f>
        <v>-1522358</v>
      </c>
      <c r="D30" s="1949">
        <f>+'[1]4.Net Interest Income'!D32</f>
        <v>-1405221</v>
      </c>
      <c r="E30" s="1950">
        <f>+'[1]4.Net Interest Income'!E32</f>
        <v>-1382327</v>
      </c>
      <c r="F30" s="1820">
        <f>+'[1]4.Net Interest Income'!F32</f>
        <v>-1.6292099249868883E-2</v>
      </c>
      <c r="G30" s="626">
        <f>+'[1]4.Net Interest Income'!G32</f>
        <v>-9.1982963271451265E-2</v>
      </c>
      <c r="H30" s="1948">
        <f>+'[1]4.Net Interest Income'!H32</f>
        <v>-5860523</v>
      </c>
      <c r="I30" s="1950">
        <f>+'[1]4.Net Interest Income'!I32</f>
        <v>-5754125</v>
      </c>
      <c r="J30" s="1822">
        <f>+'[1]4.Net Interest Income'!J32</f>
        <v>-1.8155034968722075E-2</v>
      </c>
      <c r="K30" s="53"/>
      <c r="L30" s="53"/>
      <c r="M30" s="53"/>
      <c r="N30" s="53"/>
      <c r="O30" s="53"/>
      <c r="P30" s="53"/>
    </row>
    <row r="31" spans="2:16" ht="17.5" customHeight="1">
      <c r="B31" s="2050" t="s">
        <v>262</v>
      </c>
      <c r="C31" s="1948">
        <f>+'[1]4.Net Interest Income'!C33</f>
        <v>-1402925</v>
      </c>
      <c r="D31" s="1949">
        <f>+'[1]4.Net Interest Income'!D33</f>
        <v>-1276643</v>
      </c>
      <c r="E31" s="1950">
        <f>+'[1]4.Net Interest Income'!E33</f>
        <v>-1250239</v>
      </c>
      <c r="F31" s="1820">
        <f>+'[1]4.Net Interest Income'!F33</f>
        <v>-2.0682367741020787E-2</v>
      </c>
      <c r="G31" s="626">
        <f>+'[1]4.Net Interest Income'!G33</f>
        <v>-0.1088340431598268</v>
      </c>
      <c r="H31" s="1948">
        <f>+'[1]4.Net Interest Income'!H33</f>
        <v>-5393709</v>
      </c>
      <c r="I31" s="1950">
        <f>+'[1]4.Net Interest Income'!I33</f>
        <v>-5246769</v>
      </c>
      <c r="J31" s="1822">
        <f>+'[1]4.Net Interest Income'!J33</f>
        <v>-2.7242849030231331E-2</v>
      </c>
      <c r="K31" s="53"/>
      <c r="L31" s="53"/>
      <c r="M31" s="53"/>
      <c r="N31" s="53"/>
      <c r="O31" s="53"/>
      <c r="P31" s="53"/>
    </row>
    <row r="32" spans="2:16">
      <c r="B32" s="2051" t="s">
        <v>266</v>
      </c>
      <c r="C32" s="1948">
        <f>+'[1]4.Net Interest Income'!C34</f>
        <v>-119433</v>
      </c>
      <c r="D32" s="1949">
        <f>+'[1]4.Net Interest Income'!D34</f>
        <v>-128578</v>
      </c>
      <c r="E32" s="1950">
        <f>+'[1]4.Net Interest Income'!E34</f>
        <v>-132088</v>
      </c>
      <c r="F32" s="1820">
        <f>+'[1]4.Net Interest Income'!F34</f>
        <v>2.729860473798006E-2</v>
      </c>
      <c r="G32" s="626">
        <f>+'[1]4.Net Interest Income'!G34</f>
        <v>0.1059589895589996</v>
      </c>
      <c r="H32" s="1948">
        <f>+'[1]4.Net Interest Income'!H34</f>
        <v>-466814</v>
      </c>
      <c r="I32" s="1950">
        <f>+'[1]4.Net Interest Income'!I34</f>
        <v>-507356</v>
      </c>
      <c r="J32" s="1822">
        <f>+'[1]4.Net Interest Income'!J34</f>
        <v>8.6848295038280773E-2</v>
      </c>
      <c r="K32" s="53"/>
      <c r="L32" s="53"/>
      <c r="M32" s="53"/>
      <c r="N32" s="53"/>
      <c r="O32" s="53"/>
      <c r="P32" s="53"/>
    </row>
    <row r="33" spans="2:19" s="150" customFormat="1">
      <c r="B33" s="2052" t="s">
        <v>99</v>
      </c>
      <c r="C33" s="1952">
        <f>+'[1]4.Net Interest Income'!C35</f>
        <v>3347684</v>
      </c>
      <c r="D33" s="1952">
        <f>+'[1]4.Net Interest Income'!D35</f>
        <v>3590750</v>
      </c>
      <c r="E33" s="1953">
        <f>+'[1]4.Net Interest Income'!E35</f>
        <v>3629794</v>
      </c>
      <c r="F33" s="1954">
        <f>+'[1]4.Net Interest Income'!F35</f>
        <v>1.0873494395321311E-2</v>
      </c>
      <c r="G33" s="1955">
        <f>+'[1]4.Net Interest Income'!G35</f>
        <v>8.4270199935238807E-2</v>
      </c>
      <c r="H33" s="1951">
        <f>+'[1]4.Net Interest Income'!H35</f>
        <v>12937972</v>
      </c>
      <c r="I33" s="1953">
        <f>+'[1]4.Net Interest Income'!I35</f>
        <v>14115131</v>
      </c>
      <c r="J33" s="1956">
        <f>+'[1]4.Net Interest Income'!J35</f>
        <v>9.0984815858312265E-2</v>
      </c>
      <c r="K33" s="200"/>
      <c r="L33" s="200"/>
      <c r="M33" s="200"/>
      <c r="N33" s="200"/>
      <c r="O33" s="200"/>
      <c r="P33" s="200"/>
    </row>
    <row r="34" spans="2:19">
      <c r="B34" s="2053" t="s">
        <v>275</v>
      </c>
      <c r="C34" s="1957"/>
      <c r="D34" s="1958"/>
      <c r="E34" s="1959"/>
      <c r="F34" s="1960"/>
      <c r="G34" s="1960"/>
      <c r="H34" s="1957"/>
      <c r="I34" s="1959"/>
      <c r="J34" s="1961"/>
      <c r="K34" s="53"/>
      <c r="L34" s="53"/>
      <c r="M34" s="53"/>
      <c r="N34" s="53"/>
      <c r="O34" s="53"/>
      <c r="P34" s="53"/>
    </row>
    <row r="35" spans="2:19">
      <c r="B35" s="2048" t="s">
        <v>276</v>
      </c>
      <c r="C35" s="1948">
        <f>+'[1]4.Net Interest Income'!C38</f>
        <v>223624217</v>
      </c>
      <c r="D35" s="1949">
        <f>+'[1]4.Net Interest Income'!D38</f>
        <v>231316506.5</v>
      </c>
      <c r="E35" s="1962">
        <f>+'[1]4.Net Interest Income'!E38</f>
        <v>237518087</v>
      </c>
      <c r="F35" s="1910">
        <f>+'[1]4.Net Interest Income'!F38</f>
        <v>2.6809934984038851E-2</v>
      </c>
      <c r="G35" s="143">
        <f>+'[1]4.Net Interest Income'!G38</f>
        <v>6.2130435542229308E-2</v>
      </c>
      <c r="H35" s="1948">
        <f>+'[1]4.Net Interest Income'!H38</f>
        <v>223318736.5</v>
      </c>
      <c r="I35" s="1962">
        <f>+'[1]4.Net Interest Income'!I38</f>
        <v>232646024</v>
      </c>
      <c r="J35" s="1963">
        <f>+'[1]4.Net Interest Income'!J38</f>
        <v>4.1766703708714562E-2</v>
      </c>
      <c r="K35" s="53"/>
      <c r="L35" s="53"/>
      <c r="M35" s="53"/>
      <c r="N35" s="53"/>
      <c r="O35" s="53"/>
      <c r="P35" s="53"/>
    </row>
    <row r="36" spans="2:19">
      <c r="B36" s="2048" t="s">
        <v>277</v>
      </c>
      <c r="C36" s="1948">
        <f>+'[1]4.Net Interest Income'!C39</f>
        <v>185182242.5</v>
      </c>
      <c r="D36" s="1949">
        <f>+'[1]4.Net Interest Income'!D39</f>
        <v>190855163.5</v>
      </c>
      <c r="E36" s="1962">
        <f>+'[1]4.Net Interest Income'!E39</f>
        <v>195200202</v>
      </c>
      <c r="F36" s="1910">
        <f>+'[1]4.Net Interest Income'!F39</f>
        <v>2.2766156389580731E-2</v>
      </c>
      <c r="G36" s="143">
        <f>+'[1]4.Net Interest Income'!G39</f>
        <v>5.4097840941741485E-2</v>
      </c>
      <c r="H36" s="1948">
        <f>+'[1]4.Net Interest Income'!H39</f>
        <v>185339502</v>
      </c>
      <c r="I36" s="1962">
        <f>+'[1]4.Net Interest Income'!I39</f>
        <v>191836245.5</v>
      </c>
      <c r="J36" s="1963">
        <f>+'[1]4.Net Interest Income'!J39</f>
        <v>3.5053204685960578E-2</v>
      </c>
      <c r="K36" s="53"/>
      <c r="L36" s="53"/>
      <c r="M36" s="53"/>
      <c r="N36" s="53"/>
      <c r="O36" s="53"/>
      <c r="P36" s="53"/>
    </row>
    <row r="37" spans="2:19">
      <c r="B37" s="346"/>
      <c r="C37" s="1964"/>
      <c r="D37" s="1965"/>
      <c r="E37" s="1966"/>
      <c r="F37" s="143"/>
      <c r="G37" s="143"/>
      <c r="H37" s="1964"/>
      <c r="I37" s="1966"/>
      <c r="J37" s="1967"/>
      <c r="K37" s="53"/>
      <c r="L37" s="53"/>
      <c r="M37" s="53"/>
      <c r="N37" s="53"/>
      <c r="O37" s="53"/>
      <c r="P37" s="53"/>
    </row>
    <row r="38" spans="2:19">
      <c r="B38" s="1749" t="s">
        <v>278</v>
      </c>
      <c r="C38" s="1968"/>
      <c r="D38" s="1969"/>
      <c r="E38" s="1970"/>
      <c r="F38" s="143"/>
      <c r="G38" s="143"/>
      <c r="H38" s="1968"/>
      <c r="I38" s="1970"/>
      <c r="J38" s="1967"/>
      <c r="K38" s="53"/>
      <c r="L38" s="53"/>
      <c r="M38" s="53"/>
      <c r="N38" s="53"/>
      <c r="O38" s="53"/>
      <c r="P38" s="53"/>
    </row>
    <row r="39" spans="2:19">
      <c r="B39" s="2048" t="s">
        <v>279</v>
      </c>
      <c r="C39" s="1969">
        <f>+'[1]4.Net Interest Income'!C42</f>
        <v>8.7111173652538718E-2</v>
      </c>
      <c r="D39" s="1969">
        <f>+'[1]4.Net Interest Income'!D42</f>
        <v>8.6391949724521716E-2</v>
      </c>
      <c r="E39" s="1969">
        <f>+'[1]4.Net Interest Income'!E42</f>
        <v>8.4408241297430117E-2</v>
      </c>
      <c r="F39" s="1910" t="str">
        <f>+'[1]4.Net Interest Income'!F42</f>
        <v>-20 bps</v>
      </c>
      <c r="G39" s="143" t="str">
        <f>+'[1]4.Net Interest Income'!G42</f>
        <v>-27 bps</v>
      </c>
      <c r="H39" s="1968">
        <f>+'[1]4.Net Interest Income'!H42</f>
        <v>8.4177867449111238E-2</v>
      </c>
      <c r="I39" s="1969">
        <f>+'[1]4.Net Interest Income'!I42</f>
        <v>8.5405525778510613E-2</v>
      </c>
      <c r="J39" s="1963" t="str">
        <f>+'[1]4.Net Interest Income'!J42</f>
        <v>12 bps</v>
      </c>
      <c r="K39" s="53"/>
      <c r="L39" s="53"/>
      <c r="M39" s="53"/>
      <c r="N39" s="53"/>
      <c r="O39" s="53"/>
      <c r="P39" s="53"/>
    </row>
    <row r="40" spans="2:19">
      <c r="B40" s="2048" t="s">
        <v>280</v>
      </c>
      <c r="C40" s="1969">
        <f>+'[1]4.Net Interest Income'!C43</f>
        <v>3.0303661703976081E-2</v>
      </c>
      <c r="D40" s="1969">
        <f>+'[1]4.Net Interest Income'!D43</f>
        <v>2.6756289532497479E-2</v>
      </c>
      <c r="E40" s="1969">
        <f>+'[1]4.Net Interest Income'!E43</f>
        <v>2.561960463545012E-2</v>
      </c>
      <c r="F40" s="1910" t="str">
        <f>+'[1]4.Net Interest Income'!F43</f>
        <v>-12 bps</v>
      </c>
      <c r="G40" s="143" t="str">
        <f>+'[1]4.Net Interest Income'!G43</f>
        <v>-47 bps</v>
      </c>
      <c r="H40" s="1968">
        <f>+'[1]4.Net Interest Income'!H43</f>
        <v>2.9101777774281492E-2</v>
      </c>
      <c r="I40" s="1969">
        <f>+'[1]4.Net Interest Income'!I43</f>
        <v>2.7350248574375898E-2</v>
      </c>
      <c r="J40" s="1963" t="str">
        <f>+'[1]4.Net Interest Income'!J43</f>
        <v>-17 bps</v>
      </c>
      <c r="K40" s="53"/>
      <c r="L40" s="53"/>
      <c r="M40" s="53"/>
      <c r="N40" s="53"/>
      <c r="O40" s="53"/>
      <c r="P40" s="53"/>
    </row>
    <row r="41" spans="2:19" s="150" customFormat="1">
      <c r="B41" s="2054" t="s">
        <v>281</v>
      </c>
      <c r="C41" s="1971">
        <f>+'[1]4.Net Interest Income'!C44</f>
        <v>6.2016843193686846E-2</v>
      </c>
      <c r="D41" s="1972">
        <f>+'[1]4.Net Interest Income'!D44</f>
        <v>6.4315825208954555E-2</v>
      </c>
      <c r="E41" s="1972">
        <f>+'[1]4.Net Interest Income'!E44</f>
        <v>6.3353187919537257E-2</v>
      </c>
      <c r="F41" s="1973" t="str">
        <f>+'[1]4.Net Interest Income'!F44</f>
        <v>-9 bps</v>
      </c>
      <c r="G41" s="1960" t="str">
        <f>+'[1]4.Net Interest Income'!G44</f>
        <v>14 bps</v>
      </c>
      <c r="H41" s="1971">
        <f>+'[1]4.Net Interest Income'!H44</f>
        <v>6.002535304510824E-2</v>
      </c>
      <c r="I41" s="1972">
        <f>+'[1]4.Net Interest Income'!I44</f>
        <v>6.2852941772174875E-2</v>
      </c>
      <c r="J41" s="1974" t="str">
        <f>+'[1]4.Net Interest Income'!J44</f>
        <v>29 bps</v>
      </c>
      <c r="K41" s="504"/>
      <c r="L41" s="200"/>
      <c r="M41" s="200"/>
      <c r="N41" s="200"/>
      <c r="O41" s="200"/>
      <c r="P41" s="200"/>
    </row>
    <row r="42" spans="2:19" s="150" customFormat="1">
      <c r="B42" s="2054" t="s">
        <v>282</v>
      </c>
      <c r="C42" s="1971">
        <f>+'[1]4.Net Interest Income'!C45</f>
        <v>4.1027095021645171E-2</v>
      </c>
      <c r="D42" s="1972">
        <f>+'[1]4.Net Interest Income'!D45</f>
        <v>4.9304687212194255E-2</v>
      </c>
      <c r="E42" s="1972">
        <f>+'[1]4.Net Interest Income'!E45</f>
        <v>5.0835471742410925E-2</v>
      </c>
      <c r="F42" s="1973" t="str">
        <f>+'[1]4.Net Interest Income'!F45</f>
        <v>15 bps</v>
      </c>
      <c r="G42" s="1960" t="str">
        <f>+'[1]4.Net Interest Income'!G45</f>
        <v>98 bps</v>
      </c>
      <c r="H42" s="1971">
        <f>+'[1]4.Net Interest Income'!H45</f>
        <v>4.3804837665289226E-2</v>
      </c>
      <c r="I42" s="1972">
        <f>+'[1]4.Net Interest Income'!I45</f>
        <v>4.7725036555965383E-2</v>
      </c>
      <c r="J42" s="1974" t="str">
        <f>+'[1]4.Net Interest Income'!J45</f>
        <v>39 bps</v>
      </c>
      <c r="K42" s="504"/>
      <c r="L42" s="200"/>
      <c r="M42" s="200"/>
      <c r="N42" s="200"/>
      <c r="O42" s="200"/>
      <c r="P42" s="200"/>
    </row>
    <row r="43" spans="2:19" s="150" customFormat="1">
      <c r="B43" s="2055" t="s">
        <v>283</v>
      </c>
      <c r="C43" s="1975">
        <f>+'[1]4.Net Interest Income'!C46</f>
        <v>6.7500000000000004E-2</v>
      </c>
      <c r="D43" s="1976">
        <f>+'[1]4.Net Interest Income'!D46</f>
        <v>5.2499999999999998E-2</v>
      </c>
      <c r="E43" s="1976">
        <f>+'[1]4.Net Interest Income'!E46</f>
        <v>0.05</v>
      </c>
      <c r="F43" s="1977" t="str">
        <f>+'[1]4.Net Interest Income'!F46</f>
        <v>-25 bps</v>
      </c>
      <c r="G43" s="1978" t="str">
        <f>+'[1]4.Net Interest Income'!G46</f>
        <v>-175 bps</v>
      </c>
      <c r="H43" s="1975">
        <f>+'[1]4.Net Interest Income'!H46</f>
        <v>6.7500000000000004E-2</v>
      </c>
      <c r="I43" s="1976">
        <f>+'[1]4.Net Interest Income'!I46</f>
        <v>0.05</v>
      </c>
      <c r="J43" s="1979" t="str">
        <f>+'[1]4.Net Interest Income'!J46</f>
        <v>-175 bps</v>
      </c>
      <c r="K43" s="504"/>
      <c r="L43" s="200"/>
      <c r="M43" s="200"/>
      <c r="N43" s="200"/>
      <c r="O43" s="200"/>
      <c r="P43" s="200"/>
    </row>
    <row r="44" spans="2:19" s="150" customFormat="1" ht="15" thickBot="1">
      <c r="B44" s="2056" t="s">
        <v>284</v>
      </c>
      <c r="C44" s="1981">
        <f>+'[1]4.Net Interest Income'!C47</f>
        <v>5.5E-2</v>
      </c>
      <c r="D44" s="1981">
        <f>+'[1]4.Net Interest Income'!D47</f>
        <v>0.05</v>
      </c>
      <c r="E44" s="1981">
        <f>+'[1]4.Net Interest Income'!E47</f>
        <v>4.4999999999999998E-2</v>
      </c>
      <c r="F44" s="1982" t="str">
        <f>+'[1]4.Net Interest Income'!F47</f>
        <v>-50 bps</v>
      </c>
      <c r="G44" s="1983" t="str">
        <f>+'[1]4.Net Interest Income'!G47</f>
        <v>-100 bps</v>
      </c>
      <c r="H44" s="1980">
        <f>+'[1]4.Net Interest Income'!H47</f>
        <v>5.5E-2</v>
      </c>
      <c r="I44" s="1981">
        <f>+'[1]4.Net Interest Income'!I47</f>
        <v>4.4999999999999998E-2</v>
      </c>
      <c r="J44" s="1984" t="str">
        <f>+'[1]4.Net Interest Income'!J47</f>
        <v>-100 bps</v>
      </c>
      <c r="K44" s="504"/>
      <c r="L44" s="200"/>
      <c r="M44" s="200"/>
      <c r="N44" s="200"/>
      <c r="O44" s="200"/>
      <c r="P44" s="200"/>
    </row>
    <row r="45" spans="2:19">
      <c r="B45" s="53" t="s">
        <v>271</v>
      </c>
      <c r="C45" s="53"/>
      <c r="D45" s="53"/>
      <c r="E45" s="53"/>
      <c r="F45" s="53"/>
      <c r="G45" s="53"/>
      <c r="H45" s="53"/>
      <c r="I45" s="53"/>
      <c r="J45" s="53"/>
      <c r="K45" s="53"/>
      <c r="L45" s="191"/>
      <c r="M45" s="191"/>
      <c r="N45" s="59"/>
      <c r="O45" s="53"/>
      <c r="P45" s="53"/>
      <c r="Q45" s="53"/>
      <c r="R45" s="53"/>
      <c r="S45" s="53"/>
    </row>
    <row r="46" spans="2:19" ht="15" thickBot="1">
      <c r="B46" s="53"/>
      <c r="C46" s="53"/>
      <c r="D46" s="53"/>
      <c r="E46" s="53"/>
      <c r="F46" s="53"/>
      <c r="G46" s="53"/>
      <c r="H46" s="53"/>
      <c r="I46" s="53"/>
      <c r="J46" s="53"/>
      <c r="K46" s="53"/>
      <c r="L46" s="53"/>
      <c r="M46" s="53"/>
      <c r="N46" s="53"/>
      <c r="O46" s="53"/>
      <c r="P46" s="53"/>
      <c r="Q46" s="53"/>
      <c r="R46" s="53"/>
      <c r="S46" s="53"/>
    </row>
    <row r="47" spans="2:19">
      <c r="B47" s="2127" t="s">
        <v>285</v>
      </c>
      <c r="C47" s="2134" t="str">
        <f>+'[5]12. Margen y AGIs x moneda'!$D$3</f>
        <v>4T23</v>
      </c>
      <c r="D47" s="2135"/>
      <c r="E47" s="2136"/>
      <c r="F47" s="2134" t="str">
        <f>+'[5]12. Margen y AGIs x moneda'!$G$3</f>
        <v>3T24</v>
      </c>
      <c r="G47" s="2135"/>
      <c r="H47" s="2136"/>
      <c r="I47" s="2079" t="str">
        <f>+'[5]12. Margen y AGIs x moneda'!$J$3</f>
        <v>4T24</v>
      </c>
      <c r="J47" s="2080"/>
      <c r="K47" s="2081"/>
      <c r="L47" s="53"/>
      <c r="M47" s="2131" t="str">
        <f>+'[5]12. Margen y AGIs x moneda'!$N$3</f>
        <v>Dic 23</v>
      </c>
      <c r="N47" s="2080"/>
      <c r="O47" s="2081"/>
      <c r="P47" s="2131" t="str">
        <f>+'[5]12. Margen y AGIs x moneda'!$Q$3</f>
        <v>Dic 24</v>
      </c>
      <c r="Q47" s="2080"/>
      <c r="R47" s="2081"/>
      <c r="S47" s="53"/>
    </row>
    <row r="48" spans="2:19">
      <c r="B48" s="2128"/>
      <c r="C48" s="149" t="s">
        <v>287</v>
      </c>
      <c r="D48" s="2133" t="s">
        <v>288</v>
      </c>
      <c r="E48" s="196" t="s">
        <v>278</v>
      </c>
      <c r="F48" s="197" t="s">
        <v>287</v>
      </c>
      <c r="G48" s="2133" t="s">
        <v>288</v>
      </c>
      <c r="H48" s="196" t="s">
        <v>278</v>
      </c>
      <c r="I48" s="197" t="s">
        <v>287</v>
      </c>
      <c r="J48" s="2133" t="s">
        <v>288</v>
      </c>
      <c r="K48" s="196" t="s">
        <v>278</v>
      </c>
      <c r="L48" s="53"/>
      <c r="M48" s="198" t="s">
        <v>287</v>
      </c>
      <c r="N48" s="2133" t="s">
        <v>288</v>
      </c>
      <c r="O48" s="196" t="s">
        <v>278</v>
      </c>
      <c r="P48" s="197" t="s">
        <v>287</v>
      </c>
      <c r="Q48" s="2133" t="s">
        <v>288</v>
      </c>
      <c r="R48" s="196" t="s">
        <v>278</v>
      </c>
      <c r="S48" s="53"/>
    </row>
    <row r="49" spans="2:19" ht="15" thickBot="1">
      <c r="B49" s="89" t="s">
        <v>286</v>
      </c>
      <c r="C49" s="149" t="s">
        <v>289</v>
      </c>
      <c r="D49" s="2133"/>
      <c r="E49" s="196" t="s">
        <v>290</v>
      </c>
      <c r="F49" s="197" t="s">
        <v>289</v>
      </c>
      <c r="G49" s="2133"/>
      <c r="H49" s="196" t="s">
        <v>290</v>
      </c>
      <c r="I49" s="197" t="s">
        <v>289</v>
      </c>
      <c r="J49" s="2133"/>
      <c r="K49" s="196" t="s">
        <v>290</v>
      </c>
      <c r="L49" s="53"/>
      <c r="M49" s="1156" t="s">
        <v>289</v>
      </c>
      <c r="N49" s="2137"/>
      <c r="O49" s="1158" t="s">
        <v>290</v>
      </c>
      <c r="P49" s="1157" t="s">
        <v>289</v>
      </c>
      <c r="Q49" s="2137"/>
      <c r="R49" s="1158" t="s">
        <v>290</v>
      </c>
      <c r="S49" s="53"/>
    </row>
    <row r="50" spans="2:19">
      <c r="B50" s="209" t="s">
        <v>291</v>
      </c>
      <c r="C50" s="1555">
        <f>+'[1]4.Net Interest Income'!C54</f>
        <v>25321.046000000002</v>
      </c>
      <c r="D50" s="1559">
        <f>+'[1]4.Net Interest Income'!D54</f>
        <v>279.44600000000003</v>
      </c>
      <c r="E50" s="1560">
        <f>+'[1]4.Net Interest Income'!E54</f>
        <v>4.4144463858246615E-2</v>
      </c>
      <c r="F50" s="1555">
        <f>+'[1]4.Net Interest Income'!F54</f>
        <v>32083</v>
      </c>
      <c r="G50" s="1559">
        <f>+'[1]4.Net Interest Income'!G54</f>
        <v>365.13600000000002</v>
      </c>
      <c r="H50" s="1560">
        <f>+'[1]4.Net Interest Income'!H54</f>
        <v>4.550696630614344E-2</v>
      </c>
      <c r="I50" s="1555">
        <f>+'[1]4.Net Interest Income'!I54</f>
        <v>38564</v>
      </c>
      <c r="J50" s="1559">
        <f>+'[1]4.Net Interest Income'!J54</f>
        <v>386</v>
      </c>
      <c r="K50" s="1379">
        <f>+'[1]4.Net Interest Income'!K54</f>
        <v>4.003734052484182E-2</v>
      </c>
      <c r="L50" s="53"/>
      <c r="M50" s="1556">
        <f>+'[1]4.Net Interest Income'!M54</f>
        <v>26316</v>
      </c>
      <c r="N50" s="1557">
        <f>+'[1]4.Net Interest Income'!N54</f>
        <v>1133</v>
      </c>
      <c r="O50" s="1558">
        <f>+'[1]4.Net Interest Income'!O54</f>
        <v>4.2854981466071564E-2</v>
      </c>
      <c r="P50" s="1556">
        <f>+'[1]4.Net Interest Income'!P54</f>
        <v>33050</v>
      </c>
      <c r="Q50" s="1557">
        <f>+'[1]4.Net Interest Income'!Q54</f>
        <v>1406</v>
      </c>
      <c r="R50" s="480">
        <f>+'[1]4.Net Interest Income'!R54</f>
        <v>4.2541603630862332E-2</v>
      </c>
      <c r="S50" s="53"/>
    </row>
    <row r="51" spans="2:19">
      <c r="B51" s="209" t="s">
        <v>292</v>
      </c>
      <c r="C51" s="140">
        <f>+'[1]4.Net Interest Income'!C55</f>
        <v>1462.1345000000001</v>
      </c>
      <c r="D51" s="141">
        <f>+'[1]4.Net Interest Income'!D55</f>
        <v>27.506999999999998</v>
      </c>
      <c r="E51" s="491">
        <f>+'[1]4.Net Interest Income'!E55</f>
        <v>7.5251626987804465E-2</v>
      </c>
      <c r="F51" s="140">
        <f>+'[1]4.Net Interest Income'!F55</f>
        <v>1598</v>
      </c>
      <c r="G51" s="141">
        <f>+'[1]4.Net Interest Income'!G55</f>
        <v>26.120999999999999</v>
      </c>
      <c r="H51" s="491">
        <f>+'[1]4.Net Interest Income'!H55</f>
        <v>6.5081351689612016E-2</v>
      </c>
      <c r="I51" s="140">
        <f>+'[1]4.Net Interest Income'!I55</f>
        <v>1227</v>
      </c>
      <c r="J51" s="141">
        <f>+'[1]4.Net Interest Income'!J55</f>
        <v>18</v>
      </c>
      <c r="K51" s="492">
        <f>+'[1]4.Net Interest Income'!K55</f>
        <v>5.8679706601466992E-2</v>
      </c>
      <c r="L51" s="53"/>
      <c r="M51" s="140">
        <f>+'[1]4.Net Interest Income'!M55</f>
        <v>1257</v>
      </c>
      <c r="N51" s="141">
        <f>+'[1]4.Net Interest Income'!N55</f>
        <v>85</v>
      </c>
      <c r="O51" s="491">
        <f>+'[1]4.Net Interest Income'!O55</f>
        <v>6.7621320604614163E-2</v>
      </c>
      <c r="P51" s="140">
        <f>+'[1]4.Net Interest Income'!P55</f>
        <v>1222</v>
      </c>
      <c r="Q51" s="141">
        <f>+'[1]4.Net Interest Income'!Q55</f>
        <v>100</v>
      </c>
      <c r="R51" s="492">
        <f>+'[1]4.Net Interest Income'!R55</f>
        <v>8.1833060556464818E-2</v>
      </c>
      <c r="S51" s="53"/>
    </row>
    <row r="52" spans="2:19">
      <c r="B52" s="209" t="s">
        <v>293</v>
      </c>
      <c r="C52" s="140">
        <f>+'[1]4.Net Interest Income'!C56</f>
        <v>51666.220499999996</v>
      </c>
      <c r="D52" s="141">
        <f>+'[1]4.Net Interest Income'!D56</f>
        <v>655.38400000000001</v>
      </c>
      <c r="E52" s="491">
        <f>+'[1]4.Net Interest Income'!E56</f>
        <v>5.0739844614722696E-2</v>
      </c>
      <c r="F52" s="140">
        <f>+'[1]4.Net Interest Income'!F56</f>
        <v>52877</v>
      </c>
      <c r="G52" s="141">
        <f>+'[1]4.Net Interest Income'!G56</f>
        <v>680.61400000000003</v>
      </c>
      <c r="H52" s="491">
        <f>+'[1]4.Net Interest Income'!H56</f>
        <v>5.1515781908958523E-2</v>
      </c>
      <c r="I52" s="140">
        <f>+'[1]4.Net Interest Income'!I56</f>
        <v>53578</v>
      </c>
      <c r="J52" s="141">
        <f>+'[1]4.Net Interest Income'!J56</f>
        <v>667</v>
      </c>
      <c r="K52" s="492">
        <f>+'[1]4.Net Interest Income'!K56</f>
        <v>4.97965582888499E-2</v>
      </c>
      <c r="L52" s="53"/>
      <c r="M52" s="140">
        <f>+'[1]4.Net Interest Income'!M56</f>
        <v>48823</v>
      </c>
      <c r="N52" s="141">
        <f>+'[1]4.Net Interest Income'!N56</f>
        <v>2536</v>
      </c>
      <c r="O52" s="491">
        <f>+'[1]4.Net Interest Income'!O56</f>
        <v>5.1942731909141185E-2</v>
      </c>
      <c r="P52" s="140">
        <f>+'[1]4.Net Interest Income'!P56</f>
        <v>53021</v>
      </c>
      <c r="Q52" s="141">
        <f>+'[1]4.Net Interest Income'!Q56</f>
        <v>2710</v>
      </c>
      <c r="R52" s="492">
        <f>+'[1]4.Net Interest Income'!R56</f>
        <v>5.1111823617057392E-2</v>
      </c>
      <c r="S52" s="53"/>
    </row>
    <row r="53" spans="2:19">
      <c r="B53" s="209" t="s">
        <v>35</v>
      </c>
      <c r="C53" s="140">
        <f>+'[1]4.Net Interest Income'!C57</f>
        <v>145052.65549999999</v>
      </c>
      <c r="D53" s="141">
        <f>+'[1]4.Net Interest Income'!D57</f>
        <v>3907.7049999999999</v>
      </c>
      <c r="E53" s="491">
        <f>+'[1]4.Net Interest Income'!E57</f>
        <v>0.10775962664123719</v>
      </c>
      <c r="F53" s="140">
        <f>+'[1]4.Net Interest Income'!F57</f>
        <v>144757</v>
      </c>
      <c r="G53" s="141">
        <f>+'[1]4.Net Interest Income'!G57</f>
        <v>3923.9700000000003</v>
      </c>
      <c r="H53" s="491">
        <f>+'[1]4.Net Interest Income'!H57</f>
        <v>0.10842998956872552</v>
      </c>
      <c r="I53" s="140">
        <f>+'[1]4.Net Interest Income'!I57</f>
        <v>144150</v>
      </c>
      <c r="J53" s="141">
        <f>+'[1]4.Net Interest Income'!J57</f>
        <v>3940</v>
      </c>
      <c r="K53" s="492">
        <f>+'[1]4.Net Interest Income'!K57</f>
        <v>0.10933055844606313</v>
      </c>
      <c r="L53" s="53"/>
      <c r="M53" s="140">
        <f>+'[1]4.Net Interest Income'!M57</f>
        <v>146801</v>
      </c>
      <c r="N53" s="141">
        <f>+'[1]4.Net Interest Income'!N57</f>
        <v>15045</v>
      </c>
      <c r="O53" s="491">
        <f>+'[1]4.Net Interest Income'!O57</f>
        <v>0.10248567789047759</v>
      </c>
      <c r="P53" s="140">
        <f>+'[1]4.Net Interest Income'!P57</f>
        <v>145354</v>
      </c>
      <c r="Q53" s="141">
        <f>+'[1]4.Net Interest Income'!Q57</f>
        <v>15655</v>
      </c>
      <c r="R53" s="492">
        <f>+'[1]4.Net Interest Income'!R57</f>
        <v>0.10770257440455715</v>
      </c>
      <c r="S53" s="53"/>
    </row>
    <row r="54" spans="2:19">
      <c r="B54" s="224" t="s">
        <v>294</v>
      </c>
      <c r="C54" s="140">
        <f>+'[1]4.Net Interest Income'!C58</f>
        <v>141165.01921989</v>
      </c>
      <c r="D54" s="141">
        <f>+'[1]4.Net Interest Income'!D58</f>
        <v>3862.2439462693155</v>
      </c>
      <c r="E54" s="491">
        <f>+'[1]4.Net Interest Income'!E58</f>
        <v>0.10943912217383467</v>
      </c>
      <c r="F54" s="140">
        <f>+'[1]4.Net Interest Income'!F58</f>
        <v>141077.129464775</v>
      </c>
      <c r="G54" s="141">
        <f>+'[1]4.Net Interest Income'!G58</f>
        <v>3872.1148031604134</v>
      </c>
      <c r="H54" s="491">
        <f>+'[1]4.Net Interest Income'!H58</f>
        <v>0.10978401865647838</v>
      </c>
      <c r="I54" s="140">
        <f>+'[1]4.Net Interest Income'!I58</f>
        <v>140259.05553139001</v>
      </c>
      <c r="J54" s="141">
        <f>+'[1]4.Net Interest Income'!J58</f>
        <v>3869.2026492639397</v>
      </c>
      <c r="K54" s="492">
        <f>+'[1]4.Net Interest Income'!K58</f>
        <v>0.11033873049144796</v>
      </c>
      <c r="L54" s="53"/>
      <c r="M54" s="140">
        <f>+'[1]4.Net Interest Income'!M58</f>
        <v>140247.89519335417</v>
      </c>
      <c r="N54" s="141">
        <f>+'[1]4.Net Interest Income'!N58</f>
        <v>14890.70007998288</v>
      </c>
      <c r="O54" s="491">
        <f>+'[1]4.Net Interest Income'!O58</f>
        <v>0.10617620215618048</v>
      </c>
      <c r="P54" s="140">
        <f>+'[1]4.Net Interest Income'!P58</f>
        <v>188744</v>
      </c>
      <c r="Q54" s="141">
        <f>+'[1]4.Net Interest Income'!Q58</f>
        <v>13139</v>
      </c>
      <c r="R54" s="492">
        <f>+'[1]4.Net Interest Income'!R58</f>
        <v>9.2817078511988019E-2</v>
      </c>
      <c r="S54" s="53"/>
    </row>
    <row r="55" spans="2:19" ht="15" thickBot="1">
      <c r="B55" s="506" t="s">
        <v>295</v>
      </c>
      <c r="C55" s="1126">
        <f>+'[1]4.Net Interest Income'!C59</f>
        <v>3887.6362801099999</v>
      </c>
      <c r="D55" s="1561">
        <f>+'[1]4.Net Interest Income'!D59</f>
        <v>45.461053730684228</v>
      </c>
      <c r="E55" s="1562">
        <f>+'[1]4.Net Interest Income'!E59</f>
        <v>4.6775007181894E-2</v>
      </c>
      <c r="F55" s="1563">
        <f>+'[1]4.Net Interest Income'!F59</f>
        <v>3680.536035225</v>
      </c>
      <c r="G55" s="1564">
        <f>+'[1]4.Net Interest Income'!G59</f>
        <v>52.107196839586109</v>
      </c>
      <c r="H55" s="1565">
        <f>+'[1]4.Net Interest Income'!H59</f>
        <v>5.6506384134745992E-2</v>
      </c>
      <c r="I55" s="1126">
        <f>+'[1]4.Net Interest Income'!I59</f>
        <v>3890.4734686100001</v>
      </c>
      <c r="J55" s="1561">
        <f>+'[1]4.Net Interest Income'!J59</f>
        <v>70.799350736060063</v>
      </c>
      <c r="K55" s="1566">
        <f>+'[1]4.Net Interest Income'!K59</f>
        <v>7.2988948856335126E-2</v>
      </c>
      <c r="L55" s="53"/>
      <c r="M55" s="140">
        <f>+'[1]4.Net Interest Income'!M59</f>
        <v>6553.3173066458421</v>
      </c>
      <c r="N55" s="141">
        <f>+'[1]4.Net Interest Income'!N59</f>
        <v>154.16292001712011</v>
      </c>
      <c r="O55" s="491">
        <f>+'[1]4.Net Interest Income'!O59</f>
        <v>2.3500686708377842E-2</v>
      </c>
      <c r="P55" s="140">
        <f>+'[1]4.Net Interest Income'!P59</f>
        <v>3695</v>
      </c>
      <c r="Q55" s="141">
        <f>+'[1]4.Net Interest Income'!Q59</f>
        <v>128</v>
      </c>
      <c r="R55" s="492">
        <f>+'[1]4.Net Interest Income'!R59</f>
        <v>4.618854307622914E-2</v>
      </c>
      <c r="S55" s="53"/>
    </row>
    <row r="56" spans="2:19" s="150" customFormat="1" ht="15" thickBot="1">
      <c r="B56" s="507" t="s">
        <v>296</v>
      </c>
      <c r="C56" s="1567">
        <f>+'[1]4.Net Interest Income'!C60</f>
        <v>223502.05650000001</v>
      </c>
      <c r="D56" s="1568">
        <f>+'[1]4.Net Interest Income'!D60</f>
        <v>4870.0419999999995</v>
      </c>
      <c r="E56" s="1569">
        <f>+'[1]4.Net Interest Income'!E60</f>
        <v>8.7158786389063936E-2</v>
      </c>
      <c r="F56" s="1567">
        <f>+'[1]4.Net Interest Income'!F60</f>
        <v>231315</v>
      </c>
      <c r="G56" s="1568">
        <f>+'[1]4.Net Interest Income'!G60</f>
        <v>4995.8410000000003</v>
      </c>
      <c r="H56" s="1570">
        <f>+'[1]4.Net Interest Income'!H60</f>
        <v>8.6393013855564929E-2</v>
      </c>
      <c r="I56" s="1567">
        <f>+'[1]4.Net Interest Income'!I60</f>
        <v>237519</v>
      </c>
      <c r="J56" s="1568">
        <f>+'[1]4.Net Interest Income'!J60</f>
        <v>5011</v>
      </c>
      <c r="K56" s="1569">
        <f>+'[1]4.Net Interest Income'!K60</f>
        <v>8.4389038350616161E-2</v>
      </c>
      <c r="L56" s="200"/>
      <c r="M56" s="1567">
        <f>+'[1]4.Net Interest Income'!M60</f>
        <v>223197</v>
      </c>
      <c r="N56" s="1568">
        <f>+'[1]4.Net Interest Income'!N60</f>
        <v>18799</v>
      </c>
      <c r="O56" s="1569">
        <f>+'[1]4.Net Interest Income'!O60</f>
        <v>8.4180029464577574E-2</v>
      </c>
      <c r="P56" s="1567">
        <f>+'[1]4.Net Interest Income'!P60</f>
        <v>232647</v>
      </c>
      <c r="Q56" s="1568">
        <f>+'[1]4.Net Interest Income'!Q60</f>
        <v>19871</v>
      </c>
      <c r="R56" s="1569">
        <f>+'[1]4.Net Interest Income'!R60</f>
        <v>8.5412663821153936E-2</v>
      </c>
      <c r="S56" s="200"/>
    </row>
    <row r="57" spans="2:19" ht="15" thickBot="1">
      <c r="B57" s="201" t="s">
        <v>297</v>
      </c>
      <c r="C57" s="1571">
        <f>+'[1]4.Net Interest Income'!C61</f>
        <v>0.5756785217768231</v>
      </c>
      <c r="D57" s="1572">
        <f>+'[1]4.Net Interest Income'!D61</f>
        <v>0.7051776966194544</v>
      </c>
      <c r="E57" s="1573">
        <f>+'[1]4.Net Interest Income'!E61</f>
        <v>0.10676519950107619</v>
      </c>
      <c r="F57" s="1571">
        <f>+'[1]4.Net Interest Income'!F61</f>
        <v>0.5568510472731989</v>
      </c>
      <c r="G57" s="1572">
        <f>+'[1]4.Net Interest Income'!G61</f>
        <v>0.68837258831896364</v>
      </c>
      <c r="H57" s="1572">
        <f>+'[1]4.Net Interest Income'!H61</f>
        <v>0.10679460903049499</v>
      </c>
      <c r="I57" s="1571">
        <f>+'[1]4.Net Interest Income'!I61</f>
        <v>0.54736252678733066</v>
      </c>
      <c r="J57" s="1572">
        <f>+'[1]4.Net Interest Income'!J61</f>
        <v>0.68808621033725803</v>
      </c>
      <c r="K57" s="1573">
        <f>+'[1]4.Net Interest Income'!K61</f>
        <v>0.10608496334869125</v>
      </c>
      <c r="L57" s="53"/>
      <c r="M57" s="1571">
        <f>+'[1]4.Net Interest Income'!M61</f>
        <v>0.57385627943027906</v>
      </c>
      <c r="N57" s="1572">
        <f>+'[1]4.Net Interest Income'!N61</f>
        <v>0.71099526570562266</v>
      </c>
      <c r="O57" s="1573">
        <f>+'[1]4.Net Interest Income'!O61</f>
        <v>0.10425490425490426</v>
      </c>
      <c r="P57" s="1571">
        <f>+'[1]4.Net Interest Income'!P61</f>
        <v>0.56188990186849608</v>
      </c>
      <c r="Q57" s="1572">
        <f>+'[1]4.Net Interest Income'!Q61</f>
        <v>0.69231543455286604</v>
      </c>
      <c r="R57" s="1573">
        <f>+'[1]4.Net Interest Income'!R61</f>
        <v>0.10523859794066798</v>
      </c>
      <c r="S57" s="53"/>
    </row>
    <row r="58" spans="2:19" ht="15" thickBot="1">
      <c r="B58" s="201" t="s">
        <v>298</v>
      </c>
      <c r="C58" s="1571">
        <f>+'[1]4.Net Interest Income'!C62</f>
        <v>0.42432147822317684</v>
      </c>
      <c r="D58" s="1572">
        <f>+'[1]4.Net Interest Income'!D62</f>
        <v>0.29482230338054582</v>
      </c>
      <c r="E58" s="1573">
        <f>+'[1]4.Net Interest Income'!E62</f>
        <v>6.0558693070826584E-2</v>
      </c>
      <c r="F58" s="1571">
        <f>+'[1]4.Net Interest Income'!F62</f>
        <v>0.4431489527268011</v>
      </c>
      <c r="G58" s="1572">
        <f>+'[1]4.Net Interest Income'!G62</f>
        <v>0.31162741168103625</v>
      </c>
      <c r="H58" s="1572">
        <f>+'[1]4.Net Interest Income'!H62</f>
        <v>6.0756826363077644E-2</v>
      </c>
      <c r="I58" s="1571">
        <f>+'[1]4.Net Interest Income'!I62</f>
        <v>0.45263747321266928</v>
      </c>
      <c r="J58" s="1572">
        <f>+'[1]4.Net Interest Income'!J62</f>
        <v>0.31191378966274197</v>
      </c>
      <c r="K58" s="1573">
        <f>+'[1]4.Net Interest Income'!K62</f>
        <v>5.815272997860664E-2</v>
      </c>
      <c r="L58" s="53"/>
      <c r="M58" s="1571">
        <f>+'[1]4.Net Interest Income'!M62</f>
        <v>0.42614372056972094</v>
      </c>
      <c r="N58" s="1572">
        <f>+'[1]4.Net Interest Income'!N62</f>
        <v>0.28900473429437734</v>
      </c>
      <c r="O58" s="1573">
        <f>+'[1]4.Net Interest Income'!O62</f>
        <v>5.7120928569926614E-2</v>
      </c>
      <c r="P58" s="1571">
        <f>+'[1]4.Net Interest Income'!P62</f>
        <v>0.43811009813150398</v>
      </c>
      <c r="Q58" s="1572">
        <f>+'[1]4.Net Interest Income'!Q62</f>
        <v>0.30768456544713402</v>
      </c>
      <c r="R58" s="1573">
        <f>+'[1]4.Net Interest Income'!R62</f>
        <v>5.9985283296541576E-2</v>
      </c>
      <c r="S58" s="53"/>
    </row>
    <row r="59" spans="2:19" ht="15" thickBot="1">
      <c r="B59" s="53"/>
      <c r="C59" s="53"/>
      <c r="D59" s="53"/>
      <c r="E59" s="53"/>
      <c r="F59" s="53"/>
      <c r="G59" s="53"/>
      <c r="H59" s="53"/>
      <c r="I59" s="53"/>
      <c r="J59" s="53"/>
      <c r="K59" s="53"/>
      <c r="L59" s="53"/>
      <c r="M59" s="53"/>
      <c r="N59" s="53"/>
      <c r="O59" s="53"/>
      <c r="P59" s="53"/>
      <c r="Q59" s="53"/>
      <c r="R59" s="53"/>
      <c r="S59" s="53"/>
    </row>
    <row r="60" spans="2:19">
      <c r="B60" s="2127" t="s">
        <v>299</v>
      </c>
      <c r="C60" s="2134" t="str">
        <f>+C47</f>
        <v>4T23</v>
      </c>
      <c r="D60" s="2135"/>
      <c r="E60" s="2136"/>
      <c r="F60" s="2134" t="str">
        <f>+F47</f>
        <v>3T24</v>
      </c>
      <c r="G60" s="2135"/>
      <c r="H60" s="2136"/>
      <c r="I60" s="2134" t="str">
        <f>+I47</f>
        <v>4T24</v>
      </c>
      <c r="J60" s="2135"/>
      <c r="K60" s="2136"/>
      <c r="L60" s="53"/>
      <c r="M60" s="2138" t="str">
        <f>+M47</f>
        <v>Dic 23</v>
      </c>
      <c r="N60" s="2080"/>
      <c r="O60" s="2081"/>
      <c r="P60" s="2138" t="str">
        <f>+P47</f>
        <v>Dic 24</v>
      </c>
      <c r="Q60" s="2080"/>
      <c r="R60" s="2081"/>
      <c r="S60" s="53"/>
    </row>
    <row r="61" spans="2:19">
      <c r="B61" s="2128"/>
      <c r="C61" s="148" t="s">
        <v>287</v>
      </c>
      <c r="D61" s="2133" t="s">
        <v>300</v>
      </c>
      <c r="E61" s="196" t="s">
        <v>278</v>
      </c>
      <c r="F61" s="197" t="s">
        <v>287</v>
      </c>
      <c r="G61" s="2133" t="s">
        <v>300</v>
      </c>
      <c r="H61" s="196" t="s">
        <v>278</v>
      </c>
      <c r="I61" s="197" t="s">
        <v>287</v>
      </c>
      <c r="J61" s="2133" t="s">
        <v>300</v>
      </c>
      <c r="K61" s="196" t="s">
        <v>278</v>
      </c>
      <c r="L61" s="53"/>
      <c r="M61" s="198" t="s">
        <v>287</v>
      </c>
      <c r="N61" s="2133" t="s">
        <v>300</v>
      </c>
      <c r="O61" s="196" t="s">
        <v>278</v>
      </c>
      <c r="P61" s="198" t="s">
        <v>287</v>
      </c>
      <c r="Q61" s="2133" t="s">
        <v>300</v>
      </c>
      <c r="R61" s="196" t="s">
        <v>278</v>
      </c>
      <c r="S61" s="53"/>
    </row>
    <row r="62" spans="2:19" ht="15" thickBot="1">
      <c r="B62" s="89" t="s">
        <v>286</v>
      </c>
      <c r="C62" s="148" t="s">
        <v>289</v>
      </c>
      <c r="D62" s="2133"/>
      <c r="E62" s="196" t="s">
        <v>290</v>
      </c>
      <c r="F62" s="197" t="s">
        <v>289</v>
      </c>
      <c r="G62" s="2133"/>
      <c r="H62" s="196" t="s">
        <v>290</v>
      </c>
      <c r="I62" s="197" t="s">
        <v>289</v>
      </c>
      <c r="J62" s="2133"/>
      <c r="K62" s="196" t="s">
        <v>290</v>
      </c>
      <c r="L62" s="53"/>
      <c r="M62" s="1156" t="s">
        <v>289</v>
      </c>
      <c r="N62" s="2137"/>
      <c r="O62" s="1158" t="s">
        <v>290</v>
      </c>
      <c r="P62" s="1156" t="s">
        <v>289</v>
      </c>
      <c r="Q62" s="2137"/>
      <c r="R62" s="1158" t="s">
        <v>290</v>
      </c>
      <c r="S62" s="53"/>
    </row>
    <row r="63" spans="2:19">
      <c r="B63" s="209" t="s">
        <v>227</v>
      </c>
      <c r="C63" s="1121">
        <f>+'[1]4.Net Interest Income'!C67</f>
        <v>148088.26449999999</v>
      </c>
      <c r="D63" s="1122">
        <f>+'[1]4.Net Interest Income'!D67</f>
        <v>827.12400000000002</v>
      </c>
      <c r="E63" s="1132">
        <f>+'[1]4.Net Interest Income'!E67</f>
        <v>2.2341378712018065E-2</v>
      </c>
      <c r="F63" s="1121">
        <f>+'[1]4.Net Interest Income'!F67</f>
        <v>153203</v>
      </c>
      <c r="G63" s="1122">
        <f>+'[1]4.Net Interest Income'!G67</f>
        <v>678</v>
      </c>
      <c r="H63" s="1132">
        <f>+'[1]4.Net Interest Income'!H67</f>
        <v>1.7702003224479939E-2</v>
      </c>
      <c r="I63" s="1121">
        <f>+'[1]4.Net Interest Income'!I67</f>
        <v>158139</v>
      </c>
      <c r="J63" s="1122">
        <f>+'[1]4.Net Interest Income'!J67</f>
        <v>655</v>
      </c>
      <c r="K63" s="1133">
        <f>+'[1]4.Net Interest Income'!K67</f>
        <v>1.6567703096642825E-2</v>
      </c>
      <c r="L63" s="53"/>
      <c r="M63" s="140">
        <f>+'[1]4.Net Interest Income'!M67</f>
        <v>147363</v>
      </c>
      <c r="N63" s="141">
        <f>+'[1]4.Net Interest Income'!N67</f>
        <v>3142</v>
      </c>
      <c r="O63" s="491">
        <f>+'[1]4.Net Interest Income'!O67</f>
        <v>2.1321498612270381E-2</v>
      </c>
      <c r="P63" s="140">
        <f>+'[1]4.Net Interest Income'!P67</f>
        <v>154773</v>
      </c>
      <c r="Q63" s="141">
        <f>+'[1]4.Net Interest Income'!Q67</f>
        <v>2850</v>
      </c>
      <c r="R63" s="492">
        <f>+'[1]4.Net Interest Income'!R67</f>
        <v>1.8414064468608864E-2</v>
      </c>
      <c r="S63" s="53"/>
    </row>
    <row r="64" spans="2:19">
      <c r="B64" s="209" t="s">
        <v>301</v>
      </c>
      <c r="C64" s="1556">
        <f>+'[1]4.Net Interest Income'!C68</f>
        <v>19924.957999999999</v>
      </c>
      <c r="D64" s="1557">
        <f>+'[1]4.Net Interest Income'!D68</f>
        <v>297.26</v>
      </c>
      <c r="E64" s="1558">
        <f>+'[1]4.Net Interest Income'!E68</f>
        <v>5.9675909981842877E-2</v>
      </c>
      <c r="F64" s="1556">
        <f>+'[1]4.Net Interest Income'!F68</f>
        <v>17828</v>
      </c>
      <c r="G64" s="1557">
        <f>+'[1]4.Net Interest Income'!G68</f>
        <v>262</v>
      </c>
      <c r="H64" s="1558">
        <f>+'[1]4.Net Interest Income'!H68</f>
        <v>5.8783935382544311E-2</v>
      </c>
      <c r="I64" s="1556">
        <f>+'[1]4.Net Interest Income'!I68</f>
        <v>17447</v>
      </c>
      <c r="J64" s="1557">
        <f>+'[1]4.Net Interest Income'!J68</f>
        <v>287</v>
      </c>
      <c r="K64" s="480">
        <f>+'[1]4.Net Interest Income'!K68</f>
        <v>6.5799277812804494E-2</v>
      </c>
      <c r="L64" s="53"/>
      <c r="M64" s="140">
        <f>+'[1]4.Net Interest Income'!M68</f>
        <v>19987</v>
      </c>
      <c r="N64" s="141">
        <f>+'[1]4.Net Interest Income'!N68</f>
        <v>1159</v>
      </c>
      <c r="O64" s="491">
        <f>+'[1]4.Net Interest Income'!O68</f>
        <v>5.7987691999799869E-2</v>
      </c>
      <c r="P64" s="140">
        <f>+'[1]4.Net Interest Income'!P68</f>
        <v>18571</v>
      </c>
      <c r="Q64" s="141">
        <f>+'[1]4.Net Interest Income'!Q68</f>
        <v>1081</v>
      </c>
      <c r="R64" s="492">
        <f>+'[1]4.Net Interest Income'!R68</f>
        <v>5.8209035593129073E-2</v>
      </c>
      <c r="S64" s="53"/>
    </row>
    <row r="65" spans="2:19">
      <c r="B65" s="209" t="s">
        <v>302</v>
      </c>
      <c r="C65" s="1556">
        <f>+'[1]4.Net Interest Income'!C69</f>
        <v>14754.708500000001</v>
      </c>
      <c r="D65" s="1557">
        <f>+'[1]4.Net Interest Income'!D69</f>
        <v>152.96</v>
      </c>
      <c r="E65" s="1558">
        <f>+'[1]4.Net Interest Income'!E69</f>
        <v>4.1467440715619697E-2</v>
      </c>
      <c r="F65" s="1556">
        <f>+'[1]4.Net Interest Income'!F69</f>
        <v>17453</v>
      </c>
      <c r="G65" s="1557">
        <f>+'[1]4.Net Interest Income'!G69</f>
        <v>201</v>
      </c>
      <c r="H65" s="1558">
        <f>+'[1]4.Net Interest Income'!H69</f>
        <v>4.6066578811665614E-2</v>
      </c>
      <c r="I65" s="1556">
        <f>+'[1]4.Net Interest Income'!I69</f>
        <v>17110</v>
      </c>
      <c r="J65" s="1557">
        <f>+'[1]4.Net Interest Income'!J69</f>
        <v>201</v>
      </c>
      <c r="K65" s="480">
        <f>+'[1]4.Net Interest Income'!K69</f>
        <v>4.6990064289888951E-2</v>
      </c>
      <c r="L65" s="53"/>
      <c r="M65" s="140">
        <f>+'[1]4.Net Interest Income'!M69</f>
        <v>15801</v>
      </c>
      <c r="N65" s="141">
        <f>+'[1]4.Net Interest Income'!N69</f>
        <v>634</v>
      </c>
      <c r="O65" s="491">
        <f>+'[1]4.Net Interest Income'!O69</f>
        <v>4.0124042782102395E-2</v>
      </c>
      <c r="P65" s="140">
        <f>+'[1]4.Net Interest Income'!P69</f>
        <v>15931</v>
      </c>
      <c r="Q65" s="141">
        <f>+'[1]4.Net Interest Income'!Q69</f>
        <v>800</v>
      </c>
      <c r="R65" s="492">
        <f>+'[1]4.Net Interest Income'!R69</f>
        <v>5.021655891030067E-2</v>
      </c>
      <c r="S65" s="53"/>
    </row>
    <row r="66" spans="2:19" ht="15" thickBot="1">
      <c r="B66" s="209" t="s">
        <v>303</v>
      </c>
      <c r="C66" s="1556">
        <f>+'[1]4.Net Interest Income'!C70</f>
        <v>1200.8689999999999</v>
      </c>
      <c r="D66" s="1557">
        <f>+'[1]4.Net Interest Income'!D70</f>
        <v>245.01399999999998</v>
      </c>
      <c r="E66" s="1558">
        <f>+'[1]4.Net Interest Income'!E70</f>
        <v>0.4183004141167771</v>
      </c>
      <c r="F66" s="1556">
        <f>+'[1]4.Net Interest Income'!F70</f>
        <v>2371</v>
      </c>
      <c r="G66" s="1557">
        <f>+'[1]4.Net Interest Income'!G70</f>
        <v>264.303</v>
      </c>
      <c r="H66" s="1558">
        <f>+'[1]4.Net Interest Income'!H70</f>
        <v>0.4458928722058203</v>
      </c>
      <c r="I66" s="1556">
        <f>+'[1]4.Net Interest Income'!I70</f>
        <v>2504</v>
      </c>
      <c r="J66" s="1557">
        <f>+'[1]4.Net Interest Income'!J70</f>
        <v>239</v>
      </c>
      <c r="K66" s="480">
        <f>+'[1]4.Net Interest Income'!K70</f>
        <v>0.38178913738019171</v>
      </c>
      <c r="L66" s="53"/>
      <c r="M66" s="140">
        <f>+'[1]4.Net Interest Income'!M70</f>
        <v>2188</v>
      </c>
      <c r="N66" s="141">
        <f>+'[1]4.Net Interest Income'!N70</f>
        <v>926</v>
      </c>
      <c r="O66" s="491">
        <f>+'[1]4.Net Interest Income'!O70</f>
        <v>0.42321755027422303</v>
      </c>
      <c r="P66" s="140">
        <f>+'[1]4.Net Interest Income'!P70</f>
        <v>2561</v>
      </c>
      <c r="Q66" s="141">
        <f>+'[1]4.Net Interest Income'!Q70</f>
        <v>1023</v>
      </c>
      <c r="R66" s="492">
        <f>+'[1]4.Net Interest Income'!R70</f>
        <v>0.39945333853963294</v>
      </c>
      <c r="S66" s="53"/>
    </row>
    <row r="67" spans="2:19" s="150" customFormat="1" ht="15" thickBot="1">
      <c r="B67" s="507" t="s">
        <v>304</v>
      </c>
      <c r="C67" s="1567">
        <f>+'[1]4.Net Interest Income'!C71</f>
        <v>185182.24249999999</v>
      </c>
      <c r="D67" s="1568">
        <f>+'[1]4.Net Interest Income'!D71</f>
        <v>1522.3579999999999</v>
      </c>
      <c r="E67" s="1569">
        <f>+'[1]4.Net Interest Income'!E71</f>
        <v>3.0303661540333707E-2</v>
      </c>
      <c r="F67" s="1567">
        <f>+'[1]4.Net Interest Income'!F71</f>
        <v>190855</v>
      </c>
      <c r="G67" s="1568">
        <f>+'[1]4.Net Interest Income'!G71</f>
        <v>1405.3029999999999</v>
      </c>
      <c r="H67" s="1570">
        <f>+'[1]4.Net Interest Income'!H71</f>
        <v>2.9452788766340936E-2</v>
      </c>
      <c r="I67" s="1567">
        <f>+'[1]4.Net Interest Income'!I71</f>
        <v>195200</v>
      </c>
      <c r="J67" s="1568">
        <f>+'[1]4.Net Interest Income'!J71</f>
        <v>1382</v>
      </c>
      <c r="K67" s="1569">
        <f>+'[1]4.Net Interest Income'!K71</f>
        <v>2.8319672131147541E-2</v>
      </c>
      <c r="L67" s="200"/>
      <c r="M67" s="1567">
        <f>+'[1]4.Net Interest Income'!M71</f>
        <v>185339</v>
      </c>
      <c r="N67" s="1568">
        <f>+'[1]4.Net Interest Income'!N71</f>
        <v>5861</v>
      </c>
      <c r="O67" s="1569">
        <f>+'[1]4.Net Interest Income'!O71</f>
        <v>3.1623133825044919E-2</v>
      </c>
      <c r="P67" s="1567">
        <f>+'[1]4.Net Interest Income'!P71</f>
        <v>191836</v>
      </c>
      <c r="Q67" s="1568">
        <f>+'[1]4.Net Interest Income'!Q71</f>
        <v>5754</v>
      </c>
      <c r="R67" s="1569">
        <f>+'[1]4.Net Interest Income'!R71</f>
        <v>2.9994370191204989E-2</v>
      </c>
      <c r="S67" s="200"/>
    </row>
    <row r="68" spans="2:19" ht="15" thickBot="1">
      <c r="B68" s="508" t="s">
        <v>305</v>
      </c>
      <c r="C68" s="1571">
        <f>+'[1]4.Net Interest Income'!C72</f>
        <v>0.50214689726527095</v>
      </c>
      <c r="D68" s="1572">
        <f>+'[1]4.Net Interest Income'!D72</f>
        <v>0.55891255539104467</v>
      </c>
      <c r="E68" s="1573">
        <f>+'[1]4.Net Interest Income'!E72</f>
        <v>3.3199736976610869E-2</v>
      </c>
      <c r="F68" s="1571">
        <f>+'[1]4.Net Interest Income'!F72</f>
        <v>0.49257813523355426</v>
      </c>
      <c r="G68" s="1572">
        <f>+'[1]4.Net Interest Income'!G72</f>
        <v>0.48552020453951927</v>
      </c>
      <c r="H68" s="1572">
        <f>+'[1]4.Net Interest Income'!H72</f>
        <v>2.903077299464956E-2</v>
      </c>
      <c r="I68" s="1571">
        <f>+'[1]4.Net Interest Income'!I72</f>
        <v>0.49640881147540983</v>
      </c>
      <c r="J68" s="1572">
        <f>+'[1]4.Net Interest Income'!J72</f>
        <v>0.49782923299565845</v>
      </c>
      <c r="K68" s="1573">
        <f>+'[1]4.Net Interest Income'!K72</f>
        <v>2.8400705889637664E-2</v>
      </c>
      <c r="L68" s="53"/>
      <c r="M68" s="1571">
        <f>+'[1]4.Net Interest Income'!M72</f>
        <v>0.5010979880111579</v>
      </c>
      <c r="N68" s="1572">
        <f>+'[1]4.Net Interest Income'!N72</f>
        <v>0.58147073878177791</v>
      </c>
      <c r="O68" s="1573">
        <f>+'[1]4.Net Interest Income'!O72</f>
        <v>3.6695272038159636E-2</v>
      </c>
      <c r="P68" s="1571">
        <f>+'[1]4.Net Interest Income'!P72</f>
        <v>0.50112074897308112</v>
      </c>
      <c r="Q68" s="1572">
        <f>+'[1]4.Net Interest Income'!Q72</f>
        <v>0.50503997219325691</v>
      </c>
      <c r="R68" s="1573">
        <f>+'[1]4.Net Interest Income'!R72</f>
        <v>3.0228953637148535E-2</v>
      </c>
      <c r="S68" s="53"/>
    </row>
    <row r="69" spans="2:19" ht="15" thickBot="1">
      <c r="B69" s="508" t="s">
        <v>306</v>
      </c>
      <c r="C69" s="1571">
        <f>+'[1]4.Net Interest Income'!C73</f>
        <v>0.49785310273472905</v>
      </c>
      <c r="D69" s="1572">
        <f>+'[1]4.Net Interest Income'!D73</f>
        <v>0.44108744460895527</v>
      </c>
      <c r="E69" s="1573">
        <f>+'[1]4.Net Interest Income'!E73</f>
        <v>2.7382608549834188E-2</v>
      </c>
      <c r="F69" s="1571">
        <f>+'[1]4.Net Interest Income'!F73</f>
        <v>0.50742186476644568</v>
      </c>
      <c r="G69" s="1572">
        <f>+'[1]4.Net Interest Income'!G73</f>
        <v>0.51447979546048084</v>
      </c>
      <c r="H69" s="1572">
        <f>+'[1]4.Net Interest Income'!H73</f>
        <v>2.9862459212754534E-2</v>
      </c>
      <c r="I69" s="1571">
        <f>+'[1]4.Net Interest Income'!I73</f>
        <v>0.50359118852459017</v>
      </c>
      <c r="J69" s="1572">
        <f>+'[1]4.Net Interest Income'!J73</f>
        <v>0.50217076700434149</v>
      </c>
      <c r="K69" s="1573">
        <f>+'[1]4.Net Interest Income'!K73</f>
        <v>2.8239794101789402E-2</v>
      </c>
      <c r="L69" s="53"/>
      <c r="M69" s="1571">
        <f>+'[1]4.Net Interest Income'!M73</f>
        <v>0.49890201198884204</v>
      </c>
      <c r="N69" s="1572">
        <f>+'[1]4.Net Interest Income'!N73</f>
        <v>0.41852926121822215</v>
      </c>
      <c r="O69" s="1573">
        <f>+'[1]4.Net Interest Income'!O73</f>
        <v>2.6528669997620748E-2</v>
      </c>
      <c r="P69" s="1571">
        <f>+'[1]4.Net Interest Income'!P73</f>
        <v>0.49887925102691882</v>
      </c>
      <c r="Q69" s="1572">
        <f>+'[1]4.Net Interest Income'!Q73</f>
        <v>0.49496002780674314</v>
      </c>
      <c r="R69" s="1573">
        <f>+'[1]4.Net Interest Income'!R73</f>
        <v>2.9758732746099914E-2</v>
      </c>
      <c r="S69" s="53"/>
    </row>
    <row r="70" spans="2:19" ht="15" thickBot="1">
      <c r="C70" s="1574"/>
      <c r="D70" s="1574"/>
      <c r="E70" s="1575"/>
      <c r="F70" s="1574"/>
      <c r="G70" s="1574"/>
      <c r="H70" s="1575"/>
      <c r="I70" s="1574"/>
      <c r="J70" s="1574"/>
      <c r="K70" s="1575"/>
      <c r="M70" s="1574"/>
      <c r="N70" s="1574"/>
      <c r="O70" s="1575"/>
      <c r="P70" s="1574"/>
      <c r="Q70" s="1574"/>
      <c r="R70" s="1575"/>
    </row>
    <row r="71" spans="2:19" ht="15" thickBot="1">
      <c r="B71" s="199" t="s">
        <v>307</v>
      </c>
      <c r="C71" s="1567">
        <f>+'[1]4.Net Interest Income'!C75</f>
        <v>223502.05650000001</v>
      </c>
      <c r="D71" s="1568">
        <f>+'[1]4.Net Interest Income'!D75</f>
        <v>3347.6839999999993</v>
      </c>
      <c r="E71" s="1569">
        <f>+'[1]4.Net Interest Income'!E75</f>
        <v>5.9913256323885312E-2</v>
      </c>
      <c r="F71" s="1567">
        <f>+'[1]4.Net Interest Income'!F75</f>
        <v>231315</v>
      </c>
      <c r="G71" s="1568">
        <f>+'[1]4.Net Interest Income'!G75</f>
        <v>3590.5380000000005</v>
      </c>
      <c r="H71" s="1570">
        <f>+'[1]4.Net Interest Income'!H75</f>
        <v>6.2089151157512491E-2</v>
      </c>
      <c r="I71" s="1567">
        <f>+'[1]4.Net Interest Income'!I75</f>
        <v>237519</v>
      </c>
      <c r="J71" s="1568">
        <f>+'[1]4.Net Interest Income'!J75</f>
        <v>3629</v>
      </c>
      <c r="K71" s="1569">
        <f>+'[1]4.Net Interest Income'!K75</f>
        <v>6.1115110791136712E-2</v>
      </c>
      <c r="L71" s="200"/>
      <c r="M71" s="1567">
        <f>+'[1]4.Net Interest Income'!M75</f>
        <v>223319</v>
      </c>
      <c r="N71" s="1568">
        <f>+'[1]4.Net Interest Income'!N75</f>
        <v>12938</v>
      </c>
      <c r="O71" s="1569">
        <f>+'[1]4.Net Interest Income'!O75</f>
        <v>5.7935061503947269E-2</v>
      </c>
      <c r="P71" s="1567">
        <f>+'[1]4.Net Interest Income'!P75</f>
        <v>232647</v>
      </c>
      <c r="Q71" s="1568">
        <f>+'[1]4.Net Interest Income'!Q75</f>
        <v>14117</v>
      </c>
      <c r="R71" s="1569">
        <f>+'[1]4.Net Interest Income'!R75</f>
        <v>6.0679914204782352E-2</v>
      </c>
      <c r="S71" s="53"/>
    </row>
    <row r="72" spans="2:19" ht="15" thickBot="1">
      <c r="B72" s="201" t="s">
        <v>308</v>
      </c>
      <c r="C72" s="496">
        <f>+'[1]4.Net Interest Income'!C76</f>
        <v>0.5756785217768231</v>
      </c>
      <c r="D72" s="498">
        <f>+'[1]4.Net Interest Income'!D76</f>
        <v>0.77169171283789051</v>
      </c>
      <c r="E72" s="497">
        <f>+'[1]4.Net Interest Income'!E76</f>
        <v>8.0313163762949405E-2</v>
      </c>
      <c r="F72" s="496">
        <f>+'[1]4.Net Interest Income'!F76</f>
        <v>0.5568510472731989</v>
      </c>
      <c r="G72" s="498">
        <f>+'[1]4.Net Interest Income'!G76</f>
        <v>0.7677671145661179</v>
      </c>
      <c r="H72" s="1572">
        <f>+'[1]4.Net Interest Income'!H76</f>
        <v>8.5606390907397065E-2</v>
      </c>
      <c r="I72" s="496">
        <f>+'[1]4.Net Interest Income'!I76</f>
        <v>0.54736252678733066</v>
      </c>
      <c r="J72" s="498">
        <f>+'[1]4.Net Interest Income'!J76</f>
        <v>0.76054009368972164</v>
      </c>
      <c r="K72" s="497">
        <f>+'[1]4.Net Interest Income'!K76</f>
        <v>8.4917198040135686E-2</v>
      </c>
      <c r="L72" s="53"/>
      <c r="M72" s="496">
        <f>+'[1]4.Net Interest Income'!M76</f>
        <v>0.57408908332922859</v>
      </c>
      <c r="N72" s="498">
        <f>+'[1]4.Net Interest Income'!N76</f>
        <v>0.76967073736280722</v>
      </c>
      <c r="O72" s="497">
        <f>+'[1]4.Net Interest Income'!O76</f>
        <v>7.7672477672477674E-2</v>
      </c>
      <c r="P72" s="496">
        <f>+'[1]4.Net Interest Income'!P76</f>
        <v>0.56188990186849608</v>
      </c>
      <c r="Q72" s="498">
        <f>+'[1]4.Net Interest Income'!Q76</f>
        <v>0.76864772968761064</v>
      </c>
      <c r="R72" s="497">
        <f>+'[1]4.Net Interest Income'!R76</f>
        <v>8.3008215908569327E-2</v>
      </c>
      <c r="S72" s="53"/>
    </row>
    <row r="73" spans="2:19" ht="15" thickBot="1">
      <c r="B73" s="201" t="s">
        <v>309</v>
      </c>
      <c r="C73" s="496">
        <f>+'[1]4.Net Interest Income'!C77</f>
        <v>0.42432147822317684</v>
      </c>
      <c r="D73" s="498">
        <f>+'[1]4.Net Interest Income'!D77</f>
        <v>0.22830828716210977</v>
      </c>
      <c r="E73" s="497">
        <f>+'[1]4.Net Interest Income'!E77</f>
        <v>3.2236626311940367E-2</v>
      </c>
      <c r="F73" s="496">
        <f>+'[1]4.Net Interest Income'!F77</f>
        <v>0.4431489527268011</v>
      </c>
      <c r="G73" s="498">
        <f>+'[1]4.Net Interest Income'!G77</f>
        <v>0.23223288543388199</v>
      </c>
      <c r="H73" s="1572">
        <f>+'[1]4.Net Interest Income'!H77</f>
        <v>3.2537914483888902E-2</v>
      </c>
      <c r="I73" s="496">
        <f>+'[1]4.Net Interest Income'!I77</f>
        <v>0.45263747321266928</v>
      </c>
      <c r="J73" s="498">
        <f>+'[1]4.Net Interest Income'!J77</f>
        <v>0.2394599063102783</v>
      </c>
      <c r="K73" s="497">
        <f>+'[1]4.Net Interest Income'!K77</f>
        <v>3.2331876104548414E-2</v>
      </c>
      <c r="L73" s="53"/>
      <c r="M73" s="496">
        <f>+'[1]4.Net Interest Income'!M77</f>
        <v>0.42591091667077141</v>
      </c>
      <c r="N73" s="498">
        <f>+'[1]4.Net Interest Income'!N77</f>
        <v>0.23032926263719278</v>
      </c>
      <c r="O73" s="497">
        <f>+'[1]4.Net Interest Income'!O77</f>
        <v>3.1330824063755071E-2</v>
      </c>
      <c r="P73" s="496">
        <f>+'[1]4.Net Interest Income'!P77</f>
        <v>0.43811009813150398</v>
      </c>
      <c r="Q73" s="498">
        <f>+'[1]4.Net Interest Income'!Q77</f>
        <v>0.23135227031238931</v>
      </c>
      <c r="R73" s="497">
        <f>+'[1]4.Net Interest Income'!R77</f>
        <v>3.204316899681138E-2</v>
      </c>
      <c r="S73" s="53"/>
    </row>
    <row r="74" spans="2:19">
      <c r="B74" s="53" t="s">
        <v>310</v>
      </c>
      <c r="C74" s="53"/>
      <c r="D74" s="53"/>
      <c r="E74" s="53"/>
      <c r="F74" s="53"/>
      <c r="G74" s="53"/>
      <c r="H74" s="53"/>
      <c r="I74" s="53"/>
      <c r="J74" s="53"/>
      <c r="K74" s="53"/>
      <c r="L74" s="53"/>
      <c r="M74" s="53"/>
      <c r="N74" s="53"/>
      <c r="O74" s="53"/>
      <c r="P74" s="53"/>
      <c r="Q74" s="53"/>
      <c r="R74" s="53"/>
      <c r="S74" s="53"/>
    </row>
    <row r="75" spans="2:19">
      <c r="B75" s="53"/>
      <c r="C75" s="53"/>
      <c r="D75" s="53"/>
      <c r="E75" s="53"/>
      <c r="F75" s="311"/>
      <c r="G75" s="53"/>
      <c r="H75" s="53"/>
      <c r="I75" s="311"/>
      <c r="J75" s="53"/>
      <c r="K75" s="59"/>
      <c r="L75" s="53"/>
      <c r="M75" s="53"/>
      <c r="N75" s="53"/>
      <c r="O75" s="53"/>
      <c r="P75" s="53"/>
      <c r="Q75" s="53"/>
      <c r="R75" s="53"/>
      <c r="S75" s="53"/>
    </row>
    <row r="76" spans="2:19">
      <c r="B76" s="53"/>
      <c r="C76" s="53"/>
      <c r="D76" s="53"/>
      <c r="E76" s="53"/>
      <c r="F76" s="311"/>
      <c r="G76" s="53"/>
      <c r="H76" s="53"/>
      <c r="I76" s="311"/>
      <c r="J76" s="53"/>
      <c r="K76" s="59"/>
      <c r="L76" s="53"/>
      <c r="M76" s="53"/>
      <c r="N76" s="53"/>
      <c r="O76" s="53"/>
      <c r="P76" s="53"/>
      <c r="Q76" s="53"/>
      <c r="R76" s="53"/>
      <c r="S76" s="53"/>
    </row>
    <row r="77" spans="2:19">
      <c r="B77" s="53"/>
      <c r="C77" s="53"/>
      <c r="D77" s="53"/>
      <c r="E77" s="53"/>
      <c r="F77" s="311"/>
      <c r="G77" s="53"/>
      <c r="H77" s="53"/>
      <c r="I77" s="311"/>
      <c r="J77" s="53"/>
      <c r="K77" s="59"/>
      <c r="L77" s="53"/>
      <c r="M77" s="53"/>
      <c r="N77" s="53"/>
      <c r="O77" s="53"/>
      <c r="P77" s="53"/>
      <c r="Q77" s="53"/>
      <c r="R77" s="53"/>
      <c r="S77" s="53"/>
    </row>
    <row r="78" spans="2:19">
      <c r="B78" s="53"/>
      <c r="C78" s="53"/>
      <c r="D78" s="53"/>
      <c r="E78" s="53"/>
      <c r="F78" s="53"/>
      <c r="G78" s="53"/>
      <c r="H78" s="53"/>
      <c r="I78" s="53"/>
      <c r="J78" s="53"/>
      <c r="K78" s="53"/>
      <c r="L78" s="53"/>
      <c r="M78" s="53"/>
      <c r="N78" s="53"/>
      <c r="O78" s="53"/>
      <c r="P78" s="53"/>
      <c r="Q78" s="53"/>
      <c r="R78" s="53"/>
      <c r="S78" s="53"/>
    </row>
    <row r="79" spans="2:19">
      <c r="B79" s="53"/>
      <c r="C79" s="53"/>
      <c r="D79" s="53"/>
      <c r="E79" s="53"/>
      <c r="F79" s="53"/>
      <c r="G79" s="53"/>
      <c r="H79" s="53"/>
      <c r="I79" s="53"/>
      <c r="J79" s="53"/>
      <c r="K79" s="53"/>
      <c r="L79" s="53"/>
      <c r="M79" s="53"/>
      <c r="N79" s="53"/>
      <c r="O79" s="53"/>
      <c r="P79" s="53"/>
      <c r="Q79" s="53"/>
      <c r="R79" s="53"/>
      <c r="S79" s="53"/>
    </row>
    <row r="80" spans="2:19">
      <c r="B80" s="53"/>
      <c r="C80" s="53"/>
      <c r="D80" s="53"/>
      <c r="E80" s="53"/>
      <c r="F80" s="53"/>
      <c r="G80" s="53"/>
      <c r="H80" s="53"/>
      <c r="I80" s="53"/>
      <c r="J80" s="53"/>
      <c r="K80" s="53"/>
      <c r="L80" s="53"/>
      <c r="M80" s="53"/>
      <c r="N80" s="53"/>
      <c r="O80" s="53"/>
      <c r="P80" s="53"/>
      <c r="Q80" s="53"/>
      <c r="R80" s="53"/>
      <c r="S80" s="53"/>
    </row>
    <row r="81" spans="2:19">
      <c r="B81" s="53"/>
      <c r="C81" s="53"/>
      <c r="D81" s="53"/>
      <c r="E81" s="53"/>
      <c r="F81" s="53"/>
      <c r="G81" s="53"/>
      <c r="H81" s="53"/>
      <c r="I81" s="53"/>
      <c r="J81" s="53"/>
      <c r="K81" s="53"/>
      <c r="L81" s="53"/>
      <c r="M81" s="53"/>
      <c r="N81" s="53"/>
      <c r="O81" s="53"/>
      <c r="P81" s="53"/>
      <c r="Q81" s="53"/>
      <c r="R81" s="53"/>
      <c r="S81" s="53"/>
    </row>
    <row r="82" spans="2:19">
      <c r="B82" s="53"/>
      <c r="C82" s="53"/>
      <c r="D82" s="53"/>
      <c r="E82" s="53"/>
      <c r="F82" s="53"/>
      <c r="G82" s="53"/>
      <c r="H82" s="53"/>
      <c r="I82" s="53"/>
      <c r="J82" s="53"/>
      <c r="K82" s="53"/>
      <c r="L82" s="53"/>
      <c r="M82" s="53"/>
      <c r="N82" s="53"/>
      <c r="O82" s="53"/>
      <c r="P82" s="53"/>
      <c r="Q82" s="53"/>
      <c r="R82" s="53"/>
      <c r="S82" s="53"/>
    </row>
  </sheetData>
  <mergeCells count="28">
    <mergeCell ref="Q61:Q62"/>
    <mergeCell ref="N61:N62"/>
    <mergeCell ref="N48:N49"/>
    <mergeCell ref="Q48:Q49"/>
    <mergeCell ref="J48:J49"/>
    <mergeCell ref="M60:O60"/>
    <mergeCell ref="P60:R60"/>
    <mergeCell ref="I60:K60"/>
    <mergeCell ref="J61:J62"/>
    <mergeCell ref="P47:R47"/>
    <mergeCell ref="C27:E27"/>
    <mergeCell ref="F27:G27"/>
    <mergeCell ref="C47:E47"/>
    <mergeCell ref="F47:H47"/>
    <mergeCell ref="I47:K47"/>
    <mergeCell ref="H27:I27"/>
    <mergeCell ref="B47:B48"/>
    <mergeCell ref="B60:B61"/>
    <mergeCell ref="C3:E3"/>
    <mergeCell ref="F3:G3"/>
    <mergeCell ref="M47:O47"/>
    <mergeCell ref="H3:I3"/>
    <mergeCell ref="G48:G49"/>
    <mergeCell ref="D48:D49"/>
    <mergeCell ref="D61:D62"/>
    <mergeCell ref="G61:G62"/>
    <mergeCell ref="C60:E60"/>
    <mergeCell ref="F60:H60"/>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B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J38"/>
  <sheetViews>
    <sheetView showGridLines="0" zoomScale="70" zoomScaleNormal="70" workbookViewId="0">
      <pane xSplit="2" topLeftCell="C1" activePane="topRight" state="frozen"/>
      <selection activeCell="N35" sqref="N35"/>
      <selection pane="topRight" activeCell="G8" sqref="G8"/>
    </sheetView>
  </sheetViews>
  <sheetFormatPr baseColWidth="10" defaultColWidth="11.453125" defaultRowHeight="14"/>
  <cols>
    <col min="1" max="1" width="11.453125" style="46"/>
    <col min="2" max="2" width="68.81640625" style="46" customWidth="1"/>
    <col min="3" max="5" width="15.81640625" style="46" bestFit="1" customWidth="1"/>
    <col min="6" max="7" width="11.453125" style="46" bestFit="1" customWidth="1"/>
    <col min="8" max="8" width="15" style="46" bestFit="1" customWidth="1"/>
    <col min="9" max="9" width="15.453125" style="46" bestFit="1" customWidth="1"/>
    <col min="10" max="10" width="15.81640625" style="46" bestFit="1" customWidth="1"/>
    <col min="11" max="16384" width="11.453125" style="46"/>
  </cols>
  <sheetData>
    <row r="1" spans="1:10" ht="14.5">
      <c r="A1" s="173" t="s">
        <v>41</v>
      </c>
    </row>
    <row r="2" spans="1:10" ht="14.5" thickBot="1"/>
    <row r="3" spans="1:10" customFormat="1" ht="18" customHeight="1">
      <c r="B3" s="1159" t="s">
        <v>311</v>
      </c>
      <c r="C3" s="2111" t="s">
        <v>71</v>
      </c>
      <c r="D3" s="2112" t="e">
        <v>#REF!</v>
      </c>
      <c r="E3" s="2113" t="e">
        <v>#REF!</v>
      </c>
      <c r="F3" s="2111" t="s">
        <v>213</v>
      </c>
      <c r="G3" s="2113"/>
      <c r="H3" s="2139" t="s">
        <v>105</v>
      </c>
      <c r="I3" s="2113"/>
      <c r="J3" s="1160" t="s">
        <v>312</v>
      </c>
    </row>
    <row r="4" spans="1:10" customFormat="1" ht="15" thickBot="1">
      <c r="B4" s="1161" t="s">
        <v>106</v>
      </c>
      <c r="C4" s="455" t="s">
        <v>773</v>
      </c>
      <c r="D4" s="456" t="s">
        <v>45</v>
      </c>
      <c r="E4" s="456" t="s">
        <v>774</v>
      </c>
      <c r="F4" s="1162" t="s">
        <v>74</v>
      </c>
      <c r="G4" s="1163" t="s">
        <v>75</v>
      </c>
      <c r="H4" s="449" t="s">
        <v>771</v>
      </c>
      <c r="I4" s="938" t="s">
        <v>772</v>
      </c>
      <c r="J4" s="848" t="str">
        <f>+CONCATENATE(I4," / ",H4)</f>
        <v>Dic 24 / Dic 23</v>
      </c>
    </row>
    <row r="5" spans="1:10" customFormat="1" ht="14.5">
      <c r="B5" s="1164" t="s">
        <v>313</v>
      </c>
      <c r="C5" s="1165">
        <f>+'[1]5.Provisions'!C5</f>
        <v>-1260163</v>
      </c>
      <c r="D5" s="1166">
        <f>+'[1]5.Provisions'!D5</f>
        <v>-981870</v>
      </c>
      <c r="E5" s="1167">
        <f>+'[1]5.Provisions'!E5</f>
        <v>-857694</v>
      </c>
      <c r="F5" s="1168">
        <f>+'[1]5.Provisions'!F5</f>
        <v>-0.1264688808090684</v>
      </c>
      <c r="G5" s="1169">
        <f>+'[1]5.Provisions'!G5</f>
        <v>-0.31937852484162765</v>
      </c>
      <c r="H5" s="849">
        <f>+'[1]5.Provisions'!H5</f>
        <v>-3957143</v>
      </c>
      <c r="I5" s="849">
        <f>+'[1]5.Provisions'!I5</f>
        <v>-3943301</v>
      </c>
      <c r="J5" s="1170">
        <f>+'[1]5.Provisions'!J5</f>
        <v>-3.4979782130694081E-3</v>
      </c>
    </row>
    <row r="6" spans="1:10" customFormat="1" ht="14.5">
      <c r="B6" s="509" t="s">
        <v>314</v>
      </c>
      <c r="C6" s="451">
        <f>+'[1]5.Provisions'!C6</f>
        <v>86709</v>
      </c>
      <c r="D6" s="452">
        <f>+'[1]5.Provisions'!D6</f>
        <v>113789</v>
      </c>
      <c r="E6" s="453">
        <f>+'[1]5.Provisions'!E6</f>
        <v>114398</v>
      </c>
      <c r="F6" s="181">
        <f>+'[1]5.Provisions'!F6</f>
        <v>5.3520111785849249E-3</v>
      </c>
      <c r="G6" s="182">
        <f>+'[1]5.Provisions'!G6</f>
        <v>0.3193324799040469</v>
      </c>
      <c r="H6" s="850">
        <f>+'[1]5.Provisions'!H6</f>
        <v>334798</v>
      </c>
      <c r="I6" s="850">
        <f>+'[1]5.Provisions'!I6</f>
        <v>423854</v>
      </c>
      <c r="J6" s="851">
        <f>+'[1]5.Provisions'!J6</f>
        <v>0.26599919951732098</v>
      </c>
    </row>
    <row r="7" spans="1:10" s="150" customFormat="1" ht="17.25" customHeight="1" thickBot="1">
      <c r="B7" s="1171" t="s">
        <v>315</v>
      </c>
      <c r="C7" s="511">
        <f>+'[1]5.Provisions'!C7</f>
        <v>-1173454</v>
      </c>
      <c r="D7" s="510">
        <f>+'[1]5.Provisions'!D7</f>
        <v>-868081</v>
      </c>
      <c r="E7" s="512">
        <f>+'[1]5.Provisions'!E7</f>
        <v>-743296</v>
      </c>
      <c r="F7" s="1172">
        <f>+'[1]5.Provisions'!F7</f>
        <v>-0.14374810645550357</v>
      </c>
      <c r="G7" s="1173">
        <f>+'[1]5.Provisions'!G7</f>
        <v>-0.36657423299081177</v>
      </c>
      <c r="H7" s="1174">
        <f>+'[1]5.Provisions'!H7</f>
        <v>-3622345</v>
      </c>
      <c r="I7" s="1174">
        <f>+'[1]5.Provisions'!I7</f>
        <v>-3519447</v>
      </c>
      <c r="J7" s="852">
        <f>+'[1]5.Provisions'!J7</f>
        <v>-2.8406460455864924E-2</v>
      </c>
    </row>
    <row r="8" spans="1:10" customFormat="1" ht="15.5" thickBot="1">
      <c r="B8" s="1175" t="s">
        <v>316</v>
      </c>
      <c r="C8" s="496">
        <f>+'[1]5.Provisions'!C8</f>
        <v>3.2359393792690684E-2</v>
      </c>
      <c r="D8" s="498">
        <f>+'[1]5.Provisions'!D8</f>
        <v>2.3987151132939484E-2</v>
      </c>
      <c r="E8" s="497">
        <f>+'[1]5.Provisions'!E8</f>
        <v>2.0625550392534459E-2</v>
      </c>
      <c r="F8" s="214" t="str">
        <f>+'[1]5.Provisions'!F8</f>
        <v>-34 bps</v>
      </c>
      <c r="G8" s="215" t="str">
        <f>+'[1]5.Provisions'!G8</f>
        <v>-118 bps</v>
      </c>
      <c r="H8" s="853">
        <f>+'[1]5.Provisions'!H8</f>
        <v>2.4675170853919206E-2</v>
      </c>
      <c r="I8" s="854">
        <f>+'[1]5.Provisions'!I8</f>
        <v>2.4212908330756983E-2</v>
      </c>
      <c r="J8" s="855" t="str">
        <f>+'[1]5.Provisions'!J8</f>
        <v>-5 bps</v>
      </c>
    </row>
    <row r="9" spans="1:10">
      <c r="B9" s="2141" t="str">
        <f>'[6]Tablas Morosidad'!B18</f>
        <v>(1) Provisión de pérdida crediticia para cartera de créditos, neta de recuperos anualizadas / Colocaciones Promedio Totales. Incluye reversión de provisiones por el Fenómeno de “El Niño” en el 1T24.</v>
      </c>
      <c r="C9" s="2142"/>
      <c r="D9" s="2142"/>
      <c r="E9" s="2142"/>
      <c r="F9" s="2142"/>
      <c r="G9" s="2142"/>
      <c r="H9" s="2141"/>
      <c r="I9" s="2141"/>
      <c r="J9" s="2141"/>
    </row>
    <row r="10" spans="1:10" ht="14.5">
      <c r="B10" s="53"/>
      <c r="C10" s="53"/>
      <c r="D10" s="53"/>
      <c r="E10" s="53"/>
      <c r="F10" s="53"/>
      <c r="G10" s="53"/>
      <c r="H10" s="91"/>
    </row>
    <row r="11" spans="1:10" customFormat="1" ht="14.5">
      <c r="B11" s="216"/>
      <c r="C11" s="191"/>
      <c r="D11" s="191"/>
      <c r="E11" s="191"/>
      <c r="F11" s="53"/>
      <c r="G11" s="53"/>
      <c r="H11" s="91"/>
    </row>
    <row r="12" spans="1:10" customFormat="1" ht="14.5" hidden="1">
      <c r="B12" s="53"/>
      <c r="C12" s="53"/>
      <c r="D12" s="53"/>
      <c r="E12" s="53"/>
      <c r="F12" s="53"/>
      <c r="G12" s="53"/>
      <c r="H12" s="91"/>
    </row>
    <row r="13" spans="1:10" customFormat="1" ht="14.5" hidden="1">
      <c r="B13" s="1159" t="s">
        <v>317</v>
      </c>
      <c r="C13" s="2111" t="s">
        <v>71</v>
      </c>
      <c r="D13" s="2112" t="e">
        <v>#REF!</v>
      </c>
      <c r="E13" s="2113" t="e">
        <v>#REF!</v>
      </c>
      <c r="F13" s="2111" t="s">
        <v>72</v>
      </c>
      <c r="G13" s="2113" t="s">
        <v>75</v>
      </c>
      <c r="H13" s="91"/>
    </row>
    <row r="14" spans="1:10" ht="15" hidden="1" thickBot="1">
      <c r="B14" s="1161" t="s">
        <v>214</v>
      </c>
      <c r="C14" s="455" t="s">
        <v>318</v>
      </c>
      <c r="D14" s="456" t="s">
        <v>319</v>
      </c>
      <c r="E14" s="456" t="s">
        <v>44</v>
      </c>
      <c r="F14" s="1162" t="s">
        <v>74</v>
      </c>
      <c r="G14" s="1163" t="s">
        <v>75</v>
      </c>
      <c r="H14" s="91"/>
    </row>
    <row r="15" spans="1:10" ht="14.5" hidden="1">
      <c r="B15" s="1104" t="s">
        <v>320</v>
      </c>
      <c r="C15" s="1165">
        <v>-799128.63817552384</v>
      </c>
      <c r="D15" s="1166">
        <v>-1267173.3615104556</v>
      </c>
      <c r="E15" s="1167">
        <v>-880854.20561832224</v>
      </c>
      <c r="F15" s="1168">
        <v>-0.30486685375996658</v>
      </c>
      <c r="G15" s="1169">
        <v>0.10226835022379448</v>
      </c>
      <c r="H15" s="91"/>
    </row>
    <row r="16" spans="1:10" ht="14.5" hidden="1">
      <c r="B16" s="211" t="s">
        <v>321</v>
      </c>
      <c r="C16" s="451">
        <v>75109</v>
      </c>
      <c r="D16" s="452">
        <v>86709</v>
      </c>
      <c r="E16" s="453">
        <v>95490</v>
      </c>
      <c r="F16" s="181">
        <v>0.10126976438431996</v>
      </c>
      <c r="G16" s="182">
        <v>0.2713523013220786</v>
      </c>
      <c r="H16" s="91"/>
    </row>
    <row r="17" spans="2:8" ht="15" hidden="1" thickBot="1">
      <c r="B17" s="212" t="s">
        <v>322</v>
      </c>
      <c r="C17" s="511">
        <v>-724019.63817552384</v>
      </c>
      <c r="D17" s="510">
        <v>-1180464.3615104556</v>
      </c>
      <c r="E17" s="512">
        <v>-785364.20561832224</v>
      </c>
      <c r="F17" s="1172">
        <v>-0.33469892762080972</v>
      </c>
      <c r="G17" s="1173">
        <v>8.4727767326010936E-2</v>
      </c>
      <c r="H17" s="91"/>
    </row>
    <row r="18" spans="2:8" ht="15" hidden="1" thickBot="1">
      <c r="B18" s="213" t="s">
        <v>323</v>
      </c>
      <c r="C18" s="496">
        <v>2.0892845725339067E-2</v>
      </c>
      <c r="D18" s="498">
        <v>3.3398211428714034E-2</v>
      </c>
      <c r="E18" s="497">
        <v>2.2799073271777343E-2</v>
      </c>
      <c r="F18" s="214" t="s">
        <v>324</v>
      </c>
      <c r="G18" s="215" t="s">
        <v>325</v>
      </c>
      <c r="H18" s="91"/>
    </row>
    <row r="19" spans="2:8" ht="14.5" hidden="1">
      <c r="B19" s="2140" t="s">
        <v>326</v>
      </c>
      <c r="C19" s="2140"/>
      <c r="D19" s="2140"/>
      <c r="E19" s="2140"/>
      <c r="F19" s="2140"/>
      <c r="G19" s="2140"/>
      <c r="H19" s="91"/>
    </row>
    <row r="20" spans="2:8" ht="14.5" hidden="1">
      <c r="B20" s="217"/>
      <c r="C20" s="218"/>
      <c r="D20" s="218"/>
      <c r="E20" s="219"/>
      <c r="F20" s="220"/>
      <c r="G20" s="221"/>
      <c r="H20" s="91"/>
    </row>
    <row r="21" spans="2:8" ht="14.5" hidden="1">
      <c r="B21" s="217"/>
      <c r="C21" s="218"/>
      <c r="D21" s="218"/>
      <c r="E21" s="219"/>
      <c r="F21" s="220"/>
      <c r="G21" s="221"/>
      <c r="H21" s="91"/>
    </row>
    <row r="22" spans="2:8" ht="14.5" hidden="1">
      <c r="B22" s="222"/>
      <c r="C22" s="222"/>
      <c r="D22" s="222"/>
      <c r="E22" s="223"/>
      <c r="F22" s="222"/>
      <c r="G22" s="222"/>
      <c r="H22" s="91"/>
    </row>
    <row r="23" spans="2:8" ht="14.5" hidden="1">
      <c r="B23" s="1159" t="s">
        <v>327</v>
      </c>
      <c r="C23" s="2111" t="s">
        <v>71</v>
      </c>
      <c r="D23" s="2112" t="e">
        <v>#REF!</v>
      </c>
      <c r="E23" s="2113" t="e">
        <v>#REF!</v>
      </c>
      <c r="F23" s="2111" t="s">
        <v>72</v>
      </c>
      <c r="G23" s="2113" t="s">
        <v>75</v>
      </c>
      <c r="H23" s="91"/>
    </row>
    <row r="24" spans="2:8" ht="15" hidden="1" thickBot="1">
      <c r="B24" s="1161" t="s">
        <v>214</v>
      </c>
      <c r="C24" s="455" t="s">
        <v>318</v>
      </c>
      <c r="D24" s="456" t="s">
        <v>319</v>
      </c>
      <c r="E24" s="456" t="s">
        <v>44</v>
      </c>
      <c r="F24" s="382" t="s">
        <v>74</v>
      </c>
      <c r="G24" s="383" t="s">
        <v>75</v>
      </c>
      <c r="H24" s="91"/>
    </row>
    <row r="25" spans="2:8" ht="14.5" hidden="1">
      <c r="B25" s="1104" t="s">
        <v>320</v>
      </c>
      <c r="C25" s="1165">
        <v>-2978.3618244761601</v>
      </c>
      <c r="D25" s="1166">
        <v>7010.3615104556084</v>
      </c>
      <c r="E25" s="1167">
        <v>-29334.794381677755</v>
      </c>
      <c r="F25" s="1168">
        <v>-5.1844909621174819</v>
      </c>
      <c r="G25" s="1169">
        <v>8.8493051249195407</v>
      </c>
      <c r="H25" s="91"/>
    </row>
    <row r="26" spans="2:8" ht="14.5" hidden="1">
      <c r="B26" s="211" t="s">
        <v>321</v>
      </c>
      <c r="C26" s="451" t="s">
        <v>328</v>
      </c>
      <c r="D26" s="452" t="s">
        <v>328</v>
      </c>
      <c r="E26" s="453" t="s">
        <v>328</v>
      </c>
      <c r="F26" s="181" t="s">
        <v>328</v>
      </c>
      <c r="G26" s="182" t="s">
        <v>328</v>
      </c>
      <c r="H26" s="91"/>
    </row>
    <row r="27" spans="2:8" ht="15" hidden="1" thickBot="1">
      <c r="B27" s="212" t="s">
        <v>322</v>
      </c>
      <c r="C27" s="511">
        <v>-2978.3618244761601</v>
      </c>
      <c r="D27" s="510">
        <v>7010.3615104556084</v>
      </c>
      <c r="E27" s="512">
        <v>-29334.794381677755</v>
      </c>
      <c r="F27" s="1172">
        <v>-5.1844909621174819</v>
      </c>
      <c r="G27" s="1173">
        <v>8.8493051249195407</v>
      </c>
      <c r="H27" s="91"/>
    </row>
    <row r="28" spans="2:8" ht="15" hidden="1" thickBot="1">
      <c r="B28" s="213" t="s">
        <v>329</v>
      </c>
      <c r="C28" s="496">
        <v>1.8188714496789832E-3</v>
      </c>
      <c r="D28" s="498">
        <v>-7.7990336403869921E-3</v>
      </c>
      <c r="E28" s="497">
        <v>3.8992332778235279E-2</v>
      </c>
      <c r="F28" s="214" t="s">
        <v>330</v>
      </c>
      <c r="G28" s="215" t="s">
        <v>331</v>
      </c>
      <c r="H28" s="91"/>
    </row>
    <row r="29" spans="2:8" ht="14.5" hidden="1">
      <c r="B29" s="2140" t="s">
        <v>332</v>
      </c>
      <c r="C29" s="2140"/>
      <c r="D29" s="2140"/>
      <c r="E29" s="2140"/>
      <c r="F29" s="2140"/>
      <c r="G29" s="2140"/>
      <c r="H29" s="91"/>
    </row>
    <row r="30" spans="2:8" ht="14.5" hidden="1">
      <c r="B30" s="53"/>
      <c r="C30" s="53"/>
      <c r="D30" s="53"/>
      <c r="E30" s="53"/>
      <c r="F30" s="53"/>
      <c r="G30" s="53"/>
      <c r="H30" s="91"/>
    </row>
    <row r="31" spans="2:8" ht="14.5">
      <c r="B31" s="91"/>
      <c r="C31" s="91"/>
      <c r="D31" s="91"/>
      <c r="E31" s="91"/>
      <c r="F31" s="91"/>
      <c r="G31" s="91"/>
      <c r="H31" s="91"/>
    </row>
    <row r="32" spans="2:8" ht="14.5">
      <c r="B32" s="91"/>
      <c r="C32" s="91"/>
      <c r="D32" s="91"/>
      <c r="E32" s="91"/>
      <c r="F32" s="91"/>
      <c r="G32" s="91"/>
      <c r="H32" s="91"/>
    </row>
    <row r="33" spans="2:8" ht="14.5">
      <c r="B33" s="173"/>
      <c r="C33" s="91"/>
      <c r="D33" s="91"/>
      <c r="E33" s="91"/>
      <c r="F33" s="91"/>
      <c r="G33" s="91"/>
      <c r="H33" s="91"/>
    </row>
    <row r="34" spans="2:8" ht="14.5">
      <c r="B34" s="91"/>
      <c r="C34" s="91"/>
      <c r="D34" s="91"/>
      <c r="E34" s="91"/>
      <c r="F34" s="91"/>
      <c r="G34" s="91"/>
      <c r="H34" s="91"/>
    </row>
    <row r="35" spans="2:8" ht="14.5">
      <c r="B35"/>
      <c r="C35" s="91"/>
      <c r="D35" s="91"/>
      <c r="E35" s="91"/>
      <c r="F35" s="91"/>
      <c r="G35" s="91"/>
    </row>
    <row r="36" spans="2:8" ht="14.5">
      <c r="B36" s="91"/>
      <c r="C36" s="91"/>
      <c r="D36" s="91"/>
      <c r="E36" s="91"/>
      <c r="F36" s="91"/>
      <c r="G36" s="91"/>
    </row>
    <row r="37" spans="2:8" ht="14.5">
      <c r="B37" s="91"/>
      <c r="C37" s="91"/>
      <c r="D37" s="91"/>
      <c r="E37" s="91"/>
      <c r="F37" s="91"/>
      <c r="G37" s="91"/>
    </row>
    <row r="38" spans="2:8" ht="14.5">
      <c r="B38" s="91"/>
      <c r="C38" s="91"/>
      <c r="D38" s="91"/>
      <c r="E38" s="91"/>
      <c r="F38" s="91"/>
      <c r="G38" s="91"/>
    </row>
  </sheetData>
  <mergeCells count="10">
    <mergeCell ref="H3:I3"/>
    <mergeCell ref="B19:G19"/>
    <mergeCell ref="C23:E23"/>
    <mergeCell ref="F23:G23"/>
    <mergeCell ref="B29:G29"/>
    <mergeCell ref="C3:E3"/>
    <mergeCell ref="F3:G3"/>
    <mergeCell ref="C13:E13"/>
    <mergeCell ref="F13:G13"/>
    <mergeCell ref="B9:J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L40"/>
  <sheetViews>
    <sheetView showGridLines="0" topLeftCell="A8" zoomScale="83" zoomScaleNormal="100" workbookViewId="0">
      <pane xSplit="2" topLeftCell="C1" activePane="topRight" state="frozen"/>
      <selection activeCell="F74" sqref="F74"/>
      <selection pane="topRight" activeCell="I33" sqref="I33"/>
    </sheetView>
  </sheetViews>
  <sheetFormatPr baseColWidth="10" defaultColWidth="11.453125" defaultRowHeight="14"/>
  <cols>
    <col min="1" max="1" width="11.453125" style="46"/>
    <col min="2" max="2" width="35.453125" style="46" customWidth="1"/>
    <col min="3" max="4" width="13" style="46" bestFit="1" customWidth="1"/>
    <col min="5" max="5" width="12.453125" style="46" bestFit="1" customWidth="1"/>
    <col min="6" max="6" width="12.1796875" style="46" bestFit="1" customWidth="1"/>
    <col min="7" max="7" width="9.453125" style="46" bestFit="1" customWidth="1"/>
    <col min="8" max="9" width="13.453125" style="46" customWidth="1"/>
    <col min="10" max="10" width="15.453125" style="46" customWidth="1"/>
    <col min="11" max="16384" width="11.453125" style="46"/>
  </cols>
  <sheetData>
    <row r="1" spans="1:12" ht="14.5">
      <c r="A1" s="173" t="s">
        <v>41</v>
      </c>
    </row>
    <row r="2" spans="1:12" ht="14.5" thickBot="1"/>
    <row r="3" spans="1:12">
      <c r="B3" s="668" t="s">
        <v>333</v>
      </c>
      <c r="C3" s="2129" t="s">
        <v>71</v>
      </c>
      <c r="D3" s="2146"/>
      <c r="E3" s="2146"/>
      <c r="F3" s="2129" t="s">
        <v>72</v>
      </c>
      <c r="G3" s="2143"/>
      <c r="H3" s="2129" t="s">
        <v>105</v>
      </c>
      <c r="I3" s="2143"/>
      <c r="J3" s="784" t="s">
        <v>72</v>
      </c>
      <c r="K3" s="53"/>
    </row>
    <row r="4" spans="1:12" ht="14.5" thickBot="1">
      <c r="B4" s="1987" t="s">
        <v>106</v>
      </c>
      <c r="C4" s="1176" t="s">
        <v>773</v>
      </c>
      <c r="D4" s="1177" t="s">
        <v>45</v>
      </c>
      <c r="E4" s="1177" t="s">
        <v>774</v>
      </c>
      <c r="F4" s="1176" t="s">
        <v>74</v>
      </c>
      <c r="G4" s="1178" t="s">
        <v>75</v>
      </c>
      <c r="H4" s="1179" t="s">
        <v>771</v>
      </c>
      <c r="I4" s="1180" t="s">
        <v>772</v>
      </c>
      <c r="J4" s="1178" t="str">
        <f>+CONCATENATE(I4," / ",H4)</f>
        <v>Dic 24 / Dic 23</v>
      </c>
      <c r="K4" s="53"/>
    </row>
    <row r="5" spans="1:12" ht="14.5">
      <c r="B5" s="676" t="s">
        <v>334</v>
      </c>
      <c r="C5" s="669">
        <f>+'[1]6.1.Other Core Income'!C5</f>
        <v>986173</v>
      </c>
      <c r="D5" s="670">
        <f>+'[1]6.1.Other Core Income'!D5</f>
        <v>1108314</v>
      </c>
      <c r="E5" s="670">
        <f>+'[1]6.1.Other Core Income'!E5</f>
        <v>1103548</v>
      </c>
      <c r="F5" s="671">
        <f>+'[1]6.1.Other Core Income'!F5</f>
        <v>-4.3002253873901664E-3</v>
      </c>
      <c r="G5" s="672">
        <f>+'[1]6.1.Other Core Income'!G5</f>
        <v>0.11902069920794833</v>
      </c>
      <c r="H5" s="669">
        <f>+'[1]6.1.Other Core Income'!H5</f>
        <v>3804459</v>
      </c>
      <c r="I5" s="806">
        <f>+'[1]6.1.Other Core Income'!I5</f>
        <v>4423193</v>
      </c>
      <c r="J5" s="672">
        <f>+'[1]6.1.Other Core Income'!J5</f>
        <v>0.16263389880138024</v>
      </c>
      <c r="K5" s="53"/>
      <c r="L5" s="313"/>
    </row>
    <row r="6" spans="1:12" ht="15" thickBot="1">
      <c r="B6" s="1181" t="s">
        <v>335</v>
      </c>
      <c r="C6" s="1182">
        <f>+'[1]6.1.Other Core Income'!C6</f>
        <v>218047</v>
      </c>
      <c r="D6" s="1183">
        <f>+'[1]6.1.Other Core Income'!D6</f>
        <v>172998</v>
      </c>
      <c r="E6" s="1183">
        <f>+'[1]6.1.Other Core Income'!E6</f>
        <v>223913</v>
      </c>
      <c r="F6" s="1184">
        <f>+'[1]6.1.Other Core Income'!F6</f>
        <v>0.2943097608064833</v>
      </c>
      <c r="G6" s="1185">
        <f>+'[1]6.1.Other Core Income'!G6</f>
        <v>2.6902456809770436E-2</v>
      </c>
      <c r="H6" s="1182">
        <f>+'[1]6.1.Other Core Income'!H6</f>
        <v>886126</v>
      </c>
      <c r="I6" s="1186">
        <f>+'[1]6.1.Other Core Income'!I6</f>
        <v>781076</v>
      </c>
      <c r="J6" s="1185">
        <f>+'[1]6.1.Other Core Income'!J6</f>
        <v>-0.11854973220512655</v>
      </c>
      <c r="K6" s="53"/>
    </row>
    <row r="7" spans="1:12" ht="15" thickBot="1">
      <c r="B7" s="681" t="s">
        <v>336</v>
      </c>
      <c r="C7" s="513">
        <f>+'[1]6.1.Other Core Income'!C7</f>
        <v>1204220</v>
      </c>
      <c r="D7" s="514">
        <f>+'[1]6.1.Other Core Income'!D7</f>
        <v>1281312</v>
      </c>
      <c r="E7" s="514">
        <f>+'[1]6.1.Other Core Income'!E7</f>
        <v>1327461</v>
      </c>
      <c r="F7" s="430">
        <f>+'[1]6.1.Other Core Income'!F7</f>
        <v>3.6016988836442554E-2</v>
      </c>
      <c r="G7" s="431">
        <f>+'[1]6.1.Other Core Income'!G7</f>
        <v>0.10234093438076108</v>
      </c>
      <c r="H7" s="513">
        <f>+'[1]6.1.Other Core Income'!H7</f>
        <v>4690585</v>
      </c>
      <c r="I7" s="807">
        <f>+'[1]6.1.Other Core Income'!I7</f>
        <v>5204269</v>
      </c>
      <c r="J7" s="431">
        <f>+'[1]6.1.Other Core Income'!J7</f>
        <v>0.10951384528795449</v>
      </c>
      <c r="K7" s="53"/>
    </row>
    <row r="8" spans="1:12" ht="15" thickBot="1">
      <c r="B8" s="673"/>
      <c r="C8" s="674"/>
      <c r="D8" s="674"/>
      <c r="E8" s="674"/>
      <c r="F8" s="675"/>
      <c r="G8" s="675"/>
      <c r="H8" s="674"/>
      <c r="I8" s="674"/>
      <c r="J8" s="675"/>
      <c r="K8" s="53"/>
    </row>
    <row r="9" spans="1:12">
      <c r="B9" s="668" t="s">
        <v>337</v>
      </c>
      <c r="C9" s="2129" t="s">
        <v>71</v>
      </c>
      <c r="D9" s="2146"/>
      <c r="E9" s="2146"/>
      <c r="F9" s="2129" t="s">
        <v>72</v>
      </c>
      <c r="G9" s="2143"/>
      <c r="H9" s="2129" t="s">
        <v>105</v>
      </c>
      <c r="I9" s="2143"/>
      <c r="J9" s="784" t="s">
        <v>72</v>
      </c>
      <c r="K9" s="53"/>
    </row>
    <row r="10" spans="1:12" ht="14.5" thickBot="1">
      <c r="B10" s="1987" t="s">
        <v>106</v>
      </c>
      <c r="C10" s="1176" t="str">
        <f t="shared" ref="C10:E10" si="0">+C4</f>
        <v>4T23</v>
      </c>
      <c r="D10" s="1177" t="str">
        <f t="shared" si="0"/>
        <v>3T24</v>
      </c>
      <c r="E10" s="1177" t="str">
        <f t="shared" si="0"/>
        <v>4T24</v>
      </c>
      <c r="F10" s="1176" t="s">
        <v>74</v>
      </c>
      <c r="G10" s="1178" t="s">
        <v>75</v>
      </c>
      <c r="H10" s="1179" t="s">
        <v>771</v>
      </c>
      <c r="I10" s="1180" t="s">
        <v>772</v>
      </c>
      <c r="J10" s="1178" t="str">
        <f>+CONCATENATE(I10," / ",H10)</f>
        <v>Dic 24 / Dic 23</v>
      </c>
      <c r="K10" s="53"/>
    </row>
    <row r="11" spans="1:12" ht="14.5">
      <c r="B11" s="676" t="s">
        <v>183</v>
      </c>
      <c r="C11" s="669">
        <f>+'[1]6.1.Other Core Income'!C11</f>
        <v>748270</v>
      </c>
      <c r="D11" s="670">
        <f>+'[1]6.1.Other Core Income'!D11</f>
        <v>879995</v>
      </c>
      <c r="E11" s="670">
        <f>+'[1]6.1.Other Core Income'!E11</f>
        <v>888292</v>
      </c>
      <c r="F11" s="671">
        <f>+'[1]6.1.Other Core Income'!F11</f>
        <v>9.4284626617195944E-3</v>
      </c>
      <c r="G11" s="672">
        <f>+'[1]6.1.Other Core Income'!G11</f>
        <v>0.18712764109211921</v>
      </c>
      <c r="H11" s="669">
        <f>+'[1]6.1.Other Core Income'!H11</f>
        <v>2927395</v>
      </c>
      <c r="I11" s="806">
        <f>+'[1]6.1.Other Core Income'!I11</f>
        <v>3352254</v>
      </c>
      <c r="J11" s="672">
        <f>+'[1]6.1.Other Core Income'!J11</f>
        <v>0.14513210550677313</v>
      </c>
      <c r="K11" s="53"/>
    </row>
    <row r="12" spans="1:12" ht="14.5">
      <c r="B12" s="372" t="s">
        <v>338</v>
      </c>
      <c r="C12" s="677">
        <f>+'[1]6.1.Other Core Income'!C12</f>
        <v>104959</v>
      </c>
      <c r="D12" s="678">
        <f>+'[1]6.1.Other Core Income'!D12</f>
        <v>67939</v>
      </c>
      <c r="E12" s="678">
        <f>+'[1]6.1.Other Core Income'!E12</f>
        <v>65174</v>
      </c>
      <c r="F12" s="679">
        <f>+'[1]6.1.Other Core Income'!F12</f>
        <v>-4.0698273451184153E-2</v>
      </c>
      <c r="G12" s="680">
        <f>+'[1]6.1.Other Core Income'!G12</f>
        <v>-0.37905277298754747</v>
      </c>
      <c r="H12" s="677">
        <f>+'[1]6.1.Other Core Income'!H12</f>
        <v>335061</v>
      </c>
      <c r="I12" s="808">
        <f>+'[1]6.1.Other Core Income'!I12</f>
        <v>439649</v>
      </c>
      <c r="J12" s="680">
        <f>+'[1]6.1.Other Core Income'!J12</f>
        <v>0.31214614652257344</v>
      </c>
      <c r="K12" s="53"/>
    </row>
    <row r="13" spans="1:12" ht="14.5">
      <c r="B13" s="372" t="s">
        <v>53</v>
      </c>
      <c r="C13" s="677">
        <f>+'[1]6.1.Other Core Income'!C13</f>
        <v>24402</v>
      </c>
      <c r="D13" s="678">
        <f>+'[1]6.1.Other Core Income'!D13</f>
        <v>18412</v>
      </c>
      <c r="E13" s="678">
        <f>+'[1]6.1.Other Core Income'!E13</f>
        <v>24108</v>
      </c>
      <c r="F13" s="679">
        <f>+'[1]6.1.Other Core Income'!F13</f>
        <v>0.30936345861394732</v>
      </c>
      <c r="G13" s="680">
        <f>+'[1]6.1.Other Core Income'!G13</f>
        <v>-1.2048192771084376E-2</v>
      </c>
      <c r="H13" s="677">
        <f>+'[1]6.1.Other Core Income'!H13</f>
        <v>110627</v>
      </c>
      <c r="I13" s="808">
        <f>+'[1]6.1.Other Core Income'!I13</f>
        <v>88466</v>
      </c>
      <c r="J13" s="680">
        <f>+'[1]6.1.Other Core Income'!J13</f>
        <v>-0.20032180209171357</v>
      </c>
      <c r="K13" s="53"/>
    </row>
    <row r="14" spans="1:12" ht="14.5">
      <c r="B14" s="372" t="s">
        <v>193</v>
      </c>
      <c r="C14" s="677">
        <f>+'[1]6.1.Other Core Income'!C14</f>
        <v>10082</v>
      </c>
      <c r="D14" s="678">
        <f>+'[1]6.1.Other Core Income'!D14</f>
        <v>12333</v>
      </c>
      <c r="E14" s="678">
        <f>+'[1]6.1.Other Core Income'!E14</f>
        <v>11356</v>
      </c>
      <c r="F14" s="679">
        <f>+'[1]6.1.Other Core Income'!F14</f>
        <v>-3.7436548223350297E-2</v>
      </c>
      <c r="G14" s="680">
        <f>+'[1]6.1.Other Core Income'!G14</f>
        <v>0.50466177345764729</v>
      </c>
      <c r="H14" s="677">
        <f>+'[1]6.1.Other Core Income'!H14</f>
        <v>42550</v>
      </c>
      <c r="I14" s="808">
        <f>+'[1]6.1.Other Core Income'!I14</f>
        <v>45982</v>
      </c>
      <c r="J14" s="680">
        <f>+'[1]6.1.Other Core Income'!J14</f>
        <v>8.0658049353701466E-2</v>
      </c>
      <c r="K14" s="53"/>
    </row>
    <row r="15" spans="1:12" ht="14.5">
      <c r="B15" s="372" t="s">
        <v>339</v>
      </c>
      <c r="C15" s="677">
        <f>+'[1]6.1.Other Core Income'!C15</f>
        <v>-2577</v>
      </c>
      <c r="D15" s="678">
        <f>+'[1]6.1.Other Core Income'!D15</f>
        <v>-3218</v>
      </c>
      <c r="E15" s="678">
        <f>+'[1]6.1.Other Core Income'!E15</f>
        <v>-3115</v>
      </c>
      <c r="F15" s="679">
        <f>+'[1]6.1.Other Core Income'!F15</f>
        <v>-7.9218357252898719E-2</v>
      </c>
      <c r="G15" s="680">
        <f>+'[1]6.1.Other Core Income'!G15</f>
        <v>-5.4066744276290262</v>
      </c>
      <c r="H15" s="677">
        <f>+'[1]6.1.Other Core Income'!H15</f>
        <v>-11622</v>
      </c>
      <c r="I15" s="808">
        <f>+'[1]6.1.Other Core Income'!I15</f>
        <v>-12020</v>
      </c>
      <c r="J15" s="680">
        <f>+'[1]6.1.Other Core Income'!J15</f>
        <v>3.4245396661503946E-2</v>
      </c>
      <c r="K15" s="53"/>
    </row>
    <row r="16" spans="1:12" ht="14.5">
      <c r="B16" s="372" t="s">
        <v>340</v>
      </c>
      <c r="C16" s="677">
        <f>+'[1]6.1.Other Core Income'!C16</f>
        <v>87457</v>
      </c>
      <c r="D16" s="678">
        <f>+'[1]6.1.Other Core Income'!D16</f>
        <v>90748</v>
      </c>
      <c r="E16" s="678">
        <f>+'[1]6.1.Other Core Income'!E16</f>
        <v>88102</v>
      </c>
      <c r="F16" s="679">
        <f>+'[1]6.1.Other Core Income'!F16</f>
        <v>-7.382621402401579E-2</v>
      </c>
      <c r="G16" s="680">
        <f>+'[1]6.1.Other Core Income'!G16</f>
        <v>0.50015436157197257</v>
      </c>
      <c r="H16" s="677">
        <f>+'[1]6.1.Other Core Income'!H16</f>
        <v>350846</v>
      </c>
      <c r="I16" s="808">
        <f>+'[1]6.1.Other Core Income'!I16</f>
        <v>372480</v>
      </c>
      <c r="J16" s="680">
        <f>+'[1]6.1.Other Core Income'!J16</f>
        <v>6.1662381785740683E-2</v>
      </c>
      <c r="K16" s="53"/>
    </row>
    <row r="17" spans="2:11" ht="14.5">
      <c r="B17" s="372" t="s">
        <v>208</v>
      </c>
      <c r="C17" s="677">
        <f>+'[1]6.1.Other Core Income'!C17</f>
        <v>10704</v>
      </c>
      <c r="D17" s="678">
        <f>+'[1]6.1.Other Core Income'!D17</f>
        <v>15760</v>
      </c>
      <c r="E17" s="678">
        <f>+'[1]6.1.Other Core Income'!E17</f>
        <v>15170</v>
      </c>
      <c r="F17" s="679">
        <f>+'[1]6.1.Other Core Income'!F17</f>
        <v>-3.2007458048477266E-2</v>
      </c>
      <c r="G17" s="680">
        <f>+'[1]6.1.Other Core Income'!G17</f>
        <v>-1.2910127055306426</v>
      </c>
      <c r="H17" s="677">
        <f>+'[1]6.1.Other Core Income'!H17</f>
        <v>59264</v>
      </c>
      <c r="I17" s="808">
        <f>+'[1]6.1.Other Core Income'!I17</f>
        <v>63477</v>
      </c>
      <c r="J17" s="680">
        <f>+'[1]6.1.Other Core Income'!J17</f>
        <v>7.1088687904967696E-2</v>
      </c>
      <c r="K17" s="53"/>
    </row>
    <row r="18" spans="2:11" ht="14.5">
      <c r="B18" s="372" t="s">
        <v>341</v>
      </c>
      <c r="C18" s="677">
        <f>+'[1]6.1.Other Core Income'!C18</f>
        <v>137092</v>
      </c>
      <c r="D18" s="678">
        <f>+'[1]6.1.Other Core Income'!D18</f>
        <v>141657</v>
      </c>
      <c r="E18" s="678">
        <f>+'[1]6.1.Other Core Income'!E18</f>
        <v>131199</v>
      </c>
      <c r="F18" s="679">
        <f>+'[1]6.1.Other Core Income'!F18</f>
        <v>-2.9157667386609076E-2</v>
      </c>
      <c r="G18" s="680">
        <f>+'[1]6.1.Other Core Income'!G18</f>
        <v>-0.35735126776179504</v>
      </c>
      <c r="H18" s="677">
        <f>+'[1]6.1.Other Core Income'!H18</f>
        <v>470904</v>
      </c>
      <c r="I18" s="808">
        <f>+'[1]6.1.Other Core Income'!I18</f>
        <v>554486</v>
      </c>
      <c r="J18" s="680">
        <f>+'[1]6.1.Other Core Income'!J18</f>
        <v>0.17749265243021939</v>
      </c>
      <c r="K18" s="53"/>
    </row>
    <row r="19" spans="2:11" ht="17" thickBot="1">
      <c r="B19" s="1181" t="s">
        <v>342</v>
      </c>
      <c r="C19" s="1182">
        <f>+'[1]6.1.Other Core Income'!C19</f>
        <v>-134216</v>
      </c>
      <c r="D19" s="1183">
        <f>+'[1]6.1.Other Core Income'!D19</f>
        <v>-115312</v>
      </c>
      <c r="E19" s="1183">
        <f>+'[1]6.1.Other Core Income'!E19</f>
        <v>-116738</v>
      </c>
      <c r="F19" s="1184">
        <f>+'[1]6.1.Other Core Income'!F19</f>
        <v>1.2366449285416969E-2</v>
      </c>
      <c r="G19" s="1185">
        <f>+'[1]6.1.Other Core Income'!G19</f>
        <v>-0.13022292424152115</v>
      </c>
      <c r="H19" s="1182">
        <f>+'[1]6.1.Other Core Income'!H19</f>
        <v>-480566</v>
      </c>
      <c r="I19" s="1186">
        <f>+'[1]6.1.Other Core Income'!I19</f>
        <v>-481581</v>
      </c>
      <c r="J19" s="1185">
        <f>+'[1]6.1.Other Core Income'!J19</f>
        <v>2.1120928238784753E-3</v>
      </c>
      <c r="K19" s="53"/>
    </row>
    <row r="20" spans="2:11" ht="15" thickBot="1">
      <c r="B20" s="681" t="s">
        <v>343</v>
      </c>
      <c r="C20" s="513">
        <f>+'[1]6.1.Other Core Income'!C20</f>
        <v>986173</v>
      </c>
      <c r="D20" s="514">
        <f>+'[1]6.1.Other Core Income'!D20</f>
        <v>1108314</v>
      </c>
      <c r="E20" s="514">
        <f>+'[1]6.1.Other Core Income'!E20</f>
        <v>1103548</v>
      </c>
      <c r="F20" s="430">
        <f>+'[1]6.1.Other Core Income'!F20</f>
        <v>-4.3002253873901664E-3</v>
      </c>
      <c r="G20" s="431">
        <f>+'[1]6.1.Other Core Income'!G20</f>
        <v>0.11902069920794833</v>
      </c>
      <c r="H20" s="513">
        <f>+'[1]6.1.Other Core Income'!H20</f>
        <v>3804459</v>
      </c>
      <c r="I20" s="807">
        <f>+'[1]6.1.Other Core Income'!I20</f>
        <v>4423193</v>
      </c>
      <c r="J20" s="431">
        <f>+'[1]6.1.Other Core Income'!J20</f>
        <v>0.16263389880138024</v>
      </c>
      <c r="K20" s="53"/>
    </row>
    <row r="21" spans="2:11" ht="14.5">
      <c r="B21" s="809" t="s">
        <v>344</v>
      </c>
      <c r="C21" s="674"/>
      <c r="D21" s="674"/>
      <c r="E21" s="674"/>
      <c r="F21" s="675"/>
      <c r="G21" s="675"/>
      <c r="H21" s="674"/>
      <c r="I21" s="674"/>
      <c r="J21" s="675"/>
      <c r="K21" s="53"/>
    </row>
    <row r="22" spans="2:11" customFormat="1" ht="15" thickBot="1">
      <c r="B22" s="53"/>
      <c r="C22" s="53"/>
      <c r="D22" s="53"/>
      <c r="E22" s="53"/>
      <c r="F22" s="53"/>
      <c r="G22" s="53"/>
      <c r="H22" s="53"/>
      <c r="I22" s="53"/>
      <c r="J22" s="53"/>
      <c r="K22" s="53"/>
    </row>
    <row r="23" spans="2:11" ht="14.5">
      <c r="B23" s="1187" t="s">
        <v>345</v>
      </c>
      <c r="C23" s="810"/>
      <c r="D23" s="810" t="s">
        <v>71</v>
      </c>
      <c r="E23" s="811"/>
      <c r="F23" s="2144" t="s">
        <v>72</v>
      </c>
      <c r="G23" s="2145"/>
      <c r="H23" s="2129" t="s">
        <v>105</v>
      </c>
      <c r="I23" s="2143"/>
      <c r="J23" s="1188" t="s">
        <v>72</v>
      </c>
      <c r="K23" s="53"/>
    </row>
    <row r="24" spans="2:11" ht="15" thickBot="1">
      <c r="B24" s="812" t="s">
        <v>847</v>
      </c>
      <c r="C24" s="1189" t="str">
        <f t="shared" ref="C24:E24" si="1">+C10</f>
        <v>4T23</v>
      </c>
      <c r="D24" s="1189" t="str">
        <f t="shared" si="1"/>
        <v>3T24</v>
      </c>
      <c r="E24" s="1190" t="str">
        <f t="shared" si="1"/>
        <v>4T24</v>
      </c>
      <c r="F24" s="1155" t="s">
        <v>74</v>
      </c>
      <c r="G24" s="1191" t="s">
        <v>75</v>
      </c>
      <c r="H24" s="1179" t="s">
        <v>771</v>
      </c>
      <c r="I24" s="1180" t="s">
        <v>772</v>
      </c>
      <c r="J24" s="1178" t="str">
        <f>+CONCATENATE(I24," / ",H24)</f>
        <v>Dic 24 / Dic 23</v>
      </c>
      <c r="K24" s="53"/>
    </row>
    <row r="25" spans="2:11" ht="16.5">
      <c r="B25" s="813" t="s">
        <v>346</v>
      </c>
      <c r="C25" s="814">
        <f>+'[1]6.1.Other Core Income'!C25</f>
        <v>322.26385707900067</v>
      </c>
      <c r="D25" s="815">
        <f>+'[1]6.1.Other Core Income'!D25</f>
        <v>376.54262014899967</v>
      </c>
      <c r="E25" s="816">
        <f>+'[1]6.1.Other Core Income'!E25</f>
        <v>360.70943557630551</v>
      </c>
      <c r="F25" s="817">
        <f>+'[1]6.1.Other Core Income'!F25</f>
        <v>4.2674846563804714E-2</v>
      </c>
      <c r="G25" s="818">
        <f>+'[1]6.1.Other Core Income'!G25</f>
        <v>0.11094233558928979</v>
      </c>
      <c r="H25" s="1000">
        <f>+'[1]6.1.Other Core Income'!H25</f>
        <v>1301.788274797377</v>
      </c>
      <c r="I25" s="819">
        <f>+'[1]6.1.Other Core Income'!I25</f>
        <v>1410.7879976310037</v>
      </c>
      <c r="J25" s="427">
        <f>+'[1]6.1.Other Core Income'!J25</f>
        <v>5.3864054201160583E-2</v>
      </c>
      <c r="K25" s="53"/>
    </row>
    <row r="26" spans="2:11" ht="16.5">
      <c r="B26" s="813" t="s">
        <v>347</v>
      </c>
      <c r="C26" s="814">
        <f>+'[1]6.1.Other Core Income'!C26</f>
        <v>42.043742865999342</v>
      </c>
      <c r="D26" s="815">
        <f>+'[1]6.1.Other Core Income'!D26</f>
        <v>96.394728416999982</v>
      </c>
      <c r="E26" s="816">
        <f>+'[1]6.1.Other Core Income'!E26</f>
        <v>117.80373852569447</v>
      </c>
      <c r="F26" s="466">
        <f>+'[1]6.1.Other Core Income'!F26</f>
        <v>-4.8713781452032645E-2</v>
      </c>
      <c r="G26" s="427">
        <f>+'[1]6.1.Other Core Income'!G26</f>
        <v>7.3872065936853026E-2</v>
      </c>
      <c r="H26" s="814">
        <f>+'[1]6.1.Other Core Income'!H26</f>
        <v>89.866267346990924</v>
      </c>
      <c r="I26" s="816">
        <f>+'[1]6.1.Other Core Income'!I26</f>
        <v>340.46391443459095</v>
      </c>
      <c r="J26" s="427">
        <f>+'[1]6.1.Other Core Income'!J26</f>
        <v>3.9373894099605566E-2</v>
      </c>
      <c r="K26" s="53"/>
    </row>
    <row r="27" spans="2:11" ht="16.5">
      <c r="B27" s="813" t="s">
        <v>348</v>
      </c>
      <c r="C27" s="814">
        <f>+'[1]6.1.Other Core Income'!C27</f>
        <v>185.75197537500003</v>
      </c>
      <c r="D27" s="815">
        <f>+'[1]6.1.Other Core Income'!D27</f>
        <v>197.99748683799976</v>
      </c>
      <c r="E27" s="816">
        <f>+'[1]6.1.Other Core Income'!E27</f>
        <v>192.335196</v>
      </c>
      <c r="F27" s="466">
        <f>+'[1]6.1.Other Core Income'!F27</f>
        <v>2.7034196971506885E-2</v>
      </c>
      <c r="G27" s="427">
        <f>+'[1]6.1.Other Core Income'!G27</f>
        <v>1.5621021404666369E-2</v>
      </c>
      <c r="H27" s="814">
        <f>+'[1]6.1.Other Core Income'!H27</f>
        <v>723.96600545399974</v>
      </c>
      <c r="I27" s="816">
        <f>+'[1]6.1.Other Core Income'!I27</f>
        <v>759.53943320699955</v>
      </c>
      <c r="J27" s="427">
        <f>+'[1]6.1.Other Core Income'!J27</f>
        <v>-3.2046549294396431E-2</v>
      </c>
      <c r="K27" s="53"/>
    </row>
    <row r="28" spans="2:11" ht="16.5">
      <c r="B28" s="820" t="s">
        <v>349</v>
      </c>
      <c r="C28" s="814">
        <f>+'[1]6.1.Other Core Income'!C28</f>
        <v>95.850281232</v>
      </c>
      <c r="D28" s="815">
        <f>+'[1]6.1.Other Core Income'!D28</f>
        <v>96.068293817999901</v>
      </c>
      <c r="E28" s="816">
        <f>+'[1]6.1.Other Core Income'!E28</f>
        <v>97.746757177999996</v>
      </c>
      <c r="F28" s="466">
        <f>+'[1]6.1.Other Core Income'!F28</f>
        <v>-2.2606857100071265E-2</v>
      </c>
      <c r="G28" s="427">
        <f>+'[1]6.1.Other Core Income'!G28</f>
        <v>2.9151454171062907E-2</v>
      </c>
      <c r="H28" s="814">
        <f>+'[1]6.1.Other Core Income'!H28</f>
        <v>372.1097579929999</v>
      </c>
      <c r="I28" s="816">
        <f>+'[1]6.1.Other Core Income'!I28</f>
        <v>384.88343037499988</v>
      </c>
      <c r="J28" s="427">
        <f>+'[1]6.1.Other Core Income'!J28</f>
        <v>8.1063128206631863E-2</v>
      </c>
      <c r="K28" s="53"/>
    </row>
    <row r="29" spans="2:11" ht="14.5">
      <c r="B29" s="813" t="s">
        <v>350</v>
      </c>
      <c r="C29" s="814">
        <f>+'[1]6.1.Other Core Income'!C29</f>
        <v>56.511431641000001</v>
      </c>
      <c r="D29" s="815">
        <f>+'[1]6.1.Other Core Income'!D29</f>
        <v>56.529791303000003</v>
      </c>
      <c r="E29" s="816">
        <f>+'[1]6.1.Other Core Income'!E29</f>
        <v>55.064096711999994</v>
      </c>
      <c r="F29" s="466">
        <f>+'[1]6.1.Other Core Income'!F29</f>
        <v>-0.27697290369922789</v>
      </c>
      <c r="G29" s="427">
        <f>+'[1]6.1.Other Core Income'!G29</f>
        <v>0.28442888888461582</v>
      </c>
      <c r="H29" s="814">
        <f>+'[1]6.1.Other Core Income'!H29</f>
        <v>230.98004658099978</v>
      </c>
      <c r="I29" s="816">
        <f>+'[1]6.1.Other Core Income'!I29</f>
        <v>223.94119410399998</v>
      </c>
      <c r="J29" s="427">
        <f>+'[1]6.1.Other Core Income'!J29</f>
        <v>0.40803927867051137</v>
      </c>
      <c r="K29" s="53"/>
    </row>
    <row r="30" spans="2:11" ht="14.5">
      <c r="B30" s="813" t="s">
        <v>351</v>
      </c>
      <c r="C30" s="814">
        <f>+'[1]6.1.Other Core Income'!C30</f>
        <v>31.693266439999999</v>
      </c>
      <c r="D30" s="815">
        <f>+'[1]6.1.Other Core Income'!D30</f>
        <v>33.920607769999997</v>
      </c>
      <c r="E30" s="816">
        <f>+'[1]6.1.Other Core Income'!E30</f>
        <v>35.05301395</v>
      </c>
      <c r="F30" s="466">
        <f>+'[1]6.1.Other Core Income'!F30</f>
        <v>-8.7171939464415593E-2</v>
      </c>
      <c r="G30" s="427">
        <f>+'[1]6.1.Other Core Income'!G30</f>
        <v>-0.44161428626147525</v>
      </c>
      <c r="H30" s="814">
        <f>+'[1]6.1.Other Core Income'!H30</f>
        <v>126.29543254999999</v>
      </c>
      <c r="I30" s="816">
        <f>+'[1]6.1.Other Core Income'!I30</f>
        <v>137.32392757999989</v>
      </c>
      <c r="J30" s="427">
        <f>+'[1]6.1.Other Core Income'!J30</f>
        <v>-0.36396585309296603</v>
      </c>
      <c r="K30" s="53"/>
    </row>
    <row r="31" spans="2:11" ht="14.5">
      <c r="B31" s="813" t="s">
        <v>352</v>
      </c>
      <c r="C31" s="814">
        <f>+'[1]6.1.Other Core Income'!C31</f>
        <v>4.9460757069999994</v>
      </c>
      <c r="D31" s="815">
        <f>+'[1]6.1.Other Core Income'!D31</f>
        <v>12.682086256</v>
      </c>
      <c r="E31" s="816">
        <f>+'[1]6.1.Other Core Income'!E31</f>
        <v>19.357752221000002</v>
      </c>
      <c r="F31" s="466">
        <f>+'[1]6.1.Other Core Income'!F31</f>
        <v>8.3080022514437246E-2</v>
      </c>
      <c r="G31" s="427">
        <f>+'[1]6.1.Other Core Income'!G31</f>
        <v>0.16011116093528077</v>
      </c>
      <c r="H31" s="814">
        <f>+'[1]6.1.Other Core Income'!H31</f>
        <v>33.137421533999991</v>
      </c>
      <c r="I31" s="816">
        <f>+'[1]6.1.Other Core Income'!I31</f>
        <v>59.052274463999979</v>
      </c>
      <c r="J31" s="427">
        <f>+'[1]6.1.Other Core Income'!J31</f>
        <v>0.13024728937662777</v>
      </c>
      <c r="K31" s="53"/>
    </row>
    <row r="32" spans="2:11" ht="17" thickBot="1">
      <c r="B32" s="813" t="s">
        <v>353</v>
      </c>
      <c r="C32" s="814">
        <f>+'[1]6.1.Other Core Income'!C32</f>
        <v>9.181288991999816</v>
      </c>
      <c r="D32" s="815">
        <f>+'[1]6.1.Other Core Income'!D32</f>
        <v>9.8654211669999903</v>
      </c>
      <c r="E32" s="816">
        <f>+'[1]6.1.Other Core Income'!E32</f>
        <v>10.259132057000107</v>
      </c>
      <c r="F32" s="466">
        <f>+'[1]6.1.Other Core Income'!F32</f>
        <v>3.5675821745685621E-2</v>
      </c>
      <c r="G32" s="427">
        <f>+'[1]6.1.Other Core Income'!G32</f>
        <v>0.1138233873797061</v>
      </c>
      <c r="H32" s="814">
        <f>+'[1]6.1.Other Core Income'!H32</f>
        <v>50.109244443632399</v>
      </c>
      <c r="I32" s="816">
        <f>+'[1]6.1.Other Core Income'!I32</f>
        <v>36.265498105405662</v>
      </c>
      <c r="J32" s="427">
        <f>+'[1]6.1.Other Core Income'!J32</f>
        <v>-0.27627130466513994</v>
      </c>
      <c r="K32" s="53"/>
    </row>
    <row r="33" spans="2:11" ht="15" thickBot="1">
      <c r="B33" s="821" t="s">
        <v>205</v>
      </c>
      <c r="C33" s="822">
        <f>+'[1]6.1.Other Core Income'!C33</f>
        <v>748.23387835200003</v>
      </c>
      <c r="D33" s="823">
        <f>+'[1]6.1.Other Core Income'!D33</f>
        <v>880.00103571799934</v>
      </c>
      <c r="E33" s="824">
        <f>+'[1]6.1.Other Core Income'!E33</f>
        <v>888.32912222000027</v>
      </c>
      <c r="F33" s="825">
        <f>+'[1]6.1.Other Core Income'!F33</f>
        <v>9.4162759845390909E-3</v>
      </c>
      <c r="G33" s="826">
        <f>+'[1]6.1.Other Core Income'!G33</f>
        <v>0.18717876059484295</v>
      </c>
      <c r="H33" s="827">
        <f>+'[1]6.1.Other Core Income'!H33</f>
        <v>2928.2524507000003</v>
      </c>
      <c r="I33" s="828">
        <f>+'[1]6.1.Other Core Income'!I33</f>
        <v>3352.2576699009992</v>
      </c>
      <c r="J33" s="431">
        <f>+'[1]6.1.Other Core Income'!J33</f>
        <v>0.14479804126848461</v>
      </c>
      <c r="K33" s="53"/>
    </row>
    <row r="34" spans="2:11">
      <c r="B34" s="829" t="s">
        <v>354</v>
      </c>
      <c r="C34" s="53"/>
      <c r="D34" s="53"/>
      <c r="E34" s="53"/>
      <c r="F34" s="53"/>
      <c r="G34" s="53"/>
      <c r="H34" s="53"/>
      <c r="I34" s="53"/>
      <c r="J34" s="53"/>
      <c r="K34" s="53"/>
    </row>
    <row r="35" spans="2:11">
      <c r="B35" s="829" t="s">
        <v>355</v>
      </c>
      <c r="C35" s="53"/>
      <c r="D35" s="53"/>
      <c r="E35" s="53"/>
      <c r="F35" s="53"/>
      <c r="G35" s="53"/>
      <c r="H35" s="53"/>
      <c r="I35" s="53"/>
      <c r="J35" s="53"/>
      <c r="K35" s="53"/>
    </row>
    <row r="36" spans="2:11">
      <c r="B36" s="829" t="s">
        <v>356</v>
      </c>
      <c r="C36" s="53"/>
      <c r="D36" s="53"/>
      <c r="E36" s="53"/>
      <c r="F36" s="53"/>
      <c r="G36" s="53"/>
      <c r="H36" s="53"/>
      <c r="I36" s="53"/>
      <c r="J36" s="53"/>
      <c r="K36" s="53"/>
    </row>
    <row r="37" spans="2:11">
      <c r="B37" s="829" t="s">
        <v>357</v>
      </c>
      <c r="C37" s="53"/>
      <c r="D37" s="53"/>
      <c r="E37" s="53"/>
      <c r="F37" s="53"/>
      <c r="G37" s="53"/>
      <c r="H37" s="53"/>
      <c r="I37" s="53"/>
      <c r="J37" s="53"/>
      <c r="K37" s="53"/>
    </row>
    <row r="38" spans="2:11">
      <c r="B38" s="829" t="s">
        <v>358</v>
      </c>
      <c r="C38" s="53"/>
      <c r="D38" s="53"/>
      <c r="E38" s="53"/>
      <c r="F38" s="53"/>
      <c r="G38" s="53"/>
      <c r="H38" s="53"/>
      <c r="I38" s="53"/>
      <c r="J38" s="53"/>
      <c r="K38" s="53"/>
    </row>
    <row r="39" spans="2:11">
      <c r="B39" s="829" t="s">
        <v>359</v>
      </c>
    </row>
    <row r="40" spans="2:11" ht="14.5">
      <c r="B40" s="173"/>
    </row>
  </sheetData>
  <mergeCells count="8">
    <mergeCell ref="H3:I3"/>
    <mergeCell ref="H23:I23"/>
    <mergeCell ref="F23:G23"/>
    <mergeCell ref="C3:E3"/>
    <mergeCell ref="F3:G3"/>
    <mergeCell ref="C9:E9"/>
    <mergeCell ref="F9:G9"/>
    <mergeCell ref="H9:I9"/>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ignoredErrors>
    <ignoredError sqref="B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J14"/>
  <sheetViews>
    <sheetView showGridLines="0" zoomScale="80" zoomScaleNormal="80" workbookViewId="0">
      <pane xSplit="2" topLeftCell="E1" activePane="topRight" state="frozen"/>
      <selection activeCell="F74" sqref="F74"/>
      <selection pane="topRight" activeCell="I7" sqref="I7"/>
    </sheetView>
  </sheetViews>
  <sheetFormatPr baseColWidth="10" defaultColWidth="11.453125" defaultRowHeight="14"/>
  <cols>
    <col min="1" max="1" width="11.453125" style="46"/>
    <col min="2" max="2" width="47" style="46" customWidth="1"/>
    <col min="3" max="4" width="13" style="46" bestFit="1" customWidth="1"/>
    <col min="5" max="5" width="12.453125" style="46" bestFit="1" customWidth="1"/>
    <col min="6" max="6" width="9.81640625" style="46" bestFit="1" customWidth="1"/>
    <col min="7" max="7" width="9.1796875" style="46" bestFit="1" customWidth="1"/>
    <col min="8" max="9" width="13.453125" style="46" customWidth="1"/>
    <col min="10" max="10" width="15.453125" style="46" customWidth="1"/>
    <col min="11" max="16384" width="11.453125" style="46"/>
  </cols>
  <sheetData>
    <row r="1" spans="1:10" ht="14.5">
      <c r="A1" s="173" t="s">
        <v>41</v>
      </c>
    </row>
    <row r="2" spans="1:10" ht="14.5" thickBot="1"/>
    <row r="3" spans="1:10">
      <c r="B3" s="668" t="s">
        <v>360</v>
      </c>
      <c r="C3" s="2129" t="s">
        <v>71</v>
      </c>
      <c r="D3" s="2146"/>
      <c r="E3" s="2146"/>
      <c r="F3" s="2129" t="str">
        <f>[7]Encabezados!$F$8</f>
        <v>Variación %</v>
      </c>
      <c r="G3" s="2143"/>
      <c r="H3" s="2146" t="s">
        <v>105</v>
      </c>
      <c r="I3" s="2143"/>
      <c r="J3" s="881" t="str">
        <f>[7]Encabezados!$F$5</f>
        <v>Variación %</v>
      </c>
    </row>
    <row r="4" spans="1:10" ht="14.5" thickBot="1">
      <c r="B4" s="1988" t="s">
        <v>106</v>
      </c>
      <c r="C4" s="1176" t="s">
        <v>773</v>
      </c>
      <c r="D4" s="1177" t="s">
        <v>45</v>
      </c>
      <c r="E4" s="1177" t="s">
        <v>774</v>
      </c>
      <c r="F4" s="1176" t="s">
        <v>74</v>
      </c>
      <c r="G4" s="1178" t="s">
        <v>75</v>
      </c>
      <c r="H4" s="1179" t="s">
        <v>771</v>
      </c>
      <c r="I4" s="1180" t="s">
        <v>772</v>
      </c>
      <c r="J4" s="432" t="str">
        <f>+CONCATENATE(I4," / ",H4)</f>
        <v>Dic 24 / Dic 23</v>
      </c>
    </row>
    <row r="5" spans="1:10">
      <c r="B5" s="772" t="s">
        <v>361</v>
      </c>
      <c r="C5" s="1989">
        <f>+'[1]6.2.Other Non-Core Income  '!C5</f>
        <v>115825</v>
      </c>
      <c r="D5" s="1990">
        <f>+'[1]6.2.Other Non-Core Income  '!D5</f>
        <v>120033</v>
      </c>
      <c r="E5" s="1990">
        <f>+'[1]6.2.Other Non-Core Income  '!E5</f>
        <v>-47377</v>
      </c>
      <c r="F5" s="1991">
        <f>+'[1]6.2.Other Non-Core Income  '!F5</f>
        <v>-1.3946997908908383</v>
      </c>
      <c r="G5" s="1992">
        <f>+'[1]6.2.Other Non-Core Income  '!G5</f>
        <v>-1.4090394992445501</v>
      </c>
      <c r="H5" s="1990">
        <f>+'[1]6.2.Other Non-Core Income  '!H5</f>
        <v>308055</v>
      </c>
      <c r="I5" s="1990">
        <f>+'[1]6.2.Other Non-Core Income  '!I5</f>
        <v>227112</v>
      </c>
      <c r="J5" s="1993">
        <f>+'[1]6.2.Other Non-Core Income  '!J5</f>
        <v>-0.26275502751132107</v>
      </c>
    </row>
    <row r="6" spans="1:10" ht="14.5">
      <c r="B6" s="772" t="s">
        <v>833</v>
      </c>
      <c r="C6" s="1994">
        <f>+'[1]6.2.Other Non-Core Income  '!C6</f>
        <v>34132</v>
      </c>
      <c r="D6" s="1995">
        <f>+'[1]6.2.Other Non-Core Income  '!D6</f>
        <v>35600</v>
      </c>
      <c r="E6" s="1995">
        <f>+'[1]6.2.Other Non-Core Income  '!E6</f>
        <v>38560</v>
      </c>
      <c r="F6" s="1996">
        <f>+'[1]6.2.Other Non-Core Income  '!F6</f>
        <v>8.3146067415730274E-2</v>
      </c>
      <c r="G6" s="1997">
        <f>+'[1]6.2.Other Non-Core Income  '!G6</f>
        <v>0.12973163014180233</v>
      </c>
      <c r="H6" s="1995">
        <f>+'[1]6.2.Other Non-Core Income  '!H6</f>
        <v>117089</v>
      </c>
      <c r="I6" s="1995">
        <f>+'[1]6.2.Other Non-Core Income  '!I6</f>
        <v>135183</v>
      </c>
      <c r="J6" s="1998">
        <f>+'[1]6.2.Other Non-Core Income  '!J6</f>
        <v>0.15453202264943755</v>
      </c>
    </row>
    <row r="7" spans="1:10">
      <c r="B7" s="772" t="s">
        <v>362</v>
      </c>
      <c r="C7" s="1994">
        <f>+'[1]6.2.Other Non-Core Income  '!C7</f>
        <v>5019</v>
      </c>
      <c r="D7" s="1995">
        <f>+'[1]6.2.Other Non-Core Income  '!D7</f>
        <v>93801</v>
      </c>
      <c r="E7" s="1995">
        <f>+'[1]6.2.Other Non-Core Income  '!E7</f>
        <v>188301</v>
      </c>
      <c r="F7" s="1996">
        <f>+'[1]6.2.Other Non-Core Income  '!F7</f>
        <v>1.0074519461412992</v>
      </c>
      <c r="G7" s="1997" t="str">
        <f>+'[1]6.2.Other Non-Core Income  '!G7</f>
        <v>N/A</v>
      </c>
      <c r="H7" s="1995">
        <f>+'[1]6.2.Other Non-Core Income  '!H7</f>
        <v>53665</v>
      </c>
      <c r="I7" s="1995">
        <f>+'[1]6.2.Other Non-Core Income  '!I7</f>
        <v>363834</v>
      </c>
      <c r="J7" s="1998">
        <f>+'[1]6.2.Other Non-Core Income  '!J7</f>
        <v>5.7797260784496416</v>
      </c>
    </row>
    <row r="8" spans="1:10">
      <c r="B8" s="772" t="s">
        <v>363</v>
      </c>
      <c r="C8" s="1994">
        <f>+'[1]6.2.Other Non-Core Income  '!C8</f>
        <v>15255</v>
      </c>
      <c r="D8" s="1995">
        <f>+'[1]6.2.Other Non-Core Income  '!D8</f>
        <v>-6139</v>
      </c>
      <c r="E8" s="1995">
        <f>+'[1]6.2.Other Non-Core Income  '!E8</f>
        <v>-21365</v>
      </c>
      <c r="F8" s="1996">
        <f>+'[1]6.2.Other Non-Core Income  '!F8</f>
        <v>2.4802085030135199</v>
      </c>
      <c r="G8" s="1997">
        <f>+'[1]6.2.Other Non-Core Income  '!G8</f>
        <v>-2.400524418223533</v>
      </c>
      <c r="H8" s="1995">
        <f>+'[1]6.2.Other Non-Core Income  '!H8</f>
        <v>45778</v>
      </c>
      <c r="I8" s="1995">
        <f>+'[1]6.2.Other Non-Core Income  '!I8</f>
        <v>-41058</v>
      </c>
      <c r="J8" s="1998">
        <f>+'[1]6.2.Other Non-Core Income  '!J8</f>
        <v>-1.8968937043994933</v>
      </c>
    </row>
    <row r="9" spans="1:10" ht="14.5" thickBot="1">
      <c r="B9" s="772" t="s">
        <v>364</v>
      </c>
      <c r="C9" s="1994">
        <f>+'[1]6.2.Other Non-Core Income  '!C9</f>
        <v>112372</v>
      </c>
      <c r="D9" s="1995">
        <f>+'[1]6.2.Other Non-Core Income  '!D9</f>
        <v>96675</v>
      </c>
      <c r="E9" s="1995">
        <f>+'[1]6.2.Other Non-Core Income  '!E9</f>
        <v>176384</v>
      </c>
      <c r="F9" s="1996">
        <f>+'[1]6.2.Other Non-Core Income  '!F9</f>
        <v>0.82450478407033878</v>
      </c>
      <c r="G9" s="1997">
        <f>+'[1]6.2.Other Non-Core Income  '!G9</f>
        <v>0.56964368347987038</v>
      </c>
      <c r="H9" s="1995">
        <f>+'[1]6.2.Other Non-Core Income  '!H9</f>
        <v>440653</v>
      </c>
      <c r="I9" s="1995">
        <f>+'[1]6.2.Other Non-Core Income  '!I9</f>
        <v>514779</v>
      </c>
      <c r="J9" s="1998">
        <f>+'[1]6.2.Other Non-Core Income  '!J9</f>
        <v>0.16821853022673161</v>
      </c>
    </row>
    <row r="10" spans="1:10" s="176" customFormat="1" ht="14.5" thickBot="1">
      <c r="B10" s="1893" t="s">
        <v>365</v>
      </c>
      <c r="C10" s="1999">
        <f>+'[1]6.2.Other Non-Core Income  '!C10</f>
        <v>282603</v>
      </c>
      <c r="D10" s="2000">
        <f>+'[1]6.2.Other Non-Core Income  '!D10</f>
        <v>339970</v>
      </c>
      <c r="E10" s="2000">
        <f>+'[1]6.2.Other Non-Core Income  '!E10</f>
        <v>334503</v>
      </c>
      <c r="F10" s="2001">
        <f>+'[1]6.2.Other Non-Core Income  '!F10</f>
        <v>-1.6080830661528989E-2</v>
      </c>
      <c r="G10" s="2002">
        <f>+'[1]6.2.Other Non-Core Income  '!G10</f>
        <v>0.18364985509707954</v>
      </c>
      <c r="H10" s="2000">
        <f>+'[1]6.2.Other Non-Core Income  '!H10</f>
        <v>965240</v>
      </c>
      <c r="I10" s="2000">
        <f>+'[1]6.2.Other Non-Core Income  '!I10</f>
        <v>1199850</v>
      </c>
      <c r="J10" s="2003">
        <f>+'[1]6.2.Other Non-Core Income  '!J10</f>
        <v>0.24305872114707228</v>
      </c>
    </row>
    <row r="11" spans="1:10">
      <c r="B11" s="50" t="s">
        <v>366</v>
      </c>
      <c r="C11" s="53"/>
      <c r="D11" s="53"/>
      <c r="E11" s="53"/>
      <c r="F11" s="53"/>
      <c r="G11" s="53"/>
      <c r="H11" s="58"/>
      <c r="I11" s="58"/>
      <c r="J11" s="59"/>
    </row>
    <row r="12" spans="1:10" ht="14.5">
      <c r="B12" s="50"/>
      <c r="C12" s="53"/>
      <c r="D12" s="53"/>
      <c r="E12" s="53"/>
      <c r="F12" s="53"/>
      <c r="G12" s="53"/>
      <c r="H12"/>
      <c r="I12"/>
      <c r="J12"/>
    </row>
    <row r="14" spans="1:10" ht="14.5">
      <c r="B14" s="225"/>
    </row>
  </sheetData>
  <mergeCells count="3">
    <mergeCell ref="C3:E3"/>
    <mergeCell ref="F3:G3"/>
    <mergeCell ref="H3:I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zoomScale="55" zoomScaleNormal="55" workbookViewId="0">
      <pane xSplit="3" topLeftCell="D1" activePane="topRight" state="frozen"/>
      <selection activeCell="N35" sqref="N35"/>
      <selection pane="topRight" activeCell="B5" sqref="B5"/>
    </sheetView>
  </sheetViews>
  <sheetFormatPr baseColWidth="10" defaultColWidth="11.453125" defaultRowHeight="14"/>
  <cols>
    <col min="1" max="2" width="11.453125" style="46"/>
    <col min="3" max="3" width="32.453125" style="46" customWidth="1"/>
    <col min="4" max="6" width="9.54296875" style="46" customWidth="1"/>
    <col min="7" max="7" width="12" style="46" bestFit="1" customWidth="1"/>
    <col min="8" max="8" width="12" style="46" customWidth="1"/>
    <col min="9" max="10" width="11.54296875" style="46" customWidth="1"/>
    <col min="11" max="11" width="16.1796875" style="46" customWidth="1"/>
    <col min="12" max="12" width="11.54296875" style="46" customWidth="1"/>
    <col min="13" max="13" width="12.54296875" style="46" bestFit="1" customWidth="1"/>
    <col min="14" max="14" width="11.54296875" style="46" bestFit="1" customWidth="1"/>
    <col min="15" max="15" width="11.54296875" style="46" customWidth="1"/>
    <col min="16" max="16" width="11.54296875" style="46" bestFit="1" customWidth="1"/>
    <col min="17" max="17" width="11.54296875" style="46" customWidth="1"/>
    <col min="18" max="18" width="13.81640625" style="46" customWidth="1"/>
    <col min="19" max="19" width="11.54296875" style="46" bestFit="1" customWidth="1"/>
    <col min="20" max="20" width="11.54296875" style="46" customWidth="1"/>
    <col min="21" max="21" width="11.54296875" style="46" bestFit="1" customWidth="1"/>
    <col min="22" max="22" width="11.54296875" style="46" customWidth="1"/>
    <col min="23" max="23" width="11.54296875" style="46" bestFit="1" customWidth="1"/>
    <col min="24" max="16384" width="11.453125" style="46"/>
  </cols>
  <sheetData>
    <row r="1" spans="1:28" ht="14.5">
      <c r="B1" s="173" t="s">
        <v>41</v>
      </c>
    </row>
    <row r="2" spans="1:28" ht="14.5">
      <c r="C2"/>
      <c r="D2"/>
      <c r="E2"/>
      <c r="F2"/>
      <c r="G2"/>
      <c r="H2"/>
      <c r="I2"/>
      <c r="J2"/>
      <c r="K2"/>
      <c r="L2"/>
      <c r="M2"/>
      <c r="N2"/>
      <c r="O2"/>
      <c r="P2"/>
      <c r="Q2"/>
      <c r="R2"/>
    </row>
    <row r="3" spans="1:28" ht="15" customHeight="1" thickBot="1">
      <c r="A3" s="53"/>
      <c r="B3" s="53"/>
      <c r="C3" s="53"/>
      <c r="D3" s="53"/>
      <c r="E3" s="53"/>
      <c r="F3" s="53"/>
      <c r="G3" s="53"/>
      <c r="H3" s="53"/>
      <c r="I3" s="53"/>
      <c r="J3" s="53"/>
      <c r="K3" s="53"/>
      <c r="L3" s="53"/>
      <c r="M3" s="53"/>
      <c r="N3" s="53"/>
      <c r="O3"/>
      <c r="P3"/>
      <c r="Q3"/>
      <c r="R3"/>
      <c r="S3"/>
      <c r="T3"/>
      <c r="U3"/>
      <c r="V3"/>
      <c r="W3"/>
      <c r="X3"/>
      <c r="Y3"/>
      <c r="Z3"/>
      <c r="AA3"/>
      <c r="AB3"/>
    </row>
    <row r="4" spans="1:28" ht="14.5" customHeight="1">
      <c r="A4" s="53"/>
      <c r="B4" s="2149" t="s">
        <v>367</v>
      </c>
      <c r="C4" s="2150"/>
      <c r="D4" s="2151" t="s">
        <v>71</v>
      </c>
      <c r="E4" s="2151"/>
      <c r="F4" s="2152"/>
      <c r="G4" s="2153" t="s">
        <v>72</v>
      </c>
      <c r="H4" s="2152"/>
      <c r="I4" s="2153" t="s">
        <v>105</v>
      </c>
      <c r="J4" s="2152"/>
      <c r="K4" s="1192" t="s">
        <v>72</v>
      </c>
      <c r="L4" s="53"/>
      <c r="M4" s="53"/>
      <c r="N4" s="53"/>
      <c r="O4"/>
      <c r="P4"/>
      <c r="Q4"/>
      <c r="R4"/>
      <c r="S4"/>
      <c r="T4"/>
      <c r="U4"/>
      <c r="V4"/>
      <c r="W4"/>
      <c r="X4"/>
      <c r="Y4"/>
      <c r="Z4"/>
      <c r="AA4"/>
      <c r="AB4"/>
    </row>
    <row r="5" spans="1:28" ht="15" thickBot="1">
      <c r="A5" s="53"/>
      <c r="B5" s="1193" t="s">
        <v>214</v>
      </c>
      <c r="C5" s="1194"/>
      <c r="D5" s="1195" t="s">
        <v>773</v>
      </c>
      <c r="E5" s="1196" t="s">
        <v>45</v>
      </c>
      <c r="F5" s="1195" t="s">
        <v>774</v>
      </c>
      <c r="G5" s="1197" t="s">
        <v>74</v>
      </c>
      <c r="H5" s="1198" t="s">
        <v>75</v>
      </c>
      <c r="I5" s="413" t="s">
        <v>771</v>
      </c>
      <c r="J5" s="414" t="s">
        <v>772</v>
      </c>
      <c r="K5" s="415" t="str">
        <f>+CONCATENATE(J5," / ",I5)</f>
        <v>Dic 24 / Dic 23</v>
      </c>
      <c r="L5" s="53"/>
      <c r="M5" s="53"/>
      <c r="N5" s="53"/>
      <c r="O5"/>
      <c r="P5"/>
      <c r="Q5"/>
      <c r="R5"/>
      <c r="S5"/>
      <c r="T5"/>
      <c r="U5"/>
      <c r="V5"/>
      <c r="W5"/>
      <c r="X5"/>
      <c r="Y5"/>
      <c r="Z5"/>
      <c r="AA5"/>
      <c r="AB5"/>
    </row>
    <row r="6" spans="1:28" ht="14.5">
      <c r="A6" s="53"/>
      <c r="B6" s="2147" t="s">
        <v>205</v>
      </c>
      <c r="C6" s="51" t="s">
        <v>368</v>
      </c>
      <c r="D6" s="2004">
        <f>+'[1]7.Underwriting Results'!D6</f>
        <v>1019.6098086449329</v>
      </c>
      <c r="E6" s="2005">
        <f>+'[1]7.Underwriting Results'!E6</f>
        <v>940.93913475820887</v>
      </c>
      <c r="F6" s="2005">
        <f>+'[1]7.Underwriting Results'!F6</f>
        <v>982.53208505873909</v>
      </c>
      <c r="G6" s="1378">
        <f>+'[1]7.Underwriting Results'!G6</f>
        <v>4.4203656500288124E-2</v>
      </c>
      <c r="H6" s="1379">
        <f>+'[1]7.Underwriting Results'!H6</f>
        <v>-3.6364620339882969E-2</v>
      </c>
      <c r="I6" s="2005">
        <f>+'[1]7.Underwriting Results'!I6</f>
        <v>3843.1163424163378</v>
      </c>
      <c r="J6" s="2005">
        <f>+'[1]7.Underwriting Results'!J6</f>
        <v>3770.5323692451493</v>
      </c>
      <c r="K6" s="1265">
        <f>+'[1]7.Underwriting Results'!K6</f>
        <v>-1.8886748852768753E-2</v>
      </c>
      <c r="L6" s="53"/>
      <c r="M6" s="53"/>
      <c r="N6" s="53"/>
      <c r="O6"/>
      <c r="P6"/>
      <c r="Q6"/>
      <c r="R6"/>
      <c r="S6"/>
      <c r="T6"/>
      <c r="U6"/>
      <c r="V6"/>
      <c r="W6"/>
      <c r="X6"/>
      <c r="Y6"/>
      <c r="Z6"/>
      <c r="AA6"/>
      <c r="AB6"/>
    </row>
    <row r="7" spans="1:28" s="176" customFormat="1" ht="14.5">
      <c r="A7" s="200"/>
      <c r="B7" s="2147"/>
      <c r="C7" s="51" t="s">
        <v>369</v>
      </c>
      <c r="D7" s="2006">
        <f>+'[1]7.Underwriting Results'!D7</f>
        <v>-633.95650927059205</v>
      </c>
      <c r="E7" s="2007">
        <f>+'[1]7.Underwriting Results'!E7</f>
        <v>-514.73285986558415</v>
      </c>
      <c r="F7" s="2007">
        <f>+'[1]7.Underwriting Results'!F7</f>
        <v>-569.95501654457837</v>
      </c>
      <c r="G7" s="479">
        <f>+'[1]7.Underwriting Results'!G7</f>
        <v>0.10728313846800996</v>
      </c>
      <c r="H7" s="480">
        <f>+'[1]7.Underwriting Results'!H7</f>
        <v>-0.10095565198889034</v>
      </c>
      <c r="I7" s="2007">
        <f>+'[1]7.Underwriting Results'!I7</f>
        <v>-2234.9614196015809</v>
      </c>
      <c r="J7" s="2007">
        <f>+'[1]7.Underwriting Results'!J7</f>
        <v>-2057.0120704722394</v>
      </c>
      <c r="K7" s="2008">
        <f>+'[1]7.Underwriting Results'!K7</f>
        <v>-7.9620769991217144E-2</v>
      </c>
      <c r="L7" s="53"/>
      <c r="M7" s="53"/>
      <c r="N7" s="53"/>
      <c r="O7"/>
      <c r="P7"/>
      <c r="Q7"/>
      <c r="R7"/>
      <c r="S7"/>
      <c r="T7"/>
      <c r="U7"/>
      <c r="V7"/>
      <c r="W7"/>
      <c r="X7"/>
      <c r="Y7"/>
      <c r="Z7"/>
      <c r="AA7"/>
      <c r="AB7"/>
    </row>
    <row r="8" spans="1:28" ht="14.5">
      <c r="A8" s="53"/>
      <c r="B8" s="2147"/>
      <c r="C8" s="51" t="s">
        <v>370</v>
      </c>
      <c r="D8" s="2006">
        <f>+'[1]7.Underwriting Results'!D8</f>
        <v>-98.358299374341087</v>
      </c>
      <c r="E8" s="2007">
        <f>+'[1]7.Underwriting Results'!E8</f>
        <v>-134.43129696031895</v>
      </c>
      <c r="F8" s="2007">
        <f>+'[1]7.Underwriting Results'!F8</f>
        <v>-99.894068517208296</v>
      </c>
      <c r="G8" s="479">
        <f>+'[1]7.Underwriting Results'!G8</f>
        <v>-0.25691359991345808</v>
      </c>
      <c r="H8" s="480">
        <f>+'[1]7.Underwriting Results'!H8</f>
        <v>1.5614027007748943E-2</v>
      </c>
      <c r="I8" s="2007">
        <f>+'[1]7.Underwriting Results'!I8</f>
        <v>-397.05492281475739</v>
      </c>
      <c r="J8" s="2007">
        <f>+'[1]7.Underwriting Results'!J8</f>
        <v>-514.5002987758744</v>
      </c>
      <c r="K8" s="2008">
        <f>+'[1]7.Underwriting Results'!K8</f>
        <v>0.29579126013231716</v>
      </c>
      <c r="L8" s="53"/>
      <c r="M8" s="53"/>
      <c r="N8" s="53"/>
      <c r="O8"/>
      <c r="P8"/>
      <c r="Q8"/>
      <c r="R8"/>
      <c r="S8"/>
      <c r="T8"/>
      <c r="U8"/>
      <c r="V8"/>
      <c r="W8"/>
      <c r="X8"/>
      <c r="Y8"/>
      <c r="Z8"/>
      <c r="AA8"/>
      <c r="AB8"/>
    </row>
    <row r="9" spans="1:28" ht="15" thickBot="1">
      <c r="A9" s="53"/>
      <c r="B9" s="2148"/>
      <c r="C9" s="1153" t="s">
        <v>371</v>
      </c>
      <c r="D9" s="2009">
        <f>+'[1]7.Underwriting Results'!D9</f>
        <v>287.29499999999973</v>
      </c>
      <c r="E9" s="2010">
        <f>+'[1]7.Underwriting Results'!E9</f>
        <v>291.77497793230577</v>
      </c>
      <c r="F9" s="2010">
        <f>+'[1]7.Underwriting Results'!F9</f>
        <v>312.68299999695239</v>
      </c>
      <c r="G9" s="1269">
        <f>+'[1]7.Underwriting Results'!G9</f>
        <v>7.1658036658295732E-2</v>
      </c>
      <c r="H9" s="1270">
        <f>+'[1]7.Underwriting Results'!H9</f>
        <v>8.8369097954899001E-2</v>
      </c>
      <c r="I9" s="2010">
        <f>+'[1]7.Underwriting Results'!I9</f>
        <v>1211.0999999999992</v>
      </c>
      <c r="J9" s="2010">
        <f>+'[1]7.Underwriting Results'!J9</f>
        <v>1199.0199999970357</v>
      </c>
      <c r="K9" s="1061">
        <f>+'[1]7.Underwriting Results'!K9</f>
        <v>-9.9744034373409063E-3</v>
      </c>
      <c r="L9" s="53"/>
      <c r="M9" s="53"/>
      <c r="N9" s="53"/>
      <c r="O9"/>
      <c r="P9"/>
      <c r="Q9"/>
      <c r="R9"/>
      <c r="S9"/>
      <c r="T9"/>
      <c r="U9"/>
      <c r="V9"/>
      <c r="W9"/>
      <c r="X9"/>
      <c r="Y9"/>
      <c r="Z9"/>
      <c r="AA9"/>
      <c r="AB9"/>
    </row>
    <row r="10" spans="1:28" ht="14.5">
      <c r="A10" s="53"/>
      <c r="B10" s="2154" t="s">
        <v>372</v>
      </c>
      <c r="C10" s="1202" t="s">
        <v>368</v>
      </c>
      <c r="D10" s="2006">
        <f>+'[1]7.Underwriting Results'!D10</f>
        <v>449.79869397962256</v>
      </c>
      <c r="E10" s="2007">
        <f>+'[1]7.Underwriting Results'!E10</f>
        <v>471.1438588358011</v>
      </c>
      <c r="F10" s="2007">
        <f>+'[1]7.Underwriting Results'!F10</f>
        <v>491.92596241232661</v>
      </c>
      <c r="G10" s="479">
        <f>+'[1]7.Underwriting Results'!G10</f>
        <v>4.4109889552371939E-2</v>
      </c>
      <c r="H10" s="480">
        <f>+'[1]7.Underwriting Results'!H10</f>
        <v>9.3658049693253531E-2</v>
      </c>
      <c r="I10" s="2007">
        <f>+'[1]7.Underwriting Results'!I10</f>
        <v>1694.7252129119238</v>
      </c>
      <c r="J10" s="2007">
        <f>+'[1]7.Underwriting Results'!J10</f>
        <v>1874.7572157528232</v>
      </c>
      <c r="K10" s="2008">
        <f>+'[1]7.Underwriting Results'!K10</f>
        <v>0.10623079273811209</v>
      </c>
      <c r="L10" s="53"/>
      <c r="M10" s="53"/>
      <c r="N10" s="53"/>
      <c r="O10"/>
      <c r="P10"/>
      <c r="Q10"/>
      <c r="R10"/>
      <c r="S10"/>
      <c r="T10"/>
      <c r="U10"/>
      <c r="V10"/>
      <c r="W10"/>
      <c r="X10"/>
      <c r="Y10"/>
      <c r="Z10"/>
      <c r="AA10"/>
      <c r="AB10"/>
    </row>
    <row r="11" spans="1:28" ht="14.5">
      <c r="A11" s="53"/>
      <c r="B11" s="2147"/>
      <c r="C11" s="346" t="s">
        <v>369</v>
      </c>
      <c r="D11" s="2006">
        <f>+'[1]7.Underwriting Results'!D11</f>
        <v>-323.69106064292339</v>
      </c>
      <c r="E11" s="2007">
        <f>+'[1]7.Underwriting Results'!E11</f>
        <v>-278.11499237710132</v>
      </c>
      <c r="F11" s="2007">
        <f>+'[1]7.Underwriting Results'!F11</f>
        <v>-330.97606042196418</v>
      </c>
      <c r="G11" s="479">
        <f>+'[1]7.Underwriting Results'!G11</f>
        <v>0.19006910628243845</v>
      </c>
      <c r="H11" s="480">
        <f>+'[1]7.Underwriting Results'!H11</f>
        <v>2.2506027088209146E-2</v>
      </c>
      <c r="I11" s="2007">
        <f>+'[1]7.Underwriting Results'!I11</f>
        <v>-1138.5499207732225</v>
      </c>
      <c r="J11" s="2007">
        <f>+'[1]7.Underwriting Results'!J11</f>
        <v>-1148.926404828698</v>
      </c>
      <c r="K11" s="2008">
        <f>+'[1]7.Underwriting Results'!K11</f>
        <v>9.1137717074614155E-3</v>
      </c>
      <c r="L11" s="53"/>
      <c r="M11" s="53"/>
      <c r="N11" s="53"/>
      <c r="O11"/>
      <c r="P11"/>
      <c r="Q11"/>
      <c r="R11"/>
      <c r="S11"/>
      <c r="T11"/>
      <c r="U11"/>
      <c r="V11"/>
      <c r="W11"/>
      <c r="X11"/>
      <c r="Y11"/>
      <c r="Z11"/>
      <c r="AA11"/>
      <c r="AB11"/>
    </row>
    <row r="12" spans="1:28" ht="14.5">
      <c r="A12" s="53"/>
      <c r="B12" s="2147"/>
      <c r="C12" s="346" t="s">
        <v>370</v>
      </c>
      <c r="D12" s="2006">
        <f>+'[1]7.Underwriting Results'!D12</f>
        <v>-76.769114043361682</v>
      </c>
      <c r="E12" s="2007">
        <f>+'[1]7.Underwriting Results'!E12</f>
        <v>-120.39206014319015</v>
      </c>
      <c r="F12" s="2007">
        <f>+'[1]7.Underwriting Results'!F12</f>
        <v>-83.76134278292659</v>
      </c>
      <c r="G12" s="479">
        <f>+'[1]7.Underwriting Results'!G12</f>
        <v>-0.3042619032907673</v>
      </c>
      <c r="H12" s="480">
        <f>+'[1]7.Underwriting Results'!H12</f>
        <v>9.1081274373121746E-2</v>
      </c>
      <c r="I12" s="2007">
        <f>+'[1]7.Underwriting Results'!I12</f>
        <v>-293.07296569218101</v>
      </c>
      <c r="J12" s="2007">
        <f>+'[1]7.Underwriting Results'!J12</f>
        <v>-432.4037452135496</v>
      </c>
      <c r="K12" s="2008">
        <f>+'[1]7.Underwriting Results'!K12</f>
        <v>0.47541327871131522</v>
      </c>
      <c r="L12" s="53"/>
      <c r="M12" s="53"/>
      <c r="N12" s="53"/>
      <c r="O12"/>
      <c r="P12"/>
      <c r="Q12"/>
      <c r="R12"/>
      <c r="S12"/>
      <c r="T12"/>
      <c r="U12"/>
      <c r="V12"/>
      <c r="W12"/>
      <c r="X12"/>
      <c r="Y12"/>
      <c r="Z12"/>
      <c r="AA12"/>
      <c r="AB12"/>
    </row>
    <row r="13" spans="1:28" ht="15" thickBot="1">
      <c r="A13" s="53"/>
      <c r="B13" s="2148"/>
      <c r="C13" s="195" t="s">
        <v>371</v>
      </c>
      <c r="D13" s="2009">
        <f>+'[1]7.Underwriting Results'!D13</f>
        <v>49.338519293337477</v>
      </c>
      <c r="E13" s="2010">
        <f>+'[1]7.Underwriting Results'!E13</f>
        <v>72.636806315509602</v>
      </c>
      <c r="F13" s="2010">
        <f>+'[1]7.Underwriting Results'!F13</f>
        <v>77.188559207435858</v>
      </c>
      <c r="G13" s="1269">
        <f>+'[1]7.Underwriting Results'!G13</f>
        <v>6.2664551524401979E-2</v>
      </c>
      <c r="H13" s="1270">
        <f>+'[1]7.Underwriting Results'!H13</f>
        <v>0.56446849871027971</v>
      </c>
      <c r="I13" s="2010">
        <f>+'[1]7.Underwriting Results'!I13</f>
        <v>263.10232644652029</v>
      </c>
      <c r="J13" s="2010">
        <f>+'[1]7.Underwriting Results'!J13</f>
        <v>293.42706571057579</v>
      </c>
      <c r="K13" s="1061">
        <f>+'[1]7.Underwriting Results'!K13</f>
        <v>0.11525834709872651</v>
      </c>
      <c r="L13" s="53"/>
      <c r="M13" s="53"/>
      <c r="N13" s="53"/>
      <c r="O13"/>
      <c r="P13"/>
      <c r="Q13"/>
      <c r="R13"/>
      <c r="S13"/>
      <c r="T13"/>
      <c r="U13"/>
      <c r="V13"/>
      <c r="W13"/>
      <c r="X13"/>
      <c r="Y13"/>
      <c r="Z13"/>
      <c r="AA13"/>
      <c r="AB13"/>
    </row>
    <row r="14" spans="1:28" ht="14.5">
      <c r="A14" s="53"/>
      <c r="B14" s="2154" t="s">
        <v>373</v>
      </c>
      <c r="C14" s="1202" t="s">
        <v>368</v>
      </c>
      <c r="D14" s="2006">
        <f>+'[1]7.Underwriting Results'!D14</f>
        <v>534.81766854981515</v>
      </c>
      <c r="E14" s="2007">
        <f>+'[1]7.Underwriting Results'!E14</f>
        <v>453.00876204828512</v>
      </c>
      <c r="F14" s="2007">
        <f>+'[1]7.Underwriting Results'!F14</f>
        <v>471.46452554035756</v>
      </c>
      <c r="G14" s="479">
        <f>+'[1]7.Underwriting Results'!G14</f>
        <v>4.0740411749707661E-2</v>
      </c>
      <c r="H14" s="480">
        <f>+'[1]7.Underwriting Results'!H14</f>
        <v>-0.11845746080387143</v>
      </c>
      <c r="I14" s="2007">
        <f>+'[1]7.Underwriting Results'!I14</f>
        <v>2033.1041625829296</v>
      </c>
      <c r="J14" s="2007">
        <f>+'[1]7.Underwriting Results'!J14</f>
        <v>1818.7011164312512</v>
      </c>
      <c r="K14" s="2008">
        <f>+'[1]7.Underwriting Results'!K14</f>
        <v>-0.10545600668058885</v>
      </c>
      <c r="L14" s="53"/>
      <c r="M14" s="53"/>
      <c r="N14" s="53"/>
      <c r="O14"/>
      <c r="P14"/>
      <c r="Q14"/>
      <c r="R14"/>
      <c r="S14"/>
      <c r="T14"/>
      <c r="U14"/>
      <c r="V14"/>
      <c r="W14"/>
      <c r="X14"/>
      <c r="Y14"/>
      <c r="Z14"/>
      <c r="AA14"/>
      <c r="AB14"/>
    </row>
    <row r="15" spans="1:28" ht="14.5">
      <c r="A15" s="53"/>
      <c r="B15" s="2147"/>
      <c r="C15" s="346" t="s">
        <v>369</v>
      </c>
      <c r="D15" s="2006">
        <f>+'[1]7.Underwriting Results'!D15</f>
        <v>-305.08259138908807</v>
      </c>
      <c r="E15" s="2007">
        <f>+'[1]7.Underwriting Results'!E15</f>
        <v>-234.50283745579151</v>
      </c>
      <c r="F15" s="2007">
        <f>+'[1]7.Underwriting Results'!F15</f>
        <v>-238.69074986042025</v>
      </c>
      <c r="G15" s="479">
        <f>+'[1]7.Underwriting Results'!G15</f>
        <v>1.7858685421741294E-2</v>
      </c>
      <c r="H15" s="480">
        <f>+'[1]7.Underwriting Results'!H15</f>
        <v>-0.21761923951929063</v>
      </c>
      <c r="I15" s="2007">
        <f>+'[1]7.Underwriting Results'!I15</f>
        <v>-1076.2502163637803</v>
      </c>
      <c r="J15" s="2007">
        <f>+'[1]7.Underwriting Results'!J15</f>
        <v>-910.49727212699088</v>
      </c>
      <c r="K15" s="2008">
        <f>+'[1]7.Underwriting Results'!K15</f>
        <v>-0.15400967332373916</v>
      </c>
      <c r="L15" s="53"/>
      <c r="M15" s="53"/>
      <c r="N15" s="53"/>
      <c r="O15"/>
      <c r="P15"/>
      <c r="Q15"/>
      <c r="R15"/>
      <c r="S15"/>
      <c r="T15"/>
      <c r="U15"/>
      <c r="V15"/>
      <c r="W15"/>
      <c r="X15"/>
      <c r="Y15"/>
      <c r="Z15"/>
      <c r="AA15"/>
      <c r="AB15"/>
    </row>
    <row r="16" spans="1:28" ht="14.5">
      <c r="A16" s="53"/>
      <c r="B16" s="2147"/>
      <c r="C16" s="346" t="s">
        <v>370</v>
      </c>
      <c r="D16" s="2006">
        <f>+'[1]7.Underwriting Results'!D16</f>
        <v>-14.497678588315935</v>
      </c>
      <c r="E16" s="2007">
        <f>+'[1]7.Underwriting Results'!E16</f>
        <v>-9.3638326329635611</v>
      </c>
      <c r="F16" s="2007">
        <f>+'[1]7.Underwriting Results'!F16</f>
        <v>-10.176897107024931</v>
      </c>
      <c r="G16" s="479">
        <f>+'[1]7.Underwriting Results'!G16</f>
        <v>8.6830308264923106E-2</v>
      </c>
      <c r="H16" s="480">
        <f>+'[1]7.Underwriting Results'!H16</f>
        <v>-0.29803264398296403</v>
      </c>
      <c r="I16" s="2007">
        <f>+'[1]7.Underwriting Results'!I16</f>
        <v>-82.997668723793822</v>
      </c>
      <c r="J16" s="2007">
        <f>+'[1]7.Underwriting Results'!J16</f>
        <v>-61.849674785114118</v>
      </c>
      <c r="K16" s="2008">
        <f>+'[1]7.Underwriting Results'!K16</f>
        <v>-0.25480226449561694</v>
      </c>
      <c r="L16" s="53"/>
      <c r="M16" s="53"/>
      <c r="N16" s="53"/>
      <c r="O16"/>
      <c r="P16"/>
      <c r="Q16"/>
      <c r="R16"/>
      <c r="S16"/>
      <c r="T16"/>
      <c r="U16"/>
      <c r="V16"/>
      <c r="W16"/>
      <c r="X16"/>
      <c r="Y16"/>
      <c r="Z16"/>
      <c r="AA16"/>
      <c r="AB16"/>
    </row>
    <row r="17" spans="1:28" ht="15" thickBot="1">
      <c r="A17" s="53"/>
      <c r="B17" s="2148"/>
      <c r="C17" s="195" t="s">
        <v>371</v>
      </c>
      <c r="D17" s="2009">
        <f>+'[1]7.Underwriting Results'!D17</f>
        <v>215.23739857241119</v>
      </c>
      <c r="E17" s="2010">
        <f>+'[1]7.Underwriting Results'!E17</f>
        <v>209.14209195953003</v>
      </c>
      <c r="F17" s="2010">
        <f>+'[1]7.Underwriting Results'!F17</f>
        <v>222.5968785729124</v>
      </c>
      <c r="G17" s="1269">
        <f>+'[1]7.Underwriting Results'!G17</f>
        <v>6.4333231475880659E-2</v>
      </c>
      <c r="H17" s="1270">
        <f>+'[1]7.Underwriting Results'!H17</f>
        <v>3.4192385009825799E-2</v>
      </c>
      <c r="I17" s="2010">
        <f>+'[1]7.Underwriting Results'!I17</f>
        <v>873.85627749535547</v>
      </c>
      <c r="J17" s="2010">
        <f>+'[1]7.Underwriting Results'!J17</f>
        <v>846.35416951914624</v>
      </c>
      <c r="K17" s="1061">
        <f>+'[1]7.Underwriting Results'!K17</f>
        <v>-3.1472118109668656E-2</v>
      </c>
      <c r="L17" s="53"/>
      <c r="M17" s="53"/>
      <c r="N17" s="53"/>
      <c r="O17"/>
      <c r="P17"/>
      <c r="Q17"/>
      <c r="R17"/>
      <c r="S17"/>
      <c r="T17"/>
      <c r="U17"/>
      <c r="V17"/>
      <c r="W17"/>
      <c r="X17"/>
      <c r="Y17"/>
      <c r="Z17"/>
      <c r="AA17"/>
      <c r="AB17"/>
    </row>
    <row r="18" spans="1:28" ht="14.5">
      <c r="A18" s="53"/>
      <c r="B18" s="2147" t="s">
        <v>374</v>
      </c>
      <c r="C18" s="346" t="s">
        <v>368</v>
      </c>
      <c r="D18" s="2006">
        <f>+'[1]7.Underwriting Results'!D18</f>
        <v>37.123527385815684</v>
      </c>
      <c r="E18" s="2007">
        <f>+'[1]7.Underwriting Results'!E18</f>
        <v>23.489213447820902</v>
      </c>
      <c r="F18" s="2007">
        <f>+'[1]7.Underwriting Results'!F18</f>
        <v>25.302896326857201</v>
      </c>
      <c r="G18" s="479">
        <f>+'[1]7.Underwriting Results'!G18</f>
        <v>7.7213435991172252E-2</v>
      </c>
      <c r="H18" s="480">
        <f>+'[1]7.Underwriting Results'!H18</f>
        <v>-0.31841346691303274</v>
      </c>
      <c r="I18" s="2007">
        <f>+'[1]7.Underwriting Results'!I18</f>
        <v>123.61482604764399</v>
      </c>
      <c r="J18" s="2007">
        <f>+'[1]7.Underwriting Results'!J18</f>
        <v>99.161652859632412</v>
      </c>
      <c r="K18" s="2008">
        <f>+'[1]7.Underwriting Results'!K18</f>
        <v>-0.19781747845187081</v>
      </c>
      <c r="L18" s="53"/>
      <c r="M18" s="53"/>
      <c r="N18" s="53"/>
      <c r="O18"/>
      <c r="P18"/>
      <c r="Q18"/>
      <c r="R18"/>
      <c r="S18"/>
      <c r="T18"/>
      <c r="U18"/>
      <c r="V18"/>
      <c r="W18"/>
      <c r="X18"/>
      <c r="Y18"/>
      <c r="Z18"/>
      <c r="AA18"/>
      <c r="AB18"/>
    </row>
    <row r="19" spans="1:28" ht="14.5">
      <c r="A19" s="53"/>
      <c r="B19" s="2147"/>
      <c r="C19" s="346" t="s">
        <v>369</v>
      </c>
      <c r="D19" s="2006">
        <f>+'[1]7.Underwriting Results'!D19</f>
        <v>-11.48458283396149</v>
      </c>
      <c r="E19" s="2007">
        <f>+'[1]7.Underwriting Results'!E19</f>
        <v>-7.0967663755831998</v>
      </c>
      <c r="F19" s="2007">
        <f>+'[1]7.Underwriting Results'!F19</f>
        <v>-5.6225161545790998</v>
      </c>
      <c r="G19" s="479">
        <f>+'[1]7.Underwriting Results'!G19</f>
        <v>-0.20773548726027335</v>
      </c>
      <c r="H19" s="480">
        <f>+'[1]7.Underwriting Results'!H19</f>
        <v>-0.51042922186493822</v>
      </c>
      <c r="I19" s="2007">
        <f>+'[1]7.Underwriting Results'!I19</f>
        <v>-39.207067667781097</v>
      </c>
      <c r="J19" s="2007">
        <f>+'[1]7.Underwriting Results'!J19</f>
        <v>-18.334322002239603</v>
      </c>
      <c r="K19" s="2008">
        <f>+'[1]7.Underwriting Results'!K19</f>
        <v>-0.53237201624986441</v>
      </c>
      <c r="L19" s="53"/>
      <c r="M19" s="53"/>
      <c r="N19" s="53"/>
      <c r="O19"/>
      <c r="P19"/>
      <c r="Q19"/>
      <c r="R19"/>
      <c r="S19"/>
      <c r="T19"/>
      <c r="U19"/>
      <c r="V19"/>
      <c r="W19"/>
      <c r="X19"/>
      <c r="Y19"/>
      <c r="Z19"/>
      <c r="AA19"/>
      <c r="AB19"/>
    </row>
    <row r="20" spans="1:28" ht="14.5">
      <c r="A20" s="53"/>
      <c r="B20" s="2147"/>
      <c r="C20" s="346" t="s">
        <v>370</v>
      </c>
      <c r="D20" s="2006">
        <f>+'[1]7.Underwriting Results'!D20</f>
        <v>-9.0936130676688993</v>
      </c>
      <c r="E20" s="2007">
        <f>+'[1]7.Underwriting Results'!E20</f>
        <v>-11.240225340331001</v>
      </c>
      <c r="F20" s="2007">
        <f>+'[1]7.Underwriting Results'!F20</f>
        <v>-12.331509183106199</v>
      </c>
      <c r="G20" s="479">
        <f>+'[1]7.Underwriting Results'!G20</f>
        <v>9.7087363440977459E-2</v>
      </c>
      <c r="H20" s="480">
        <f>+'[1]7.Underwriting Results'!H20</f>
        <v>0.3560626663288764</v>
      </c>
      <c r="I20" s="2007">
        <f>+'[1]7.Underwriting Results'!I20</f>
        <v>-29.975900732813297</v>
      </c>
      <c r="J20" s="2007">
        <f>+'[1]7.Underwriting Results'!J20</f>
        <v>-42.157674761387597</v>
      </c>
      <c r="K20" s="2008">
        <f>+'[1]7.Underwriting Results'!K20</f>
        <v>0.40638558744756748</v>
      </c>
      <c r="L20" s="53"/>
      <c r="M20" s="53"/>
      <c r="N20" s="53"/>
      <c r="O20"/>
      <c r="P20"/>
      <c r="Q20"/>
      <c r="R20"/>
      <c r="S20"/>
      <c r="T20"/>
      <c r="U20"/>
      <c r="V20"/>
      <c r="W20"/>
      <c r="X20"/>
      <c r="Y20"/>
      <c r="Z20"/>
      <c r="AA20"/>
      <c r="AB20"/>
    </row>
    <row r="21" spans="1:28" ht="15" thickBot="1">
      <c r="A21" s="53"/>
      <c r="B21" s="2148"/>
      <c r="C21" s="195" t="s">
        <v>371</v>
      </c>
      <c r="D21" s="2009">
        <f>+'[1]7.Underwriting Results'!D21</f>
        <v>16.545331484185297</v>
      </c>
      <c r="E21" s="2010">
        <f>+'[1]7.Underwriting Results'!E21</f>
        <v>5.1522217319067005</v>
      </c>
      <c r="F21" s="2010">
        <f>+'[1]7.Underwriting Results'!F21</f>
        <v>7.3488709891718988</v>
      </c>
      <c r="G21" s="1269">
        <f>+'[1]7.Underwriting Results'!G21</f>
        <v>0.42634990719863231</v>
      </c>
      <c r="H21" s="1270">
        <f>+'[1]7.Underwriting Results'!H21</f>
        <v>-0.55583416408451836</v>
      </c>
      <c r="I21" s="2010">
        <f>+'[1]7.Underwriting Results'!I21</f>
        <v>54.43185764704959</v>
      </c>
      <c r="J21" s="2010">
        <f>+'[1]7.Underwriting Results'!J21</f>
        <v>38.669656096005205</v>
      </c>
      <c r="K21" s="1061">
        <f>+'[1]7.Underwriting Results'!K21</f>
        <v>-0.28957677052381026</v>
      </c>
      <c r="L21" s="53"/>
      <c r="M21" s="53"/>
      <c r="N21" s="53"/>
      <c r="O21"/>
      <c r="P21"/>
      <c r="Q21"/>
      <c r="R21"/>
      <c r="S21"/>
      <c r="T21"/>
      <c r="U21"/>
      <c r="V21"/>
      <c r="W21"/>
      <c r="X21"/>
      <c r="Y21"/>
      <c r="Z21"/>
      <c r="AA21"/>
      <c r="AB21"/>
    </row>
    <row r="22" spans="1:28" ht="14.5">
      <c r="A22" s="53"/>
      <c r="B22" s="53"/>
      <c r="C22" s="53"/>
      <c r="D22" s="53"/>
      <c r="E22" s="53"/>
      <c r="F22" s="53"/>
      <c r="G22" s="53"/>
      <c r="H22" s="53"/>
      <c r="I22" s="53"/>
      <c r="J22" s="53"/>
      <c r="K22" s="53"/>
      <c r="L22" s="53"/>
      <c r="M22" s="53"/>
      <c r="N22" s="53"/>
      <c r="O22"/>
      <c r="P22"/>
      <c r="Q22"/>
      <c r="R22"/>
      <c r="S22"/>
      <c r="T22"/>
      <c r="U22"/>
      <c r="V22"/>
      <c r="W22"/>
      <c r="X22"/>
      <c r="Y22"/>
      <c r="Z22"/>
      <c r="AA22"/>
      <c r="AB22"/>
    </row>
    <row r="23" spans="1:28" ht="14.5">
      <c r="A23" s="53"/>
      <c r="B23" s="53"/>
      <c r="C23" s="53"/>
      <c r="D23" s="53"/>
      <c r="E23" s="53"/>
      <c r="F23" s="53"/>
      <c r="G23" s="53"/>
      <c r="H23" s="53"/>
      <c r="I23" s="53"/>
      <c r="J23" s="53"/>
      <c r="K23" s="53"/>
      <c r="L23" s="53"/>
      <c r="M23" s="53"/>
      <c r="N23" s="53"/>
      <c r="O23"/>
      <c r="P23"/>
      <c r="Q23"/>
      <c r="R23"/>
      <c r="S23"/>
      <c r="T23"/>
      <c r="U23"/>
      <c r="V23"/>
      <c r="W23"/>
      <c r="X23"/>
      <c r="Y23"/>
      <c r="Z23"/>
      <c r="AA23"/>
      <c r="AB23"/>
    </row>
    <row r="24" spans="1:28" ht="14.5">
      <c r="A24" s="53"/>
      <c r="B24" s="53"/>
      <c r="C24" s="53"/>
      <c r="D24" s="53"/>
      <c r="E24" s="53"/>
      <c r="F24" s="53"/>
      <c r="G24" s="53"/>
      <c r="H24" s="53"/>
      <c r="I24" s="53"/>
      <c r="J24" s="53"/>
      <c r="K24" s="53"/>
      <c r="L24" s="53"/>
      <c r="M24" s="53"/>
      <c r="N24" s="53"/>
      <c r="O24"/>
      <c r="P24"/>
      <c r="Q24"/>
      <c r="R24"/>
      <c r="S24"/>
      <c r="T24"/>
      <c r="U24"/>
      <c r="V24"/>
      <c r="W24"/>
      <c r="X24"/>
      <c r="Y24"/>
      <c r="Z24"/>
      <c r="AA24"/>
      <c r="AB24"/>
    </row>
    <row r="25" spans="1:28" ht="14.5">
      <c r="A25" s="53"/>
      <c r="B25" s="53"/>
      <c r="C25" s="53"/>
      <c r="D25" s="53"/>
      <c r="E25" s="53"/>
      <c r="F25" s="53"/>
      <c r="G25" s="53"/>
      <c r="H25" s="53"/>
      <c r="I25" s="53"/>
      <c r="J25" s="53"/>
      <c r="K25" s="53"/>
      <c r="L25" s="53"/>
      <c r="M25" s="53"/>
      <c r="N25" s="53"/>
      <c r="O25"/>
      <c r="P25"/>
      <c r="Q25"/>
      <c r="R25"/>
      <c r="S25"/>
      <c r="T25"/>
      <c r="U25"/>
      <c r="V25"/>
      <c r="W25"/>
      <c r="X25"/>
      <c r="Y25"/>
      <c r="Z25"/>
      <c r="AA25"/>
      <c r="AB25"/>
    </row>
    <row r="26" spans="1:28" ht="14.5">
      <c r="A26" s="53"/>
      <c r="B26" s="53"/>
      <c r="C26" s="53"/>
      <c r="D26" s="53"/>
      <c r="E26" s="53"/>
      <c r="F26" s="53"/>
      <c r="G26" s="53"/>
      <c r="H26" s="53"/>
      <c r="I26" s="53"/>
      <c r="J26" s="53"/>
      <c r="K26" s="53"/>
      <c r="L26" s="53"/>
      <c r="M26" s="53"/>
      <c r="N26" s="53"/>
      <c r="O26"/>
      <c r="P26"/>
      <c r="Q26"/>
      <c r="R26"/>
      <c r="S26"/>
      <c r="T26"/>
      <c r="U26"/>
      <c r="V26"/>
      <c r="W26"/>
      <c r="X26"/>
      <c r="Y26"/>
      <c r="Z26"/>
      <c r="AA26"/>
      <c r="AB26"/>
    </row>
    <row r="27" spans="1:28" ht="14.5">
      <c r="A27" s="53"/>
      <c r="B27" s="53"/>
      <c r="C27" s="53"/>
      <c r="D27" s="53"/>
      <c r="E27" s="53"/>
      <c r="F27" s="53"/>
      <c r="G27" s="53"/>
      <c r="H27" s="53"/>
      <c r="I27" s="53"/>
      <c r="J27" s="53"/>
      <c r="K27" s="53"/>
      <c r="L27" s="53"/>
      <c r="M27" s="53"/>
      <c r="N27" s="53"/>
      <c r="O27"/>
      <c r="P27"/>
      <c r="Q27"/>
      <c r="R27"/>
      <c r="S27"/>
      <c r="T27"/>
      <c r="U27"/>
      <c r="V27"/>
      <c r="W27"/>
      <c r="X27"/>
      <c r="Y27"/>
      <c r="Z27"/>
      <c r="AA27"/>
      <c r="AB27"/>
    </row>
    <row r="28" spans="1:28" ht="14.5">
      <c r="A28" s="53"/>
      <c r="B28" s="53"/>
      <c r="C28" s="53"/>
      <c r="D28" s="53"/>
      <c r="E28" s="53"/>
      <c r="F28" s="53"/>
      <c r="G28" s="53"/>
      <c r="H28" s="53"/>
      <c r="I28" s="53"/>
      <c r="J28" s="53"/>
      <c r="K28" s="53"/>
      <c r="L28" s="53"/>
      <c r="M28" s="53"/>
      <c r="N28" s="53"/>
      <c r="O28"/>
      <c r="P28"/>
      <c r="Q28"/>
      <c r="R28"/>
      <c r="S28"/>
      <c r="T28"/>
      <c r="U28"/>
      <c r="V28"/>
      <c r="W28"/>
      <c r="X28"/>
      <c r="Y28"/>
      <c r="Z28"/>
      <c r="AA28"/>
      <c r="AB28"/>
    </row>
    <row r="29" spans="1:28" ht="14.5">
      <c r="A29" s="53"/>
      <c r="B29" s="53"/>
      <c r="C29" s="53"/>
      <c r="D29" s="53"/>
      <c r="E29" s="53"/>
      <c r="F29" s="53"/>
      <c r="G29" s="53"/>
      <c r="H29" s="53"/>
      <c r="I29" s="53"/>
      <c r="J29" s="53"/>
      <c r="K29" s="53"/>
      <c r="L29" s="53"/>
      <c r="M29" s="53"/>
      <c r="N29" s="53"/>
      <c r="O29"/>
      <c r="P29"/>
      <c r="Q29"/>
      <c r="R29"/>
      <c r="S29"/>
      <c r="T29"/>
      <c r="U29"/>
      <c r="V29"/>
      <c r="W29"/>
      <c r="X29"/>
      <c r="Y29"/>
      <c r="Z29"/>
      <c r="AA29"/>
      <c r="AB29"/>
    </row>
    <row r="30" spans="1:28" ht="14.5">
      <c r="B30"/>
      <c r="C30"/>
      <c r="D30"/>
      <c r="E30"/>
      <c r="F30"/>
      <c r="G30"/>
      <c r="H30"/>
      <c r="I30"/>
      <c r="J30"/>
      <c r="K30"/>
      <c r="L30"/>
      <c r="M30"/>
      <c r="N30"/>
      <c r="O30"/>
      <c r="P30"/>
      <c r="Q30"/>
      <c r="R30"/>
      <c r="S30"/>
      <c r="T30"/>
      <c r="U30"/>
      <c r="V30"/>
      <c r="W30"/>
      <c r="X30"/>
      <c r="Y30"/>
      <c r="Z30"/>
      <c r="AA30"/>
      <c r="AB30"/>
    </row>
    <row r="31" spans="1:28" ht="14.5">
      <c r="B31"/>
      <c r="C31"/>
      <c r="D31"/>
      <c r="E31"/>
      <c r="F31"/>
      <c r="G31"/>
      <c r="H31"/>
      <c r="I31"/>
      <c r="J31"/>
      <c r="K31"/>
      <c r="L31"/>
      <c r="M31"/>
      <c r="N31"/>
      <c r="O31"/>
      <c r="P31"/>
      <c r="Q31"/>
      <c r="R31"/>
      <c r="S31"/>
      <c r="T31"/>
      <c r="U31"/>
      <c r="V31"/>
      <c r="W31"/>
      <c r="X31"/>
      <c r="Y31"/>
      <c r="Z31"/>
      <c r="AA31"/>
      <c r="AB31"/>
    </row>
    <row r="32" spans="1:28" ht="14.5">
      <c r="B32"/>
      <c r="C32"/>
      <c r="D32"/>
      <c r="E32"/>
      <c r="F32"/>
      <c r="G32"/>
      <c r="H32"/>
      <c r="I32"/>
      <c r="J32"/>
      <c r="K32"/>
      <c r="L32"/>
      <c r="M32"/>
      <c r="N32"/>
      <c r="O32"/>
      <c r="P32"/>
      <c r="Q32"/>
      <c r="R32"/>
      <c r="S32"/>
      <c r="T32"/>
      <c r="U32"/>
      <c r="V32"/>
      <c r="W32"/>
      <c r="X32"/>
      <c r="Y32"/>
      <c r="Z32"/>
      <c r="AA32"/>
      <c r="AB32"/>
    </row>
  </sheetData>
  <mergeCells count="8">
    <mergeCell ref="B18:B21"/>
    <mergeCell ref="B4:C4"/>
    <mergeCell ref="D4:F4"/>
    <mergeCell ref="G4:H4"/>
    <mergeCell ref="I4:J4"/>
    <mergeCell ref="B6:B9"/>
    <mergeCell ref="B10:B13"/>
    <mergeCell ref="B14:B17"/>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M44"/>
  <sheetViews>
    <sheetView showGridLines="0" zoomScale="58" zoomScaleNormal="100" workbookViewId="0">
      <pane xSplit="2" topLeftCell="C1" activePane="topRight" state="frozen"/>
      <selection activeCell="N35" sqref="N35"/>
      <selection pane="topRight" activeCell="B35" sqref="B35"/>
    </sheetView>
  </sheetViews>
  <sheetFormatPr baseColWidth="10" defaultColWidth="11.453125" defaultRowHeight="14.5"/>
  <cols>
    <col min="2" max="2" width="61.453125" style="46" customWidth="1"/>
    <col min="3" max="3" width="13.81640625" style="46" customWidth="1"/>
    <col min="4" max="4" width="13.81640625" style="46" bestFit="1" customWidth="1"/>
    <col min="5" max="5" width="14.1796875" style="46" bestFit="1" customWidth="1"/>
    <col min="6" max="6" width="11.453125" style="46"/>
    <col min="7" max="7" width="11.453125" style="46" customWidth="1"/>
    <col min="8" max="8" width="15.1796875" bestFit="1" customWidth="1"/>
    <col min="9" max="9" width="15.81640625" bestFit="1" customWidth="1"/>
    <col min="10" max="10" width="16.81640625" customWidth="1"/>
  </cols>
  <sheetData>
    <row r="1" spans="1:10">
      <c r="A1" s="173" t="s">
        <v>41</v>
      </c>
    </row>
    <row r="2" spans="1:10" ht="15" thickBot="1"/>
    <row r="3" spans="1:10">
      <c r="B3" s="1203" t="s">
        <v>375</v>
      </c>
      <c r="C3" s="2129" t="s">
        <v>71</v>
      </c>
      <c r="D3" s="2146"/>
      <c r="E3" s="2143"/>
      <c r="F3" s="2129" t="s">
        <v>72</v>
      </c>
      <c r="G3" s="2143"/>
      <c r="H3" s="2155" t="s">
        <v>73</v>
      </c>
      <c r="I3" s="2156"/>
      <c r="J3" s="784" t="s">
        <v>72</v>
      </c>
    </row>
    <row r="4" spans="1:10" ht="15" thickBot="1">
      <c r="B4" s="60" t="s">
        <v>106</v>
      </c>
      <c r="C4" s="1204" t="s">
        <v>773</v>
      </c>
      <c r="D4" s="1204" t="s">
        <v>45</v>
      </c>
      <c r="E4" s="1205" t="s">
        <v>774</v>
      </c>
      <c r="F4" s="1206" t="s">
        <v>74</v>
      </c>
      <c r="G4" s="1207" t="s">
        <v>75</v>
      </c>
      <c r="H4" s="1208" t="s">
        <v>771</v>
      </c>
      <c r="I4" s="1209" t="s">
        <v>772</v>
      </c>
      <c r="J4" s="1219" t="str">
        <f>+CONCATENATE(I4," / ",H4)</f>
        <v>Dic 24 / Dic 23</v>
      </c>
    </row>
    <row r="5" spans="1:10">
      <c r="B5" s="61" t="s">
        <v>376</v>
      </c>
      <c r="C5" s="1994">
        <f>+'[1]8.Operating Expenses'!C5</f>
        <v>1119758</v>
      </c>
      <c r="D5" s="1995">
        <f>+'[1]8.Operating Expenses'!D5</f>
        <v>1155966</v>
      </c>
      <c r="E5" s="1995">
        <f>+'[1]8.Operating Expenses'!E5</f>
        <v>1271578</v>
      </c>
      <c r="F5" s="479">
        <f>+'[1]8.Operating Expenses'!F5</f>
        <v>0.10001332219113701</v>
      </c>
      <c r="G5" s="480">
        <f>+'[1]8.Operating Expenses'!G5</f>
        <v>0.13558286701233668</v>
      </c>
      <c r="H5" s="1995">
        <f>+'[1]8.Operating Expenses'!H5</f>
        <v>4265453</v>
      </c>
      <c r="I5" s="1995">
        <f>+'[1]8.Operating Expenses'!I5</f>
        <v>4676436</v>
      </c>
      <c r="J5" s="2008">
        <f>+'[1]8.Operating Expenses'!J5</f>
        <v>9.6351548123962516E-2</v>
      </c>
    </row>
    <row r="6" spans="1:10">
      <c r="B6" s="61" t="s">
        <v>377</v>
      </c>
      <c r="C6" s="1994">
        <f>+'[1]8.Operating Expenses'!C6</f>
        <v>1089203</v>
      </c>
      <c r="D6" s="1995">
        <f>+'[1]8.Operating Expenses'!D6</f>
        <v>1047386</v>
      </c>
      <c r="E6" s="1995">
        <f>+'[1]8.Operating Expenses'!E6</f>
        <v>1230099</v>
      </c>
      <c r="F6" s="479">
        <f>+'[1]8.Operating Expenses'!F6</f>
        <v>0.17444667009106474</v>
      </c>
      <c r="G6" s="480">
        <f>+'[1]8.Operating Expenses'!G6</f>
        <v>0.12935697018829373</v>
      </c>
      <c r="H6" s="1995">
        <f>+'[1]8.Operating Expenses'!H6</f>
        <v>3803203</v>
      </c>
      <c r="I6" s="1995">
        <f>+'[1]8.Operating Expenses'!I6</f>
        <v>4183775</v>
      </c>
      <c r="J6" s="2008">
        <f>+'[1]8.Operating Expenses'!J6</f>
        <v>0.10006618105843934</v>
      </c>
    </row>
    <row r="7" spans="1:10">
      <c r="B7" s="61" t="s">
        <v>378</v>
      </c>
      <c r="C7" s="1994">
        <f>+'[1]8.Operating Expenses'!C7</f>
        <v>177618</v>
      </c>
      <c r="D7" s="1995">
        <f>+'[1]8.Operating Expenses'!D7</f>
        <v>179495</v>
      </c>
      <c r="E7" s="1995">
        <f>+'[1]8.Operating Expenses'!E7</f>
        <v>186625</v>
      </c>
      <c r="F7" s="479">
        <f>+'[1]8.Operating Expenses'!F7</f>
        <v>3.9722554945820221E-2</v>
      </c>
      <c r="G7" s="480">
        <f>+'[1]8.Operating Expenses'!G7</f>
        <v>5.0709950568073037E-2</v>
      </c>
      <c r="H7" s="1995">
        <f>+'[1]8.Operating Expenses'!H7</f>
        <v>659007</v>
      </c>
      <c r="I7" s="1995">
        <f>+'[1]8.Operating Expenses'!I7</f>
        <v>713470</v>
      </c>
      <c r="J7" s="2008">
        <f>+'[1]8.Operating Expenses'!J7</f>
        <v>8.2644038682441856E-2</v>
      </c>
    </row>
    <row r="8" spans="1:10" ht="15" thickBot="1">
      <c r="B8" s="61" t="s">
        <v>379</v>
      </c>
      <c r="C8" s="1994">
        <f>+'[1]8.Operating Expenses'!C8</f>
        <v>9109</v>
      </c>
      <c r="D8" s="1995">
        <f>+'[1]8.Operating Expenses'!D8</f>
        <v>6414</v>
      </c>
      <c r="E8" s="1995">
        <f>+'[1]8.Operating Expenses'!E8</f>
        <v>3808</v>
      </c>
      <c r="F8" s="479">
        <f>+'[1]8.Operating Expenses'!F8</f>
        <v>-0.40629872154661673</v>
      </c>
      <c r="G8" s="480">
        <f>+'[1]8.Operating Expenses'!G8</f>
        <v>-0.58195191568778126</v>
      </c>
      <c r="H8" s="1995">
        <f>+'[1]8.Operating Expenses'!H8</f>
        <v>53097</v>
      </c>
      <c r="I8" s="1995">
        <f>+'[1]8.Operating Expenses'!I8</f>
        <v>28269</v>
      </c>
      <c r="J8" s="2008">
        <f>+'[1]8.Operating Expenses'!J8</f>
        <v>-0.46759703938075603</v>
      </c>
    </row>
    <row r="9" spans="1:10" ht="15" thickBot="1">
      <c r="B9" s="830" t="s">
        <v>380</v>
      </c>
      <c r="C9" s="1999">
        <f>+'[1]8.Operating Expenses'!C9</f>
        <v>2395688</v>
      </c>
      <c r="D9" s="2000">
        <f>+'[1]8.Operating Expenses'!D9</f>
        <v>2389261</v>
      </c>
      <c r="E9" s="2000">
        <f>+'[1]8.Operating Expenses'!E9</f>
        <v>2692110</v>
      </c>
      <c r="F9" s="2011">
        <f>+'[1]8.Operating Expenses'!F9</f>
        <v>0.12675425581382704</v>
      </c>
      <c r="G9" s="1569">
        <f>+'[1]8.Operating Expenses'!G9</f>
        <v>0.12373147087600733</v>
      </c>
      <c r="H9" s="2000">
        <f>+'[1]8.Operating Expenses'!H9</f>
        <v>8780760</v>
      </c>
      <c r="I9" s="2000">
        <f>+'[1]8.Operating Expenses'!I9</f>
        <v>9601950</v>
      </c>
      <c r="J9" s="2012">
        <f>+'[1]8.Operating Expenses'!J9</f>
        <v>9.3521517499624229E-2</v>
      </c>
    </row>
    <row r="10" spans="1:10">
      <c r="B10" s="2157"/>
      <c r="C10" s="2158"/>
      <c r="D10" s="2158"/>
      <c r="E10" s="2158"/>
      <c r="F10" s="2157"/>
      <c r="G10" s="2157"/>
      <c r="H10" s="2157"/>
      <c r="I10" s="2157"/>
      <c r="J10" s="2157"/>
    </row>
    <row r="11" spans="1:10">
      <c r="B11"/>
      <c r="C11"/>
      <c r="D11"/>
      <c r="E11"/>
      <c r="F11"/>
      <c r="G11"/>
    </row>
    <row r="12" spans="1:10" ht="15" thickBot="1">
      <c r="B12"/>
      <c r="C12"/>
      <c r="D12"/>
      <c r="E12"/>
      <c r="F12"/>
      <c r="G12"/>
    </row>
    <row r="13" spans="1:10">
      <c r="B13" s="831" t="s">
        <v>381</v>
      </c>
      <c r="C13" s="2160" t="s">
        <v>71</v>
      </c>
      <c r="D13" s="2161"/>
      <c r="E13" s="2161"/>
      <c r="F13" s="2160" t="s">
        <v>72</v>
      </c>
      <c r="G13" s="2162"/>
      <c r="H13" s="2161" t="s">
        <v>73</v>
      </c>
      <c r="I13" s="2162"/>
      <c r="J13" s="1210" t="s">
        <v>72</v>
      </c>
    </row>
    <row r="14" spans="1:10" ht="15" thickBot="1">
      <c r="B14" s="1211" t="s">
        <v>106</v>
      </c>
      <c r="C14" s="1805" t="str">
        <f>+C4</f>
        <v>4T23</v>
      </c>
      <c r="D14" s="1806" t="str">
        <f>+D4</f>
        <v>3T24</v>
      </c>
      <c r="E14" s="1205" t="str">
        <f>+E4</f>
        <v>4T24</v>
      </c>
      <c r="F14" s="1212" t="s">
        <v>74</v>
      </c>
      <c r="G14" s="1213" t="s">
        <v>75</v>
      </c>
      <c r="H14" s="1214" t="str">
        <f>+H4</f>
        <v>Dic 23</v>
      </c>
      <c r="I14" s="1215" t="str">
        <f>+I4</f>
        <v>Dic 24</v>
      </c>
      <c r="J14" s="939" t="str">
        <f>+J4</f>
        <v>Dic 24 / Dic 23</v>
      </c>
    </row>
    <row r="15" spans="1:10">
      <c r="B15" s="832" t="s">
        <v>382</v>
      </c>
      <c r="C15" s="2014">
        <f>+'[1]8.Operating Expenses'!C14</f>
        <v>311417</v>
      </c>
      <c r="D15" s="833">
        <f>+'[1]8.Operating Expenses'!D14</f>
        <v>287372</v>
      </c>
      <c r="E15" s="833">
        <f>+'[1]8.Operating Expenses'!E14</f>
        <v>386150</v>
      </c>
      <c r="F15" s="2015">
        <f>+'[1]8.Operating Expenses'!F14</f>
        <v>0.34372868616288299</v>
      </c>
      <c r="G15" s="2016">
        <f>+'[1]8.Operating Expenses'!G14</f>
        <v>0.23997726521031293</v>
      </c>
      <c r="H15" s="1989">
        <f>+'[1]8.Operating Expenses'!H14</f>
        <v>1080001</v>
      </c>
      <c r="I15" s="2026">
        <f>+'[1]8.Operating Expenses'!I14</f>
        <v>1251424</v>
      </c>
      <c r="J15" s="62">
        <f>+'[1]8.Operating Expenses'!J14</f>
        <v>0.15872485303254358</v>
      </c>
    </row>
    <row r="16" spans="1:10">
      <c r="B16" s="63" t="s">
        <v>383</v>
      </c>
      <c r="C16" s="2017">
        <f>+'[1]8.Operating Expenses'!C15</f>
        <v>239028</v>
      </c>
      <c r="D16" s="434">
        <f>+'[1]8.Operating Expenses'!D15</f>
        <v>199111</v>
      </c>
      <c r="E16" s="434">
        <f>+'[1]8.Operating Expenses'!E15</f>
        <v>243129</v>
      </c>
      <c r="F16" s="2018">
        <f>+'[1]8.Operating Expenses'!F15</f>
        <v>0.22107266800930137</v>
      </c>
      <c r="G16" s="2019">
        <f>+'[1]8.Operating Expenses'!G15</f>
        <v>1.7156985792459389E-2</v>
      </c>
      <c r="H16" s="1995">
        <f>+'[1]8.Operating Expenses'!H15</f>
        <v>720718</v>
      </c>
      <c r="I16" s="1995">
        <f>+'[1]8.Operating Expenses'!I15</f>
        <v>770965</v>
      </c>
      <c r="J16" s="62">
        <f>+'[1]8.Operating Expenses'!J15</f>
        <v>6.9717975685358313E-2</v>
      </c>
    </row>
    <row r="17" spans="2:10">
      <c r="B17" s="63" t="s">
        <v>384</v>
      </c>
      <c r="C17" s="2017">
        <f>+'[1]8.Operating Expenses'!C16</f>
        <v>93089.85</v>
      </c>
      <c r="D17" s="434">
        <f>+'[1]8.Operating Expenses'!D16</f>
        <v>90080</v>
      </c>
      <c r="E17" s="434">
        <f>+'[1]8.Operating Expenses'!E16</f>
        <v>105296</v>
      </c>
      <c r="F17" s="2018">
        <f>+'[1]8.Operating Expenses'!F16</f>
        <v>0.16891651865008872</v>
      </c>
      <c r="G17" s="2019">
        <f>+'[1]8.Operating Expenses'!G16</f>
        <v>0.13112224372474546</v>
      </c>
      <c r="H17" s="1995">
        <f>+'[1]8.Operating Expenses'!H16</f>
        <v>264326</v>
      </c>
      <c r="I17" s="1995">
        <f>+'[1]8.Operating Expenses'!I16</f>
        <v>382711</v>
      </c>
      <c r="J17" s="62">
        <f>+'[1]8.Operating Expenses'!J16</f>
        <v>0.44787497257174858</v>
      </c>
    </row>
    <row r="18" spans="2:10">
      <c r="B18" s="63" t="s">
        <v>385</v>
      </c>
      <c r="C18" s="2017">
        <f>+'[1]8.Operating Expenses'!C17</f>
        <v>105340</v>
      </c>
      <c r="D18" s="434">
        <f>+'[1]8.Operating Expenses'!D17</f>
        <v>101570</v>
      </c>
      <c r="E18" s="434">
        <f>+'[1]8.Operating Expenses'!E17</f>
        <v>171101</v>
      </c>
      <c r="F18" s="2018">
        <f>+'[1]8.Operating Expenses'!F17</f>
        <v>0.68456237077877335</v>
      </c>
      <c r="G18" s="2019">
        <f>+'[1]8.Operating Expenses'!G17</f>
        <v>0.62427378014049739</v>
      </c>
      <c r="H18" s="1995">
        <f>+'[1]8.Operating Expenses'!H17</f>
        <v>336715</v>
      </c>
      <c r="I18" s="1995">
        <f>+'[1]8.Operating Expenses'!I17</f>
        <v>407508</v>
      </c>
      <c r="J18" s="62">
        <f>+'[1]8.Operating Expenses'!J17</f>
        <v>0.21024605378435779</v>
      </c>
    </row>
    <row r="19" spans="2:10">
      <c r="B19" s="63" t="s">
        <v>386</v>
      </c>
      <c r="C19" s="2017">
        <f>+'[1]8.Operating Expenses'!C18</f>
        <v>60869</v>
      </c>
      <c r="D19" s="434">
        <f>+'[1]8.Operating Expenses'!D18</f>
        <v>62568</v>
      </c>
      <c r="E19" s="434">
        <f>+'[1]8.Operating Expenses'!E18</f>
        <v>67398</v>
      </c>
      <c r="F19" s="2018">
        <f>+'[1]8.Operating Expenses'!F18</f>
        <v>7.7196010740314458E-2</v>
      </c>
      <c r="G19" s="2019">
        <f>+'[1]8.Operating Expenses'!G18</f>
        <v>0.10726313887200378</v>
      </c>
      <c r="H19" s="1995">
        <f>+'[1]8.Operating Expenses'!H18</f>
        <v>226860</v>
      </c>
      <c r="I19" s="1995">
        <f>+'[1]8.Operating Expenses'!I18</f>
        <v>244255</v>
      </c>
      <c r="J19" s="62">
        <f>+'[1]8.Operating Expenses'!J18</f>
        <v>7.6677245878515432E-2</v>
      </c>
    </row>
    <row r="20" spans="2:10">
      <c r="B20" s="63" t="s">
        <v>387</v>
      </c>
      <c r="C20" s="2017">
        <f>+'[1]8.Operating Expenses'!C19</f>
        <v>49698</v>
      </c>
      <c r="D20" s="434">
        <f>+'[1]8.Operating Expenses'!D19</f>
        <v>36316</v>
      </c>
      <c r="E20" s="434">
        <f>+'[1]8.Operating Expenses'!E19</f>
        <v>50981</v>
      </c>
      <c r="F20" s="2018">
        <f>+'[1]8.Operating Expenses'!F19</f>
        <v>0.40381649961449506</v>
      </c>
      <c r="G20" s="2019">
        <f>+'[1]8.Operating Expenses'!G19</f>
        <v>2.5815928206366356E-2</v>
      </c>
      <c r="H20" s="1995">
        <f>+'[1]8.Operating Expenses'!H19</f>
        <v>157127</v>
      </c>
      <c r="I20" s="1995">
        <f>+'[1]8.Operating Expenses'!I19</f>
        <v>154533</v>
      </c>
      <c r="J20" s="62">
        <f>+'[1]8.Operating Expenses'!J19</f>
        <v>-1.6508938629261727E-2</v>
      </c>
    </row>
    <row r="21" spans="2:10">
      <c r="B21" s="63" t="s">
        <v>388</v>
      </c>
      <c r="C21" s="2017">
        <f>+'[1]8.Operating Expenses'!C20</f>
        <v>31911</v>
      </c>
      <c r="D21" s="434">
        <f>+'[1]8.Operating Expenses'!D20</f>
        <v>29957</v>
      </c>
      <c r="E21" s="434">
        <f>+'[1]8.Operating Expenses'!E20</f>
        <v>31436</v>
      </c>
      <c r="F21" s="2018">
        <f>+'[1]8.Operating Expenses'!F20</f>
        <v>4.9370764762826758E-2</v>
      </c>
      <c r="G21" s="2019">
        <f>+'[1]8.Operating Expenses'!G20</f>
        <v>-1.4885149321550606E-2</v>
      </c>
      <c r="H21" s="1995">
        <f>+'[1]8.Operating Expenses'!H20</f>
        <v>115120</v>
      </c>
      <c r="I21" s="1995">
        <f>+'[1]8.Operating Expenses'!I20</f>
        <v>118156</v>
      </c>
      <c r="J21" s="62">
        <f>+'[1]8.Operating Expenses'!J20</f>
        <v>2.63724808895065E-2</v>
      </c>
    </row>
    <row r="22" spans="2:10">
      <c r="B22" s="63" t="s">
        <v>389</v>
      </c>
      <c r="C22" s="2017">
        <f>+'[1]8.Operating Expenses'!C21</f>
        <v>43936</v>
      </c>
      <c r="D22" s="434">
        <f>+'[1]8.Operating Expenses'!D21</f>
        <v>36689</v>
      </c>
      <c r="E22" s="434">
        <f>+'[1]8.Operating Expenses'!E21</f>
        <v>6220</v>
      </c>
      <c r="F22" s="2018">
        <f>+'[1]8.Operating Expenses'!F21</f>
        <v>-0.83046689743519853</v>
      </c>
      <c r="G22" s="2019">
        <f>+'[1]8.Operating Expenses'!G21</f>
        <v>-0.85843044428259285</v>
      </c>
      <c r="H22" s="1995">
        <f>+'[1]8.Operating Expenses'!H21</f>
        <v>144534</v>
      </c>
      <c r="I22" s="1995">
        <f>+'[1]8.Operating Expenses'!I21</f>
        <v>107274</v>
      </c>
      <c r="J22" s="62">
        <f>+'[1]8.Operating Expenses'!J21</f>
        <v>-0.25779401386524969</v>
      </c>
    </row>
    <row r="23" spans="2:10">
      <c r="B23" s="63" t="s">
        <v>390</v>
      </c>
      <c r="C23" s="2017">
        <f>+'[1]8.Operating Expenses'!C22</f>
        <v>30205</v>
      </c>
      <c r="D23" s="434">
        <f>+'[1]8.Operating Expenses'!D22</f>
        <v>26378</v>
      </c>
      <c r="E23" s="434">
        <f>+'[1]8.Operating Expenses'!E22</f>
        <v>36936</v>
      </c>
      <c r="F23" s="2018">
        <f>+'[1]8.Operating Expenses'!F22</f>
        <v>0.40025779058306155</v>
      </c>
      <c r="G23" s="2019">
        <f>+'[1]8.Operating Expenses'!G22</f>
        <v>0.22284390001655363</v>
      </c>
      <c r="H23" s="1995">
        <f>+'[1]8.Operating Expenses'!H22</f>
        <v>108357</v>
      </c>
      <c r="I23" s="1995">
        <f>+'[1]8.Operating Expenses'!I22</f>
        <v>124781</v>
      </c>
      <c r="J23" s="62">
        <f>+'[1]8.Operating Expenses'!J22</f>
        <v>0.15157304096643509</v>
      </c>
    </row>
    <row r="24" spans="2:10">
      <c r="B24" s="63" t="s">
        <v>391</v>
      </c>
      <c r="C24" s="2017">
        <f>+'[1]8.Operating Expenses'!C23</f>
        <v>30589</v>
      </c>
      <c r="D24" s="434">
        <f>+'[1]8.Operating Expenses'!D23</f>
        <v>23552</v>
      </c>
      <c r="E24" s="434">
        <f>+'[1]8.Operating Expenses'!E23</f>
        <v>24864</v>
      </c>
      <c r="F24" s="2018">
        <f>+'[1]8.Operating Expenses'!F23</f>
        <v>5.5706521739130377E-2</v>
      </c>
      <c r="G24" s="2019">
        <f>+'[1]8.Operating Expenses'!G23</f>
        <v>-0.18715878256889729</v>
      </c>
      <c r="H24" s="1995">
        <f>+'[1]8.Operating Expenses'!H23</f>
        <v>118510</v>
      </c>
      <c r="I24" s="1995">
        <f>+'[1]8.Operating Expenses'!I23</f>
        <v>91769</v>
      </c>
      <c r="J24" s="62">
        <f>+'[1]8.Operating Expenses'!J23</f>
        <v>-0.22564340561977891</v>
      </c>
    </row>
    <row r="25" spans="2:10">
      <c r="B25" s="63" t="s">
        <v>392</v>
      </c>
      <c r="C25" s="2017">
        <f>+'[1]8.Operating Expenses'!C24</f>
        <v>16575</v>
      </c>
      <c r="D25" s="434">
        <f>+'[1]8.Operating Expenses'!D24</f>
        <v>16909</v>
      </c>
      <c r="E25" s="434">
        <f>+'[1]8.Operating Expenses'!E24</f>
        <v>16614</v>
      </c>
      <c r="F25" s="2018">
        <f>+'[1]8.Operating Expenses'!F24</f>
        <v>-1.7446330356614803E-2</v>
      </c>
      <c r="G25" s="2019">
        <f>+'[1]8.Operating Expenses'!G24</f>
        <v>2.3529411764706687E-3</v>
      </c>
      <c r="H25" s="1995">
        <f>+'[1]8.Operating Expenses'!H24</f>
        <v>64432</v>
      </c>
      <c r="I25" s="1995">
        <f>+'[1]8.Operating Expenses'!I24</f>
        <v>65970</v>
      </c>
      <c r="J25" s="62">
        <f>+'[1]8.Operating Expenses'!J24</f>
        <v>2.3870126645145318E-2</v>
      </c>
    </row>
    <row r="26" spans="2:10">
      <c r="B26" s="63" t="s">
        <v>393</v>
      </c>
      <c r="C26" s="2017">
        <f>+'[1]8.Operating Expenses'!C25</f>
        <v>18444</v>
      </c>
      <c r="D26" s="434">
        <f>+'[1]8.Operating Expenses'!D25</f>
        <v>18349</v>
      </c>
      <c r="E26" s="434">
        <f>+'[1]8.Operating Expenses'!E25</f>
        <v>14261</v>
      </c>
      <c r="F26" s="2018">
        <f>+'[1]8.Operating Expenses'!F25</f>
        <v>-0.22279143277562807</v>
      </c>
      <c r="G26" s="2019">
        <f>+'[1]8.Operating Expenses'!G25</f>
        <v>-0.22679462155714591</v>
      </c>
      <c r="H26" s="1995">
        <f>+'[1]8.Operating Expenses'!H25</f>
        <v>61945</v>
      </c>
      <c r="I26" s="1995">
        <f>+'[1]8.Operating Expenses'!I25</f>
        <v>74002</v>
      </c>
      <c r="J26" s="62">
        <f>+'[1]8.Operating Expenses'!J25</f>
        <v>0.19464040681249495</v>
      </c>
    </row>
    <row r="27" spans="2:10">
      <c r="B27" s="63" t="s">
        <v>394</v>
      </c>
      <c r="C27" s="2017">
        <f>+'[1]8.Operating Expenses'!C26</f>
        <v>16316</v>
      </c>
      <c r="D27" s="434">
        <f>+'[1]8.Operating Expenses'!D26</f>
        <v>11857</v>
      </c>
      <c r="E27" s="434">
        <f>+'[1]8.Operating Expenses'!E26</f>
        <v>15053</v>
      </c>
      <c r="F27" s="2018">
        <f>+'[1]8.Operating Expenses'!F26</f>
        <v>0.26954541620983385</v>
      </c>
      <c r="G27" s="2019">
        <f>+'[1]8.Operating Expenses'!G26</f>
        <v>-7.7408678597695513E-2</v>
      </c>
      <c r="H27" s="1995">
        <f>+'[1]8.Operating Expenses'!H26</f>
        <v>56359</v>
      </c>
      <c r="I27" s="1995">
        <f>+'[1]8.Operating Expenses'!I26</f>
        <v>52260</v>
      </c>
      <c r="J27" s="62">
        <f>+'[1]8.Operating Expenses'!J26</f>
        <v>-7.2730176191912577E-2</v>
      </c>
    </row>
    <row r="28" spans="2:10">
      <c r="B28" s="63" t="s">
        <v>395</v>
      </c>
      <c r="C28" s="2017">
        <f>+'[1]8.Operating Expenses'!C27</f>
        <v>11284</v>
      </c>
      <c r="D28" s="434">
        <f>+'[1]8.Operating Expenses'!D27</f>
        <v>7578</v>
      </c>
      <c r="E28" s="434">
        <f>+'[1]8.Operating Expenses'!E27</f>
        <v>8124</v>
      </c>
      <c r="F28" s="2018">
        <f>+'[1]8.Operating Expenses'!F27</f>
        <v>7.205067300079171E-2</v>
      </c>
      <c r="G28" s="2019">
        <f>+'[1]8.Operating Expenses'!G27</f>
        <v>-0.28004253810705426</v>
      </c>
      <c r="H28" s="1995">
        <f>+'[1]8.Operating Expenses'!H27</f>
        <v>39764</v>
      </c>
      <c r="I28" s="1995">
        <f>+'[1]8.Operating Expenses'!I27</f>
        <v>29466</v>
      </c>
      <c r="J28" s="62">
        <f>+'[1]8.Operating Expenses'!J27</f>
        <v>-0.25897797002313649</v>
      </c>
    </row>
    <row r="29" spans="2:10">
      <c r="B29" s="63" t="s">
        <v>351</v>
      </c>
      <c r="C29" s="2017">
        <f>+'[1]8.Operating Expenses'!C28</f>
        <v>4518</v>
      </c>
      <c r="D29" s="434">
        <f>+'[1]8.Operating Expenses'!D28</f>
        <v>28296</v>
      </c>
      <c r="E29" s="434">
        <f>+'[1]8.Operating Expenses'!E28</f>
        <v>14312</v>
      </c>
      <c r="F29" s="2018">
        <f>+'[1]8.Operating Expenses'!F28</f>
        <v>-0.49420412779191403</v>
      </c>
      <c r="G29" s="2019">
        <f>+'[1]8.Operating Expenses'!G28</f>
        <v>2.1677733510402835</v>
      </c>
      <c r="H29" s="1995">
        <f>+'[1]8.Operating Expenses'!H28</f>
        <v>56324</v>
      </c>
      <c r="I29" s="1995">
        <f>+'[1]8.Operating Expenses'!I28</f>
        <v>55150</v>
      </c>
      <c r="J29" s="62">
        <f>+'[1]8.Operating Expenses'!J28</f>
        <v>-2.084369007882958E-2</v>
      </c>
    </row>
    <row r="30" spans="2:10">
      <c r="B30" s="63" t="s">
        <v>396</v>
      </c>
      <c r="C30" s="2017">
        <f>+'[1]8.Operating Expenses'!C29</f>
        <v>6122</v>
      </c>
      <c r="D30" s="434">
        <f>+'[1]8.Operating Expenses'!D29</f>
        <v>5761</v>
      </c>
      <c r="E30" s="434">
        <f>+'[1]8.Operating Expenses'!E29</f>
        <v>8415</v>
      </c>
      <c r="F30" s="2018">
        <f>+'[1]8.Operating Expenses'!F29</f>
        <v>0.46068390904356882</v>
      </c>
      <c r="G30" s="2019">
        <f>+'[1]8.Operating Expenses'!G29</f>
        <v>0.37455080039202882</v>
      </c>
      <c r="H30" s="1995">
        <f>+'[1]8.Operating Expenses'!H29</f>
        <v>22677</v>
      </c>
      <c r="I30" s="1995">
        <f>+'[1]8.Operating Expenses'!I29</f>
        <v>25549</v>
      </c>
      <c r="J30" s="62">
        <f>+'[1]8.Operating Expenses'!J29</f>
        <v>0.12664814569828464</v>
      </c>
    </row>
    <row r="31" spans="2:10" ht="15" thickBot="1">
      <c r="B31" s="1216" t="s">
        <v>303</v>
      </c>
      <c r="C31" s="2020">
        <f>+'[1]8.Operating Expenses'!C30</f>
        <v>19861</v>
      </c>
      <c r="D31" s="2021">
        <f>+'[1]8.Operating Expenses'!D30</f>
        <v>65043</v>
      </c>
      <c r="E31" s="2021">
        <f>+'[1]8.Operating Expenses'!E30</f>
        <v>29809</v>
      </c>
      <c r="F31" s="2022">
        <f>+'[1]8.Operating Expenses'!F30</f>
        <v>-0.54170318097258741</v>
      </c>
      <c r="G31" s="2023">
        <f>+'[1]8.Operating Expenses'!G30</f>
        <v>0.50088112381048289</v>
      </c>
      <c r="H31" s="1995">
        <f>+'[1]8.Operating Expenses'!H30</f>
        <v>229434</v>
      </c>
      <c r="I31" s="1995">
        <f>+'[1]8.Operating Expenses'!I30</f>
        <v>228002</v>
      </c>
      <c r="J31" s="62">
        <f>+'[1]8.Operating Expenses'!J30</f>
        <v>-6.2414463418674071E-3</v>
      </c>
    </row>
    <row r="32" spans="2:10" ht="15" thickBot="1">
      <c r="B32" s="64" t="s">
        <v>397</v>
      </c>
      <c r="C32" s="834">
        <f>+'[1]8.Operating Expenses'!C31</f>
        <v>1089202.8500000001</v>
      </c>
      <c r="D32" s="835">
        <f>+'[1]8.Operating Expenses'!D31</f>
        <v>1047386</v>
      </c>
      <c r="E32" s="835">
        <f>+'[1]8.Operating Expenses'!E31</f>
        <v>1230099</v>
      </c>
      <c r="F32" s="2024">
        <f>+'[1]8.Operating Expenses'!F31</f>
        <v>0.17444667009106474</v>
      </c>
      <c r="G32" s="2025">
        <f>+'[1]8.Operating Expenses'!G31</f>
        <v>0.12935712571813407</v>
      </c>
      <c r="H32" s="1999">
        <f>+'[1]8.Operating Expenses'!H31</f>
        <v>3803203</v>
      </c>
      <c r="I32" s="2027">
        <f>+'[1]8.Operating Expenses'!I31</f>
        <v>4183775</v>
      </c>
      <c r="J32" s="65">
        <f>+'[1]8.Operating Expenses'!J31</f>
        <v>0.10006618105843934</v>
      </c>
    </row>
    <row r="33" spans="2:13" ht="15" thickBot="1">
      <c r="B33" s="66"/>
      <c r="C33" s="53"/>
      <c r="D33" s="53"/>
      <c r="E33" s="53"/>
      <c r="F33" s="53"/>
      <c r="G33" s="53"/>
      <c r="H33" s="53"/>
      <c r="I33" s="53"/>
      <c r="J33" s="53"/>
      <c r="K33" s="53"/>
      <c r="L33" s="53"/>
      <c r="M33" s="53"/>
    </row>
    <row r="34" spans="2:13">
      <c r="B34" s="836" t="s">
        <v>398</v>
      </c>
      <c r="C34" s="2086" t="s">
        <v>71</v>
      </c>
      <c r="D34" s="2159"/>
      <c r="E34" s="2159"/>
      <c r="F34" s="2086" t="s">
        <v>399</v>
      </c>
      <c r="G34" s="2087"/>
      <c r="H34" s="2086" t="s">
        <v>73</v>
      </c>
      <c r="I34" s="2159"/>
      <c r="J34" s="1217" t="s">
        <v>399</v>
      </c>
    </row>
    <row r="35" spans="2:13" ht="15" thickBot="1">
      <c r="B35" s="1218" t="s">
        <v>106</v>
      </c>
      <c r="C35" s="1805" t="str">
        <f>+C14</f>
        <v>4T23</v>
      </c>
      <c r="D35" s="1806" t="str">
        <f>+D14</f>
        <v>3T24</v>
      </c>
      <c r="E35" s="1205" t="str">
        <f>+E14</f>
        <v>4T24</v>
      </c>
      <c r="F35" s="2013" t="s">
        <v>74</v>
      </c>
      <c r="G35" s="1207" t="s">
        <v>75</v>
      </c>
      <c r="H35" s="1208" t="s">
        <v>771</v>
      </c>
      <c r="I35" s="1209" t="s">
        <v>772</v>
      </c>
      <c r="J35" s="1219" t="str">
        <f>+CONCATENATE(I35," / ",H35)</f>
        <v>Dic 24 / Dic 23</v>
      </c>
    </row>
    <row r="36" spans="2:13">
      <c r="B36" s="1220" t="s">
        <v>400</v>
      </c>
      <c r="C36" s="2014">
        <f>+'[1]8.Operating Expenses'!C35</f>
        <v>1359737.7332600001</v>
      </c>
      <c r="D36" s="833">
        <f>+'[1]8.Operating Expenses'!D35</f>
        <v>1316399.13005</v>
      </c>
      <c r="E36" s="833">
        <f>+'[1]8.Operating Expenses'!E35</f>
        <v>1536313.9018900001</v>
      </c>
      <c r="F36" s="2015">
        <f>+'[1]8.Operating Expenses'!F35</f>
        <v>0.16705782222117338</v>
      </c>
      <c r="G36" s="2016">
        <f>+'[1]8.Operating Expenses'!G35</f>
        <v>0.12986046081596547</v>
      </c>
      <c r="H36" s="1989">
        <f>+'[1]8.Operating Expenses'!H35</f>
        <v>4901000.8803200005</v>
      </c>
      <c r="I36" s="2026">
        <f>+'[1]8.Operating Expenses'!I35</f>
        <v>5357640.9046</v>
      </c>
      <c r="J36" s="2028">
        <f>+'[1]8.Operating Expenses'!J35</f>
        <v>9.3172810091432634E-2</v>
      </c>
    </row>
    <row r="37" spans="2:13">
      <c r="B37" s="837" t="s">
        <v>401</v>
      </c>
      <c r="C37" s="2017">
        <f>+'[1]8.Operating Expenses'!C36</f>
        <v>149436.73326000004</v>
      </c>
      <c r="D37" s="434">
        <f>+'[1]8.Operating Expenses'!D36</f>
        <v>315089.06211</v>
      </c>
      <c r="E37" s="434">
        <f>+'[1]8.Operating Expenses'!E36</f>
        <v>313666.75701280002</v>
      </c>
      <c r="F37" s="2018">
        <f>+'[1]8.Operating Expenses'!F36</f>
        <v>-4.5139780088698789E-3</v>
      </c>
      <c r="G37" s="2019">
        <f>+'[1]8.Operating Expenses'!G36</f>
        <v>1.0989936688930531</v>
      </c>
      <c r="H37" s="1995">
        <f>+'[1]8.Operating Expenses'!H36</f>
        <v>1200445.23979</v>
      </c>
      <c r="I37" s="1995">
        <f>+'[1]8.Operating Expenses'!I36</f>
        <v>1228872.9938439999</v>
      </c>
      <c r="J37" s="62">
        <f>+'[1]8.Operating Expenses'!J36</f>
        <v>2.368100860558453E-2</v>
      </c>
    </row>
    <row r="38" spans="2:13">
      <c r="B38" s="838" t="s">
        <v>402</v>
      </c>
      <c r="C38" s="2017">
        <f>+'[1]8.Operating Expenses'!C37</f>
        <v>85485</v>
      </c>
      <c r="D38" s="434">
        <f>+'[1]8.Operating Expenses'!D37</f>
        <v>64306</v>
      </c>
      <c r="E38" s="434">
        <f>+'[1]8.Operating Expenses'!E37</f>
        <v>84896</v>
      </c>
      <c r="F38" s="2018">
        <f>+'[1]8.Operating Expenses'!F37</f>
        <v>0.32018785183342136</v>
      </c>
      <c r="G38" s="2019">
        <f>+'[1]8.Operating Expenses'!G37</f>
        <v>-6.8900976779552314E-3</v>
      </c>
      <c r="H38" s="1995">
        <f>+'[1]8.Operating Expenses'!H37</f>
        <v>301816</v>
      </c>
      <c r="I38" s="1995">
        <f>+'[1]8.Operating Expenses'!I37</f>
        <v>300773</v>
      </c>
      <c r="J38" s="62">
        <f>+'[1]8.Operating Expenses'!J37</f>
        <v>-3.4557478728761692E-3</v>
      </c>
    </row>
    <row r="39" spans="2:13">
      <c r="B39" s="838" t="s">
        <v>403</v>
      </c>
      <c r="C39" s="2017">
        <f>+'[1]8.Operating Expenses'!C38</f>
        <v>331673.30894638452</v>
      </c>
      <c r="D39" s="434">
        <f>+'[1]8.Operating Expenses'!D38</f>
        <v>295847.60774585709</v>
      </c>
      <c r="E39" s="434">
        <f>+'[1]8.Operating Expenses'!E38</f>
        <v>416970.0161743369</v>
      </c>
      <c r="F39" s="2018">
        <f>+'[1]8.Operating Expenses'!F38</f>
        <v>0.40940810490692892</v>
      </c>
      <c r="G39" s="2019">
        <f>+'[1]8.Operating Expenses'!G38</f>
        <v>0.25717085133835926</v>
      </c>
      <c r="H39" s="1995">
        <f>+'[1]8.Operating Expenses'!H38</f>
        <v>976597.82712190272</v>
      </c>
      <c r="I39" s="1995">
        <f>+'[1]8.Operating Expenses'!I38</f>
        <v>1243400.8639699989</v>
      </c>
      <c r="J39" s="62">
        <f>+'[1]8.Operating Expenses'!J38</f>
        <v>0.27319642685913204</v>
      </c>
    </row>
    <row r="40" spans="2:13" ht="15" thickBot="1">
      <c r="B40" s="839" t="s">
        <v>404</v>
      </c>
      <c r="C40" s="2017">
        <f>+'[1]8.Operating Expenses'!C39</f>
        <v>469355.22453361517</v>
      </c>
      <c r="D40" s="434">
        <f>+'[1]8.Operating Expenses'!D39</f>
        <v>397619.20009414293</v>
      </c>
      <c r="E40" s="434">
        <f>+'[1]8.Operating Expenses'!E39</f>
        <v>340263.32492286293</v>
      </c>
      <c r="F40" s="2018">
        <f>+'[1]8.Operating Expenses'!F39</f>
        <v>-0.14425076846817209</v>
      </c>
      <c r="G40" s="2019">
        <f>+'[1]8.Operating Expenses'!G39</f>
        <v>-0.2750430651731387</v>
      </c>
      <c r="H40" s="1995">
        <f>+'[1]8.Operating Expenses'!H39</f>
        <v>1400900.0527680963</v>
      </c>
      <c r="I40" s="1995">
        <f>+'[1]8.Operating Expenses'!I39</f>
        <v>1471261.2375860009</v>
      </c>
      <c r="J40" s="62">
        <f>+'[1]8.Operating Expenses'!J39</f>
        <v>5.0225699313005912E-2</v>
      </c>
    </row>
    <row r="41" spans="2:13" ht="15" thickBot="1">
      <c r="B41" s="840" t="s">
        <v>205</v>
      </c>
      <c r="C41" s="2029">
        <f>+'[1]8.Operating Expenses'!C40</f>
        <v>2395688</v>
      </c>
      <c r="D41" s="2030">
        <f>+'[1]8.Operating Expenses'!D40</f>
        <v>2389261</v>
      </c>
      <c r="E41" s="2030">
        <f>+'[1]8.Operating Expenses'!E40</f>
        <v>2692110</v>
      </c>
      <c r="F41" s="2031">
        <f>+'[1]8.Operating Expenses'!F40</f>
        <v>0.12675383727437062</v>
      </c>
      <c r="G41" s="2032">
        <f>+'[1]8.Operating Expenses'!G40</f>
        <v>0.12373105345938207</v>
      </c>
      <c r="H41" s="1999">
        <f>+'[1]8.Operating Expenses'!H40</f>
        <v>8780760</v>
      </c>
      <c r="I41" s="2027">
        <f>+'[1]8.Operating Expenses'!I40</f>
        <v>9601950</v>
      </c>
      <c r="J41" s="2033">
        <f>+'[1]8.Operating Expenses'!J40</f>
        <v>9.3521403614265752E-2</v>
      </c>
    </row>
    <row r="42" spans="2:13">
      <c r="B42" s="841" t="s">
        <v>405</v>
      </c>
    </row>
    <row r="43" spans="2:13">
      <c r="B43" s="841" t="s">
        <v>406</v>
      </c>
    </row>
    <row r="44" spans="2:13">
      <c r="B44" s="841" t="s">
        <v>407</v>
      </c>
    </row>
  </sheetData>
  <mergeCells count="10">
    <mergeCell ref="C3:E3"/>
    <mergeCell ref="F3:G3"/>
    <mergeCell ref="H3:I3"/>
    <mergeCell ref="B10:J10"/>
    <mergeCell ref="C34:E34"/>
    <mergeCell ref="F34:G34"/>
    <mergeCell ref="H34:I34"/>
    <mergeCell ref="C13:E13"/>
    <mergeCell ref="F13:G13"/>
    <mergeCell ref="H13:I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ignoredErrors>
    <ignoredError sqref="B4 B14 B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K41"/>
  <sheetViews>
    <sheetView showGridLines="0" topLeftCell="A11" zoomScale="90" zoomScaleNormal="90" workbookViewId="0">
      <selection activeCell="B4" sqref="B4"/>
    </sheetView>
  </sheetViews>
  <sheetFormatPr baseColWidth="10" defaultColWidth="11.453125" defaultRowHeight="12.5"/>
  <cols>
    <col min="1" max="1" width="11.453125" style="79"/>
    <col min="2" max="2" width="29.453125" style="79" customWidth="1"/>
    <col min="3" max="3" width="13.453125" style="79" customWidth="1"/>
    <col min="4" max="5" width="11.453125" style="79"/>
    <col min="6" max="6" width="12.81640625" style="79" customWidth="1"/>
    <col min="7" max="7" width="11.453125" style="79"/>
    <col min="8" max="8" width="11.453125" style="79" customWidth="1"/>
    <col min="9" max="9" width="12.453125" style="79" customWidth="1"/>
    <col min="10" max="10" width="18.81640625" style="79" customWidth="1"/>
    <col min="11" max="16384" width="11.453125" style="79"/>
  </cols>
  <sheetData>
    <row r="1" spans="1:11" ht="14.5">
      <c r="A1" s="173" t="s">
        <v>41</v>
      </c>
    </row>
    <row r="2" spans="1:11" ht="13" thickBot="1"/>
    <row r="3" spans="1:11" ht="13">
      <c r="B3" s="1203" t="s">
        <v>408</v>
      </c>
      <c r="C3" s="2129" t="s">
        <v>71</v>
      </c>
      <c r="D3" s="2146"/>
      <c r="E3" s="2143"/>
      <c r="F3" s="2129" t="s">
        <v>72</v>
      </c>
      <c r="G3" s="2143"/>
      <c r="H3" s="2129" t="s">
        <v>73</v>
      </c>
      <c r="I3" s="2143"/>
      <c r="J3" s="881" t="s">
        <v>72</v>
      </c>
    </row>
    <row r="4" spans="1:11" ht="13.5" thickBot="1">
      <c r="B4" s="60" t="s">
        <v>106</v>
      </c>
      <c r="C4" s="1221" t="s">
        <v>773</v>
      </c>
      <c r="D4" s="1222" t="s">
        <v>45</v>
      </c>
      <c r="E4" s="1223" t="s">
        <v>774</v>
      </c>
      <c r="F4" s="1224" t="s">
        <v>74</v>
      </c>
      <c r="G4" s="1207" t="s">
        <v>75</v>
      </c>
      <c r="H4" s="2034" t="s">
        <v>771</v>
      </c>
      <c r="I4" s="2035" t="s">
        <v>772</v>
      </c>
      <c r="J4" s="940" t="str">
        <f>+CONCATENATE(I4," / ",H4)</f>
        <v>Dic 24 / Dic 23</v>
      </c>
    </row>
    <row r="5" spans="1:11" ht="14.5">
      <c r="B5" s="1225" t="s">
        <v>409</v>
      </c>
      <c r="C5" s="1891">
        <f>+'[1]9.Operating Efficiency'!C5</f>
        <v>2395688</v>
      </c>
      <c r="D5" s="1892">
        <f>+'[1]9.Operating Efficiency'!D5</f>
        <v>2389261</v>
      </c>
      <c r="E5" s="1892">
        <f>+'[1]9.Operating Efficiency'!E5</f>
        <v>2692110</v>
      </c>
      <c r="F5" s="1894">
        <f>+'[1]9.Operating Efficiency'!F5</f>
        <v>0.12675425581382704</v>
      </c>
      <c r="G5" s="433">
        <f>+'[1]9.Operating Efficiency'!G5</f>
        <v>0.12373147087600733</v>
      </c>
      <c r="H5" s="1892">
        <f>+'[1]9.Operating Efficiency'!H5</f>
        <v>8780760</v>
      </c>
      <c r="I5" s="1892">
        <f>+'[1]9.Operating Efficiency'!I5</f>
        <v>9601950</v>
      </c>
      <c r="J5" s="1226">
        <f>+'[1]9.Operating Efficiency'!J5</f>
        <v>9.3521517499624229E-2</v>
      </c>
    </row>
    <row r="6" spans="1:11" ht="14.5">
      <c r="B6" s="842" t="s">
        <v>410</v>
      </c>
      <c r="C6" s="1891">
        <f>+'[1]9.Operating Efficiency'!C6</f>
        <v>4893605</v>
      </c>
      <c r="D6" s="1892">
        <f>+'[1]9.Operating Efficiency'!D6</f>
        <v>5287099</v>
      </c>
      <c r="E6" s="1892">
        <f>+'[1]9.Operating Efficiency'!E6</f>
        <v>5475434</v>
      </c>
      <c r="F6" s="1894">
        <f>+'[1]9.Operating Efficiency'!F6</f>
        <v>3.5621614045812322E-2</v>
      </c>
      <c r="G6" s="433">
        <f>+'[1]9.Operating Efficiency'!G6</f>
        <v>0.11889578337442441</v>
      </c>
      <c r="H6" s="1892">
        <f>+'[1]9.Operating Efficiency'!H6</f>
        <v>19056189</v>
      </c>
      <c r="I6" s="1892">
        <f>+'[1]9.Operating Efficiency'!I6</f>
        <v>20976379</v>
      </c>
      <c r="J6" s="435">
        <f>+'[1]9.Operating Efficiency'!J6</f>
        <v>0.10076463872183461</v>
      </c>
    </row>
    <row r="7" spans="1:11" ht="15" thickBot="1">
      <c r="B7" s="843" t="s">
        <v>411</v>
      </c>
      <c r="C7" s="1227">
        <f>+'[1]9.Operating Efficiency'!C7</f>
        <v>0.48955483738470923</v>
      </c>
      <c r="D7" s="1227">
        <f>+'[1]9.Operating Efficiency'!D7</f>
        <v>0.45190396472621375</v>
      </c>
      <c r="E7" s="1228">
        <f>+'[1]9.Operating Efficiency'!E7</f>
        <v>0.49167061460333555</v>
      </c>
      <c r="F7" s="1229" t="str">
        <f>+'[1]9.Operating Efficiency'!F7</f>
        <v>398  pbs</v>
      </c>
      <c r="G7" s="1230" t="str">
        <f>+'[1]9.Operating Efficiency'!G7</f>
        <v>21  pbs</v>
      </c>
      <c r="H7" s="1227">
        <f>+'[1]9.Operating Efficiency'!H7</f>
        <v>0.46078258354805363</v>
      </c>
      <c r="I7" s="1228">
        <f>+'[1]9.Operating Efficiency'!I7</f>
        <v>0.4577505965162052</v>
      </c>
      <c r="J7" s="1230" t="str">
        <f>+'[1]9.Operating Efficiency'!J7</f>
        <v>-30  pbs</v>
      </c>
    </row>
    <row r="9" spans="1:11" ht="14.5">
      <c r="B9" s="2157" t="s">
        <v>412</v>
      </c>
      <c r="C9" s="2157"/>
      <c r="D9" s="2157"/>
      <c r="E9" s="2157"/>
      <c r="F9" s="2157"/>
      <c r="G9" s="2157"/>
      <c r="H9" s="2157"/>
      <c r="I9" s="2157"/>
      <c r="J9" s="2157"/>
      <c r="K9"/>
    </row>
    <row r="10" spans="1:11" ht="26.15" customHeight="1">
      <c r="B10" s="2157" t="s">
        <v>413</v>
      </c>
      <c r="C10" s="2157"/>
      <c r="D10" s="2157"/>
      <c r="E10" s="2157"/>
      <c r="F10" s="2157"/>
      <c r="G10" s="2157"/>
      <c r="H10" s="2157"/>
      <c r="I10" s="2157"/>
      <c r="J10" s="2157"/>
      <c r="K10"/>
    </row>
    <row r="11" spans="1:11" ht="14.25" customHeight="1">
      <c r="B11" s="2165" t="s">
        <v>414</v>
      </c>
      <c r="C11" s="2165"/>
      <c r="D11" s="2165"/>
      <c r="E11" s="2165"/>
      <c r="F11" s="2165"/>
      <c r="G11" s="2165"/>
      <c r="H11" s="2165"/>
      <c r="I11" s="2165"/>
      <c r="J11" s="2165"/>
      <c r="K11"/>
    </row>
    <row r="12" spans="1:11" ht="14.5">
      <c r="B12" s="2166"/>
      <c r="C12" s="2166"/>
      <c r="D12" s="2166"/>
      <c r="E12" s="2166"/>
      <c r="F12" s="2166"/>
      <c r="G12" s="2166"/>
      <c r="H12" s="2166"/>
      <c r="I12" s="2166"/>
      <c r="J12" s="2166"/>
      <c r="K12"/>
    </row>
    <row r="13" spans="1:11" ht="15" thickBot="1">
      <c r="B13" s="53"/>
      <c r="C13" s="53"/>
      <c r="D13" s="53"/>
      <c r="E13" s="53"/>
      <c r="F13" s="53"/>
      <c r="G13" s="53"/>
      <c r="H13" s="53"/>
      <c r="I13" s="53"/>
      <c r="J13" s="53"/>
      <c r="K13"/>
    </row>
    <row r="14" spans="1:11" ht="13">
      <c r="B14" s="1231" t="s">
        <v>43</v>
      </c>
      <c r="C14" s="2079" t="s">
        <v>71</v>
      </c>
      <c r="D14" s="2080"/>
      <c r="E14" s="2081"/>
      <c r="F14" s="2079" t="s">
        <v>72</v>
      </c>
      <c r="G14" s="2081"/>
      <c r="H14" s="2079" t="s">
        <v>73</v>
      </c>
      <c r="I14" s="2081"/>
      <c r="J14" s="1231" t="s">
        <v>415</v>
      </c>
    </row>
    <row r="15" spans="1:11" ht="13.5" thickBot="1">
      <c r="B15" s="442"/>
      <c r="C15" s="1221" t="s">
        <v>773</v>
      </c>
      <c r="D15" s="1807" t="s">
        <v>45</v>
      </c>
      <c r="E15" s="1223" t="s">
        <v>774</v>
      </c>
      <c r="F15" s="1232" t="s">
        <v>74</v>
      </c>
      <c r="G15" s="1234" t="s">
        <v>75</v>
      </c>
      <c r="H15" s="1235" t="str">
        <f>+H4</f>
        <v>Dic 23</v>
      </c>
      <c r="I15" s="1233" t="str">
        <f>+I4</f>
        <v>Dic 24</v>
      </c>
      <c r="J15" s="436" t="str">
        <f>+J4</f>
        <v>Dic 24 / Dic 23</v>
      </c>
    </row>
    <row r="16" spans="1:11" ht="13">
      <c r="B16" s="437" t="s">
        <v>48</v>
      </c>
      <c r="C16" s="438">
        <f>+'[1]9.Operating Efficiency'!C16</f>
        <v>0.41803856829503633</v>
      </c>
      <c r="D16" s="438">
        <f>+'[1]9.Operating Efficiency'!D16</f>
        <v>0.37631641322630405</v>
      </c>
      <c r="E16" s="438">
        <f>+'[1]9.Operating Efficiency'!E16</f>
        <v>0.448075735275202</v>
      </c>
      <c r="F16" s="941" t="str">
        <f>+'[1]9.Operating Efficiency'!F16</f>
        <v>720 bps</v>
      </c>
      <c r="G16" s="942" t="str">
        <f>+'[1]9.Operating Efficiency'!G16</f>
        <v>300 bps</v>
      </c>
      <c r="H16" s="438">
        <f>+'[1]9.Operating Efficiency'!H16</f>
        <v>0.38831688283259136</v>
      </c>
      <c r="I16" s="438">
        <f>+'[1]9.Operating Efficiency'!I16</f>
        <v>0.39314024294269762</v>
      </c>
      <c r="J16" s="943" t="str">
        <f>+'[1]9.Operating Efficiency'!J16</f>
        <v>48 bps</v>
      </c>
    </row>
    <row r="17" spans="2:11" ht="13">
      <c r="B17" s="437" t="s">
        <v>338</v>
      </c>
      <c r="C17" s="439">
        <f>+'[1]9.Operating Efficiency'!C17</f>
        <v>0.59000152906429315</v>
      </c>
      <c r="D17" s="439">
        <f>+'[1]9.Operating Efficiency'!D17</f>
        <v>0.80289250698726766</v>
      </c>
      <c r="E17" s="439">
        <f>+'[1]9.Operating Efficiency'!E17</f>
        <v>0.62972224757384931</v>
      </c>
      <c r="F17" s="941" t="str">
        <f>+'[1]9.Operating Efficiency'!F17</f>
        <v>-1730 bps</v>
      </c>
      <c r="G17" s="942" t="str">
        <f>+'[1]9.Operating Efficiency'!G17</f>
        <v>400 bps</v>
      </c>
      <c r="H17" s="439">
        <f>+'[1]9.Operating Efficiency'!H17</f>
        <v>0.61321152687766967</v>
      </c>
      <c r="I17" s="439">
        <f>+'[1]9.Operating Efficiency'!I17</f>
        <v>0.63939009118648249</v>
      </c>
      <c r="J17" s="943" t="str">
        <f>+'[1]9.Operating Efficiency'!J17</f>
        <v>260 bps</v>
      </c>
    </row>
    <row r="18" spans="2:11" ht="13">
      <c r="B18" s="437" t="s">
        <v>416</v>
      </c>
      <c r="C18" s="439">
        <f>+'[1]9.Operating Efficiency'!C18</f>
        <v>0.52905451331048881</v>
      </c>
      <c r="D18" s="439">
        <f>+'[1]9.Operating Efficiency'!D18</f>
        <v>0.54201342189655144</v>
      </c>
      <c r="E18" s="439">
        <f>+'[1]9.Operating Efficiency'!E18</f>
        <v>0.52230814496637157</v>
      </c>
      <c r="F18" s="941" t="str">
        <f>+'[1]9.Operating Efficiency'!F18</f>
        <v>-200 bps</v>
      </c>
      <c r="G18" s="942" t="str">
        <f>+'[1]9.Operating Efficiency'!G18</f>
        <v>-70 bps</v>
      </c>
      <c r="H18" s="439">
        <f>+'[1]9.Operating Efficiency'!H18</f>
        <v>0.52670113705038579</v>
      </c>
      <c r="I18" s="439">
        <f>+'[1]9.Operating Efficiency'!I18</f>
        <v>0.52670698399477123</v>
      </c>
      <c r="J18" s="943" t="str">
        <f>+'[1]9.Operating Efficiency'!J18</f>
        <v>0 bps</v>
      </c>
    </row>
    <row r="19" spans="2:11" ht="13">
      <c r="B19" s="437" t="s">
        <v>193</v>
      </c>
      <c r="C19" s="439">
        <f>+'[1]9.Operating Efficiency'!C19</f>
        <v>0.9819986293993832</v>
      </c>
      <c r="D19" s="439">
        <f>+'[1]9.Operating Efficiency'!D19</f>
        <v>0.72044636202353585</v>
      </c>
      <c r="E19" s="439">
        <f>+'[1]9.Operating Efficiency'!E19</f>
        <v>0.69457001925671158</v>
      </c>
      <c r="F19" s="941" t="str">
        <f>+'[1]9.Operating Efficiency'!F19</f>
        <v>-260 bps</v>
      </c>
      <c r="G19" s="942" t="str">
        <f>+'[1]9.Operating Efficiency'!G19</f>
        <v>-2870 bps</v>
      </c>
      <c r="H19" s="439">
        <f>+'[1]9.Operating Efficiency'!H19</f>
        <v>0.91587254168107224</v>
      </c>
      <c r="I19" s="439">
        <f>+'[1]9.Operating Efficiency'!I19</f>
        <v>0.7623668849256009</v>
      </c>
      <c r="J19" s="943" t="str">
        <f>+'[1]9.Operating Efficiency'!J19</f>
        <v>-1540 bps</v>
      </c>
    </row>
    <row r="20" spans="2:11" ht="13">
      <c r="B20" s="437" t="s">
        <v>417</v>
      </c>
      <c r="C20" s="439">
        <f>+'[1]9.Operating Efficiency'!C20</f>
        <v>0.3489625217884712</v>
      </c>
      <c r="D20" s="439">
        <f>+'[1]9.Operating Efficiency'!D20</f>
        <v>0.25511673576260091</v>
      </c>
      <c r="E20" s="439">
        <f>+'[1]9.Operating Efficiency'!E20</f>
        <v>0.29614745977925683</v>
      </c>
      <c r="F20" s="941" t="str">
        <f>+'[1]9.Operating Efficiency'!F20</f>
        <v>410 bps</v>
      </c>
      <c r="G20" s="942" t="str">
        <f>+'[1]9.Operating Efficiency'!G20</f>
        <v>-530 bps</v>
      </c>
      <c r="H20" s="439">
        <f>+'[1]9.Operating Efficiency'!H20</f>
        <v>0.26500000000000001</v>
      </c>
      <c r="I20" s="439">
        <f>+'[1]9.Operating Efficiency'!I20</f>
        <v>0.27649202348186919</v>
      </c>
      <c r="J20" s="943" t="str">
        <f>+'[1]9.Operating Efficiency'!J20</f>
        <v>110 bps</v>
      </c>
    </row>
    <row r="21" spans="2:11" ht="13.5" thickBot="1">
      <c r="B21" s="437" t="s">
        <v>418</v>
      </c>
      <c r="C21" s="439">
        <f>+'[1]9.Operating Efficiency'!C21</f>
        <v>0.54226012208225693</v>
      </c>
      <c r="D21" s="439">
        <f>+'[1]9.Operating Efficiency'!D21</f>
        <v>0.50704240790065003</v>
      </c>
      <c r="E21" s="439">
        <f>+'[1]9.Operating Efficiency'!E21</f>
        <v>0.64200000000000002</v>
      </c>
      <c r="F21" s="941" t="str">
        <f>+'[1]9.Operating Efficiency'!F21</f>
        <v>1348 bps</v>
      </c>
      <c r="G21" s="942" t="str">
        <f>+'[1]9.Operating Efficiency'!G21</f>
        <v>410 bps</v>
      </c>
      <c r="H21" s="439">
        <f>+'[1]9.Operating Efficiency'!H21</f>
        <v>0.51264053281619704</v>
      </c>
      <c r="I21" s="439">
        <f>+'[1]9.Operating Efficiency'!I21</f>
        <v>0.54200000000000004</v>
      </c>
      <c r="J21" s="943" t="str">
        <f>+'[1]9.Operating Efficiency'!J21</f>
        <v>192 bps</v>
      </c>
    </row>
    <row r="22" spans="2:11" ht="13.5" thickBot="1">
      <c r="B22" s="440" t="s">
        <v>178</v>
      </c>
      <c r="C22" s="441">
        <f>+'[1]9.Operating Efficiency'!C22</f>
        <v>0.48955483738470923</v>
      </c>
      <c r="D22" s="441">
        <f>+'[1]9.Operating Efficiency'!D22</f>
        <v>0.45190396472621375</v>
      </c>
      <c r="E22" s="441">
        <f>+'[1]9.Operating Efficiency'!E22</f>
        <v>0.49199999999999999</v>
      </c>
      <c r="F22" s="944" t="str">
        <f>+'[1]9.Operating Efficiency'!F22</f>
        <v>398 bps</v>
      </c>
      <c r="G22" s="945" t="str">
        <f>+'[1]9.Operating Efficiency'!G22</f>
        <v>21 bps</v>
      </c>
      <c r="H22" s="441">
        <f>+'[1]9.Operating Efficiency'!H22</f>
        <v>0.46078255936784845</v>
      </c>
      <c r="I22" s="441">
        <f>+'[1]9.Operating Efficiency'!I22</f>
        <v>0.45750636942629613</v>
      </c>
      <c r="J22" s="946" t="str">
        <f>+'[1]9.Operating Efficiency'!J22</f>
        <v>-30 bps</v>
      </c>
    </row>
    <row r="23" spans="2:11">
      <c r="B23" s="2163" t="s">
        <v>419</v>
      </c>
      <c r="C23" s="2163"/>
      <c r="D23" s="2163"/>
      <c r="E23" s="2163"/>
      <c r="F23" s="2163"/>
      <c r="G23" s="2163"/>
      <c r="H23" s="2163"/>
      <c r="I23" s="2163"/>
      <c r="J23" s="2163"/>
    </row>
    <row r="24" spans="2:11" ht="12.65" customHeight="1">
      <c r="B24" s="2164"/>
      <c r="C24" s="2164"/>
      <c r="D24" s="2164"/>
      <c r="E24" s="2164"/>
      <c r="F24" s="2164"/>
      <c r="G24" s="2164"/>
      <c r="H24" s="2164"/>
      <c r="I24" s="2164"/>
      <c r="J24" s="2164"/>
    </row>
    <row r="25" spans="2:11" ht="14.5" customHeight="1">
      <c r="B25" s="2164"/>
      <c r="C25" s="2164"/>
      <c r="D25" s="2164"/>
      <c r="E25" s="2164"/>
      <c r="F25" s="2164"/>
      <c r="G25" s="2164"/>
      <c r="H25" s="2164"/>
      <c r="I25" s="2164"/>
      <c r="J25" s="2164"/>
    </row>
    <row r="26" spans="2:11" ht="22.5" customHeight="1">
      <c r="B26"/>
    </row>
    <row r="27" spans="2:11" ht="14.5" customHeight="1">
      <c r="B27"/>
    </row>
    <row r="28" spans="2:11" ht="14.5">
      <c r="B28"/>
    </row>
    <row r="29" spans="2:11" ht="14.5">
      <c r="B29"/>
    </row>
    <row r="30" spans="2:11" ht="14.5">
      <c r="B30"/>
    </row>
    <row r="31" spans="2:11" ht="14.5">
      <c r="B31"/>
      <c r="C31"/>
      <c r="D31"/>
      <c r="E31"/>
      <c r="F31"/>
      <c r="G31"/>
      <c r="H31"/>
      <c r="I31"/>
      <c r="J31"/>
      <c r="K31"/>
    </row>
    <row r="32" spans="2:11" ht="14.5">
      <c r="B32"/>
      <c r="C32"/>
      <c r="D32"/>
      <c r="E32"/>
      <c r="F32"/>
      <c r="G32"/>
      <c r="H32"/>
      <c r="I32"/>
      <c r="J32"/>
      <c r="K32"/>
    </row>
    <row r="33" spans="2:11" ht="14.5">
      <c r="B33"/>
      <c r="C33"/>
      <c r="D33"/>
      <c r="E33"/>
      <c r="F33"/>
      <c r="G33"/>
      <c r="H33"/>
      <c r="I33"/>
      <c r="J33"/>
      <c r="K33"/>
    </row>
    <row r="34" spans="2:11" ht="14.5">
      <c r="B34"/>
      <c r="C34"/>
      <c r="D34"/>
      <c r="E34"/>
      <c r="F34"/>
      <c r="G34"/>
      <c r="H34"/>
      <c r="I34"/>
      <c r="J34"/>
      <c r="K34"/>
    </row>
    <row r="35" spans="2:11" ht="14.5">
      <c r="B35"/>
      <c r="C35"/>
      <c r="D35"/>
      <c r="E35"/>
      <c r="F35"/>
      <c r="G35"/>
      <c r="H35"/>
      <c r="I35"/>
      <c r="J35"/>
      <c r="K35"/>
    </row>
    <row r="36" spans="2:11" ht="14.5">
      <c r="B36"/>
      <c r="C36"/>
      <c r="D36"/>
      <c r="E36"/>
      <c r="F36"/>
      <c r="G36"/>
      <c r="H36"/>
      <c r="I36"/>
      <c r="J36"/>
      <c r="K36"/>
    </row>
    <row r="37" spans="2:11" ht="14.5">
      <c r="B37"/>
      <c r="C37"/>
      <c r="D37"/>
      <c r="E37"/>
      <c r="F37"/>
      <c r="G37"/>
      <c r="H37"/>
      <c r="I37"/>
      <c r="J37"/>
      <c r="K37"/>
    </row>
    <row r="38" spans="2:11" ht="14.5">
      <c r="B38"/>
      <c r="C38"/>
      <c r="D38"/>
      <c r="E38"/>
      <c r="F38"/>
      <c r="G38"/>
      <c r="H38"/>
      <c r="I38"/>
      <c r="J38"/>
      <c r="K38"/>
    </row>
    <row r="39" spans="2:11" ht="14.5">
      <c r="B39"/>
      <c r="C39"/>
      <c r="D39"/>
      <c r="E39"/>
      <c r="F39"/>
      <c r="G39"/>
      <c r="H39"/>
      <c r="I39"/>
      <c r="J39"/>
      <c r="K39"/>
    </row>
    <row r="40" spans="2:11" ht="14.5">
      <c r="B40"/>
      <c r="C40"/>
      <c r="D40"/>
      <c r="E40"/>
      <c r="F40"/>
      <c r="G40"/>
      <c r="H40"/>
      <c r="I40"/>
      <c r="J40"/>
      <c r="K40"/>
    </row>
    <row r="41" spans="2:11" ht="14.5">
      <c r="B41"/>
      <c r="C41"/>
      <c r="D41"/>
      <c r="E41"/>
      <c r="F41"/>
      <c r="G41"/>
      <c r="H41"/>
      <c r="I41"/>
      <c r="J41"/>
      <c r="K41"/>
    </row>
  </sheetData>
  <mergeCells count="11">
    <mergeCell ref="H3:I3"/>
    <mergeCell ref="F3:G3"/>
    <mergeCell ref="C3:E3"/>
    <mergeCell ref="B23:J25"/>
    <mergeCell ref="C14:E14"/>
    <mergeCell ref="F14:G14"/>
    <mergeCell ref="H14:I14"/>
    <mergeCell ref="B9:J9"/>
    <mergeCell ref="B11:J11"/>
    <mergeCell ref="B12:J12"/>
    <mergeCell ref="B10:J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G46"/>
  <sheetViews>
    <sheetView showGridLines="0" zoomScale="59" zoomScaleNormal="90" workbookViewId="0">
      <selection activeCell="B11" sqref="B11"/>
    </sheetView>
  </sheetViews>
  <sheetFormatPr baseColWidth="10" defaultColWidth="11.453125" defaultRowHeight="14.5"/>
  <cols>
    <col min="2" max="2" width="82.453125" customWidth="1"/>
    <col min="3" max="5" width="18.453125" customWidth="1"/>
  </cols>
  <sheetData>
    <row r="1" spans="1:7">
      <c r="A1" s="173" t="s">
        <v>41</v>
      </c>
    </row>
    <row r="2" spans="1:7">
      <c r="A2" s="173"/>
    </row>
    <row r="3" spans="1:7">
      <c r="A3" s="173"/>
      <c r="B3" s="2167" t="s">
        <v>420</v>
      </c>
      <c r="C3" s="2167"/>
      <c r="D3" s="2167"/>
      <c r="E3" s="2167"/>
      <c r="F3" s="2167"/>
      <c r="G3" s="2167"/>
    </row>
    <row r="4" spans="1:7" ht="15" thickBot="1"/>
    <row r="5" spans="1:7" s="56" customFormat="1">
      <c r="B5" s="1236" t="s">
        <v>421</v>
      </c>
      <c r="C5" s="2129" t="s">
        <v>179</v>
      </c>
      <c r="D5" s="2143"/>
      <c r="E5" s="881" t="s">
        <v>72</v>
      </c>
      <c r="F5" s="90"/>
      <c r="G5" s="90"/>
    </row>
    <row r="6" spans="1:7" s="56" customFormat="1" ht="15" thickBot="1">
      <c r="B6" s="515" t="s">
        <v>422</v>
      </c>
      <c r="C6" s="1237" t="s">
        <v>108</v>
      </c>
      <c r="D6" s="1238" t="s">
        <v>772</v>
      </c>
      <c r="E6" s="882" t="s">
        <v>74</v>
      </c>
      <c r="F6" s="90"/>
      <c r="G6" s="90"/>
    </row>
    <row r="7" spans="1:7" s="56" customFormat="1">
      <c r="B7" s="1239" t="s">
        <v>423</v>
      </c>
      <c r="C7" s="883">
        <f>+'[1]10.1.Regulatory Capital BAP'!C7</f>
        <v>1318992.88008</v>
      </c>
      <c r="D7" s="884">
        <f>+'[1]10.1.Regulatory Capital BAP'!D7</f>
        <v>1318992.88008</v>
      </c>
      <c r="E7" s="885">
        <f>+'[1]10.1.Regulatory Capital BAP'!E7</f>
        <v>0</v>
      </c>
      <c r="F7" s="90"/>
      <c r="G7" s="90"/>
    </row>
    <row r="8" spans="1:7">
      <c r="B8" s="516" t="s">
        <v>424</v>
      </c>
      <c r="C8" s="886">
        <f>+'[1]10.1.Regulatory Capital BAP'!C8</f>
        <v>-208901</v>
      </c>
      <c r="D8" s="887">
        <f>+'[1]10.1.Regulatory Capital BAP'!D8</f>
        <v>-208879</v>
      </c>
      <c r="E8" s="888">
        <f>+'[1]10.1.Regulatory Capital BAP'!E8</f>
        <v>-1.0531304302041633E-4</v>
      </c>
      <c r="F8" s="90"/>
      <c r="G8" s="90"/>
    </row>
    <row r="9" spans="1:7">
      <c r="B9" s="516" t="s">
        <v>425</v>
      </c>
      <c r="C9" s="886">
        <f>+'[1]10.1.Regulatory Capital BAP'!C9</f>
        <v>179026.99999999965</v>
      </c>
      <c r="D9" s="887">
        <f>+'[1]10.1.Regulatory Capital BAP'!D9</f>
        <v>176307.00000000035</v>
      </c>
      <c r="E9" s="888">
        <f>+'[1]10.1.Regulatory Capital BAP'!E9</f>
        <v>-1.5193239008637338E-2</v>
      </c>
      <c r="F9" s="90"/>
      <c r="G9" s="90"/>
    </row>
    <row r="10" spans="1:7">
      <c r="B10" s="516" t="s">
        <v>426</v>
      </c>
      <c r="C10" s="886">
        <f>+'[1]10.1.Regulatory Capital BAP'!C10</f>
        <v>27187346</v>
      </c>
      <c r="D10" s="887">
        <f>+'[1]10.1.Regulatory Capital BAP'!D10</f>
        <v>27202664.999999996</v>
      </c>
      <c r="E10" s="888">
        <f>+'[1]10.1.Regulatory Capital BAP'!E10</f>
        <v>5.634606629125738E-4</v>
      </c>
      <c r="F10" s="90"/>
      <c r="G10" s="90"/>
    </row>
    <row r="11" spans="1:7">
      <c r="B11" s="516" t="s">
        <v>427</v>
      </c>
      <c r="C11" s="886">
        <f>+'[1]10.1.Regulatory Capital BAP'!C11</f>
        <v>479027</v>
      </c>
      <c r="D11" s="887">
        <f>+'[1]10.1.Regulatory Capital BAP'!D11</f>
        <v>467916</v>
      </c>
      <c r="E11" s="888">
        <f>+'[1]10.1.Regulatory Capital BAP'!E11</f>
        <v>-2.3194934732280181E-2</v>
      </c>
      <c r="F11" s="90"/>
      <c r="G11" s="90"/>
    </row>
    <row r="12" spans="1:7">
      <c r="B12" s="516" t="s">
        <v>428</v>
      </c>
      <c r="C12" s="886">
        <f>+'[1]10.1.Regulatory Capital BAP'!C12</f>
        <v>5432237.3738890737</v>
      </c>
      <c r="D12" s="887">
        <f>+'[1]10.1.Regulatory Capital BAP'!D12</f>
        <v>6592461.870848882</v>
      </c>
      <c r="E12" s="888">
        <f>+'[1]10.1.Regulatory Capital BAP'!E12</f>
        <v>0.21358133253465961</v>
      </c>
      <c r="F12" s="90"/>
      <c r="G12" s="90"/>
    </row>
    <row r="13" spans="1:7">
      <c r="B13" s="516" t="s">
        <v>429</v>
      </c>
      <c r="C13" s="886">
        <f>+'[1]10.1.Regulatory Capital BAP'!C13</f>
        <v>-227246.99963649371</v>
      </c>
      <c r="D13" s="887">
        <f>+'[1]10.1.Regulatory Capital BAP'!D13</f>
        <v>-504015.93614965526</v>
      </c>
      <c r="E13" s="888">
        <f>+'[1]10.1.Regulatory Capital BAP'!E13</f>
        <v>1.217921191284741</v>
      </c>
      <c r="F13" s="90"/>
      <c r="G13" s="90"/>
    </row>
    <row r="14" spans="1:7">
      <c r="B14" s="516" t="s">
        <v>430</v>
      </c>
      <c r="C14" s="886">
        <f>+'[1]10.1.Regulatory Capital BAP'!C14</f>
        <v>-734431</v>
      </c>
      <c r="D14" s="887">
        <f>+'[1]10.1.Regulatory Capital BAP'!D14</f>
        <v>-722361</v>
      </c>
      <c r="E14" s="888">
        <f>+'[1]10.1.Regulatory Capital BAP'!E14</f>
        <v>-1.6434491463459433E-2</v>
      </c>
      <c r="F14" s="90"/>
      <c r="G14" s="90"/>
    </row>
    <row r="15" spans="1:7">
      <c r="B15" s="516" t="s">
        <v>431</v>
      </c>
      <c r="C15" s="886">
        <f>+'[1]10.1.Regulatory Capital BAP'!C15</f>
        <v>-2050645.9325993503</v>
      </c>
      <c r="D15" s="887">
        <f>+'[1]10.1.Regulatory Capital BAP'!D15</f>
        <v>-2396686.9333116626</v>
      </c>
      <c r="E15" s="888">
        <f>+'[1]10.1.Regulatory Capital BAP'!E15</f>
        <v>0.16874731771646156</v>
      </c>
      <c r="F15" s="90"/>
      <c r="G15" s="90"/>
    </row>
    <row r="16" spans="1:7">
      <c r="B16" s="516" t="s">
        <v>432</v>
      </c>
      <c r="C16" s="886">
        <f>+'[1]10.1.Regulatory Capital BAP'!C16</f>
        <v>-678924.12758762727</v>
      </c>
      <c r="D16" s="887">
        <f>+'[1]10.1.Regulatory Capital BAP'!D16</f>
        <v>-673951.66403335938</v>
      </c>
      <c r="E16" s="888">
        <f>+'[1]10.1.Regulatory Capital BAP'!E16</f>
        <v>-7.3240342362499433E-3</v>
      </c>
      <c r="F16" s="90"/>
      <c r="G16" s="90"/>
    </row>
    <row r="17" spans="2:7" hidden="1">
      <c r="B17" s="516" t="s">
        <v>433</v>
      </c>
      <c r="C17" s="886">
        <f>+'[1]10.1.Regulatory Capital BAP'!C17</f>
        <v>0</v>
      </c>
      <c r="D17" s="887">
        <f>+'[1]10.1.Regulatory Capital BAP'!D17</f>
        <v>0</v>
      </c>
      <c r="E17" s="885">
        <f>+'[1]10.1.Regulatory Capital BAP'!E17</f>
        <v>0</v>
      </c>
      <c r="F17" s="90"/>
      <c r="G17" s="90"/>
    </row>
    <row r="18" spans="2:7">
      <c r="B18" s="516" t="s">
        <v>434</v>
      </c>
      <c r="C18" s="886">
        <f>+'[1]10.1.Regulatory Capital BAP'!C18</f>
        <v>7939610.0097900871</v>
      </c>
      <c r="D18" s="887">
        <f>+'[1]10.1.Regulatory Capital BAP'!D18</f>
        <v>8047314.3141924199</v>
      </c>
      <c r="E18" s="888">
        <f>+'[1]10.1.Regulatory Capital BAP'!E18</f>
        <v>1.3565440150023145E-2</v>
      </c>
      <c r="F18" s="90"/>
      <c r="G18" s="90"/>
    </row>
    <row r="19" spans="2:7">
      <c r="B19" s="516" t="s">
        <v>435</v>
      </c>
      <c r="C19" s="886">
        <f>+'[1]10.1.Regulatory Capital BAP'!C19</f>
        <v>1967573.6544110402</v>
      </c>
      <c r="D19" s="887">
        <f>+'[1]10.1.Regulatory Capital BAP'!D19</f>
        <v>2033378.8973283221</v>
      </c>
      <c r="E19" s="888">
        <f>+'[1]10.1.Regulatory Capital BAP'!E19</f>
        <v>3.3444868897159363E-2</v>
      </c>
      <c r="F19" s="90"/>
      <c r="G19" s="90"/>
    </row>
    <row r="20" spans="2:7" ht="15" thickBot="1">
      <c r="B20" s="517" t="s">
        <v>436</v>
      </c>
      <c r="C20" s="1240">
        <f>+'[1]10.1.Regulatory Capital BAP'!C20</f>
        <v>-1525607.5557685138</v>
      </c>
      <c r="D20" s="1241">
        <f>+'[1]10.1.Regulatory Capital BAP'!D20</f>
        <v>-1322351.8858130798</v>
      </c>
      <c r="E20" s="888">
        <f>+'[1]10.1.Regulatory Capital BAP'!E20</f>
        <v>-0.13322932833342283</v>
      </c>
      <c r="F20" s="90"/>
      <c r="G20" s="90"/>
    </row>
    <row r="21" spans="2:7" ht="15" thickBot="1">
      <c r="B21" s="518" t="s">
        <v>437</v>
      </c>
      <c r="C21" s="889">
        <f>+'[1]10.1.Regulatory Capital BAP'!C21</f>
        <v>39078056.302578218</v>
      </c>
      <c r="D21" s="890">
        <f>+'[1]10.1.Regulatory Capital BAP'!D21</f>
        <v>40010789.543141864</v>
      </c>
      <c r="E21" s="891">
        <f>+'[1]10.1.Regulatory Capital BAP'!E21</f>
        <v>2.3868465548582352E-2</v>
      </c>
      <c r="F21" s="90"/>
      <c r="G21" s="90"/>
    </row>
    <row r="22" spans="2:7" ht="15" thickBot="1">
      <c r="B22" s="518" t="s">
        <v>438</v>
      </c>
      <c r="C22" s="889">
        <f>+'[1]10.1.Regulatory Capital BAP'!C22</f>
        <v>30696480.194145601</v>
      </c>
      <c r="D22" s="890">
        <f>+'[1]10.1.Regulatory Capital BAP'!D22</f>
        <v>31252448.217434198</v>
      </c>
      <c r="E22" s="891">
        <f>+'[1]10.1.Regulatory Capital BAP'!E22</f>
        <v>1.811178414503134E-2</v>
      </c>
      <c r="F22" s="90"/>
      <c r="G22" s="90"/>
    </row>
    <row r="23" spans="2:7" ht="15" thickBot="1">
      <c r="B23" s="518" t="s">
        <v>439</v>
      </c>
      <c r="C23" s="889">
        <f>+'[1]10.1.Regulatory Capital BAP'!C23</f>
        <v>30696480.194145601</v>
      </c>
      <c r="D23" s="890">
        <f>+'[1]10.1.Regulatory Capital BAP'!D23</f>
        <v>31252448.217434198</v>
      </c>
      <c r="E23" s="891">
        <f>+'[1]10.1.Regulatory Capital BAP'!E23</f>
        <v>1.811178414503134E-2</v>
      </c>
      <c r="F23" s="90"/>
      <c r="G23" s="90"/>
    </row>
    <row r="24" spans="2:7" ht="15" thickBot="1">
      <c r="B24" s="519" t="s">
        <v>440</v>
      </c>
      <c r="C24" s="892">
        <f>+'[1]10.1.Regulatory Capital BAP'!C24</f>
        <v>27276453.643472824</v>
      </c>
      <c r="D24" s="893">
        <f>+'[1]10.1.Regulatory Capital BAP'!D24</f>
        <v>29124775.222027257</v>
      </c>
      <c r="E24" s="894">
        <f>+'[1]10.1.Regulatory Capital BAP'!E24</f>
        <v>6.7762532575297962E-2</v>
      </c>
      <c r="F24" s="90"/>
      <c r="G24" s="90"/>
    </row>
    <row r="25" spans="2:7" ht="15" thickBot="1">
      <c r="B25" s="519" t="s">
        <v>441</v>
      </c>
      <c r="C25" s="892">
        <f>+'[1]10.1.Regulatory Capital BAP'!C25</f>
        <v>13968157.698344816</v>
      </c>
      <c r="D25" s="893">
        <f>+'[1]10.1.Regulatory Capital BAP'!D25</f>
        <v>15445078.606139913</v>
      </c>
      <c r="E25" s="894">
        <f>+'[1]10.1.Regulatory Capital BAP'!E25</f>
        <v>0.10573483917425341</v>
      </c>
      <c r="F25" s="90"/>
      <c r="G25" s="90"/>
    </row>
    <row r="26" spans="2:7" ht="15" thickBot="1">
      <c r="B26" s="519" t="s">
        <v>442</v>
      </c>
      <c r="C26" s="892">
        <f>+'[1]10.1.Regulatory Capital BAP'!C26</f>
        <v>17131012.851205926</v>
      </c>
      <c r="D26" s="893">
        <f>+'[1]10.1.Regulatory Capital BAP'!D26</f>
        <v>18681850.15004918</v>
      </c>
      <c r="E26" s="894">
        <f>+'[1]10.1.Regulatory Capital BAP'!E26</f>
        <v>9.0528056473559992E-2</v>
      </c>
      <c r="F26" s="90"/>
      <c r="G26" s="90"/>
    </row>
    <row r="27" spans="2:7" ht="15" thickBot="1">
      <c r="B27" s="518" t="s">
        <v>443</v>
      </c>
      <c r="C27" s="895">
        <f>+'[1]10.1.Regulatory Capital BAP'!C27</f>
        <v>1.4326663140803675</v>
      </c>
      <c r="D27" s="896">
        <f>+'[1]10.1.Regulatory Capital BAP'!D27</f>
        <v>1.3737716167121332</v>
      </c>
      <c r="E27" s="904">
        <f>+'[1]10.1.Regulatory Capital BAP'!E27</f>
        <v>-5.8894697368234272</v>
      </c>
      <c r="F27" s="90"/>
      <c r="G27" s="90"/>
    </row>
    <row r="28" spans="2:7" ht="15" thickBot="1">
      <c r="B28" s="518" t="s">
        <v>444</v>
      </c>
      <c r="C28" s="895">
        <f>+'[1]10.1.Regulatory Capital BAP'!C28</f>
        <v>2.1976040689877836</v>
      </c>
      <c r="D28" s="896">
        <f>+'[1]10.1.Regulatory Capital BAP'!D28</f>
        <v>2.0234567278285231</v>
      </c>
      <c r="E28" s="904">
        <f>+'[1]10.1.Regulatory Capital BAP'!E28</f>
        <v>-17.414734115926045</v>
      </c>
      <c r="F28" s="90"/>
      <c r="G28" s="90"/>
    </row>
    <row r="29" spans="2:7" ht="15" thickBot="1">
      <c r="B29" s="518" t="s">
        <v>445</v>
      </c>
      <c r="C29" s="895">
        <f>+'[1]10.1.Regulatory Capital BAP'!C29</f>
        <v>1.7918660420586132</v>
      </c>
      <c r="D29" s="896">
        <f>+'[1]10.1.Regulatory Capital BAP'!D29</f>
        <v>1.6728775772431685</v>
      </c>
      <c r="E29" s="904">
        <f>+'[1]10.1.Regulatory Capital BAP'!E29</f>
        <v>-11.898846481544467</v>
      </c>
      <c r="F29" s="90"/>
      <c r="G29" s="90"/>
    </row>
    <row r="30" spans="2:7">
      <c r="B30" s="90"/>
      <c r="C30" s="90"/>
      <c r="D30" s="90"/>
      <c r="E30" s="90"/>
      <c r="F30" s="90"/>
      <c r="G30" s="90"/>
    </row>
    <row r="31" spans="2:7">
      <c r="B31" s="520" t="s">
        <v>446</v>
      </c>
      <c r="C31" s="520"/>
      <c r="D31" s="521"/>
      <c r="E31" s="521"/>
      <c r="F31" s="521"/>
      <c r="G31" s="521"/>
    </row>
    <row r="32" spans="2:7">
      <c r="B32" s="520" t="s">
        <v>447</v>
      </c>
      <c r="C32" s="520"/>
      <c r="D32" s="521"/>
      <c r="E32" s="521"/>
      <c r="F32" s="521"/>
      <c r="G32" s="521"/>
    </row>
    <row r="33" spans="2:7">
      <c r="B33" s="520" t="s">
        <v>448</v>
      </c>
      <c r="C33" s="520"/>
      <c r="D33" s="521"/>
      <c r="E33" s="521"/>
      <c r="F33" s="521"/>
      <c r="G33" s="521"/>
    </row>
    <row r="34" spans="2:7" ht="14.25" customHeight="1">
      <c r="B34" s="520" t="s">
        <v>449</v>
      </c>
      <c r="C34" s="520"/>
      <c r="D34" s="521"/>
      <c r="E34" s="521"/>
      <c r="F34" s="521"/>
      <c r="G34" s="521"/>
    </row>
    <row r="35" spans="2:7">
      <c r="B35" s="2168" t="s">
        <v>450</v>
      </c>
      <c r="C35" s="2168"/>
      <c r="D35" s="2168"/>
      <c r="E35" s="2168"/>
      <c r="F35" s="2168"/>
      <c r="G35" s="2168"/>
    </row>
    <row r="36" spans="2:7" ht="14.25" customHeight="1">
      <c r="B36" s="520" t="s">
        <v>451</v>
      </c>
      <c r="C36" s="520"/>
      <c r="D36" s="521"/>
      <c r="E36" s="521"/>
      <c r="F36" s="521"/>
      <c r="G36" s="521"/>
    </row>
    <row r="37" spans="2:7">
      <c r="B37" s="2085"/>
      <c r="C37" s="2085"/>
      <c r="D37" s="2085"/>
      <c r="E37" s="2085"/>
      <c r="F37" s="2085"/>
      <c r="G37" s="2085"/>
    </row>
    <row r="38" spans="2:7" ht="18.75" customHeight="1">
      <c r="B38" s="2085"/>
      <c r="C38" s="2085"/>
      <c r="D38" s="2085"/>
      <c r="E38" s="2085"/>
      <c r="F38" s="2085"/>
      <c r="G38" s="2085"/>
    </row>
    <row r="39" spans="2:7">
      <c r="B39" s="2085"/>
      <c r="C39" s="2085"/>
      <c r="D39" s="2085"/>
      <c r="E39" s="2085"/>
      <c r="F39" s="2085"/>
      <c r="G39" s="2085"/>
    </row>
    <row r="40" spans="2:7">
      <c r="B40" s="144"/>
      <c r="C40" s="144"/>
      <c r="D40" s="144"/>
      <c r="E40" s="144"/>
      <c r="F40" s="144"/>
      <c r="G40" s="144"/>
    </row>
    <row r="41" spans="2:7">
      <c r="B41" s="144"/>
      <c r="C41" s="144"/>
      <c r="D41" s="144"/>
      <c r="E41" s="144"/>
      <c r="F41" s="144"/>
      <c r="G41" s="144"/>
    </row>
    <row r="42" spans="2:7">
      <c r="B42" s="144"/>
      <c r="C42" s="144"/>
      <c r="D42" s="144"/>
      <c r="E42" s="144"/>
      <c r="F42" s="144"/>
      <c r="G42" s="144"/>
    </row>
    <row r="43" spans="2:7">
      <c r="B43" s="144"/>
      <c r="C43" s="144"/>
      <c r="D43" s="144"/>
      <c r="E43" s="144"/>
      <c r="F43" s="144"/>
      <c r="G43" s="144"/>
    </row>
    <row r="44" spans="2:7">
      <c r="B44" s="144"/>
      <c r="C44" s="53"/>
      <c r="D44" s="53"/>
      <c r="E44" s="53"/>
      <c r="F44" s="53"/>
      <c r="G44" s="49"/>
    </row>
    <row r="45" spans="2:7">
      <c r="B45" s="144"/>
      <c r="C45" s="53"/>
      <c r="D45" s="53"/>
      <c r="E45" s="53"/>
      <c r="F45" s="53"/>
      <c r="G45" s="49"/>
    </row>
    <row r="46" spans="2:7">
      <c r="B46" s="53"/>
      <c r="C46" s="53"/>
      <c r="D46" s="53"/>
      <c r="E46" s="53"/>
      <c r="F46" s="53"/>
      <c r="G46" s="53"/>
    </row>
  </sheetData>
  <mergeCells count="5">
    <mergeCell ref="B3:G3"/>
    <mergeCell ref="B37:G37"/>
    <mergeCell ref="B38:G39"/>
    <mergeCell ref="B35:G35"/>
    <mergeCell ref="C5:D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4" bestFit="1" customWidth="1"/>
    <col min="2" max="2" width="55.453125" style="12" customWidth="1"/>
    <col min="3" max="5" width="12.453125" style="5" bestFit="1" customWidth="1"/>
    <col min="6" max="8" width="10.453125" style="4"/>
  </cols>
  <sheetData>
    <row r="2" spans="1:5" ht="15" thickBot="1">
      <c r="A2" s="83" t="s">
        <v>23</v>
      </c>
      <c r="B2" s="29" t="s">
        <v>24</v>
      </c>
      <c r="C2" s="84" t="s">
        <v>25</v>
      </c>
      <c r="D2" s="84" t="s">
        <v>26</v>
      </c>
      <c r="E2" s="84" t="s">
        <v>27</v>
      </c>
    </row>
    <row r="3" spans="1:5">
      <c r="A3" s="4" t="s">
        <v>28</v>
      </c>
      <c r="B3" s="14" t="str">
        <f>'0.Resumen BAP'!B7</f>
        <v>Intereses, rendimientos y gastos similares, neto</v>
      </c>
      <c r="C3" s="8">
        <f>'0.Resumen BAP'!C7</f>
        <v>3347684</v>
      </c>
      <c r="D3" s="8">
        <f>'0.Resumen BAP'!D7</f>
        <v>3590750</v>
      </c>
      <c r="E3" s="8">
        <f>'0.Resumen BAP'!E7</f>
        <v>3629794</v>
      </c>
    </row>
    <row r="4" spans="1:5">
      <c r="A4" s="4" t="s">
        <v>29</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28</v>
      </c>
      <c r="B7" s="15" t="str">
        <f>'0.Resumen BAP'!B8</f>
        <v>Provisión de pérdida crediticia para cartera de créditos</v>
      </c>
      <c r="C7" s="8">
        <f>'0.Resumen BAP'!C8</f>
        <v>-1173454</v>
      </c>
      <c r="D7" s="8">
        <f>'0.Resumen BAP'!D8</f>
        <v>-868081</v>
      </c>
      <c r="E7" s="8">
        <f>'0.Resumen BAP'!E8</f>
        <v>-743296</v>
      </c>
    </row>
    <row r="8" spans="1:5">
      <c r="A8" s="4" t="s">
        <v>30</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28</v>
      </c>
      <c r="B11" s="15" t="str">
        <f>'0.Resumen BAP'!B9</f>
        <v>Intereses, rendimientos y gastos similares, neto, después de la provisión de pérdida crediticia para cartera de créditos</v>
      </c>
      <c r="C11" s="8">
        <f>'0.Resumen BAP'!C9</f>
        <v>2174230</v>
      </c>
      <c r="D11" s="8">
        <f>'0.Resumen BAP'!D9</f>
        <v>2722669</v>
      </c>
      <c r="E11" s="8">
        <f>'0.Resumen BAP'!E9</f>
        <v>2886498</v>
      </c>
    </row>
    <row r="12" spans="1:5">
      <c r="A12" s="4" t="s">
        <v>29</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28</v>
      </c>
      <c r="B15" s="15" t="str">
        <f>'0.Resumen BAP'!B10</f>
        <v>Otros ingresos</v>
      </c>
      <c r="C15" s="8">
        <f>'0.Resumen BAP'!C10</f>
        <v>1486823</v>
      </c>
      <c r="D15" s="8">
        <f>'0.Resumen BAP'!D10</f>
        <v>1621282</v>
      </c>
      <c r="E15" s="8">
        <f>'0.Resumen BAP'!E10</f>
        <v>1661964</v>
      </c>
    </row>
    <row r="16" spans="1:5">
      <c r="A16" s="4" t="s">
        <v>31</v>
      </c>
      <c r="B16" s="15" t="e">
        <f>'6.1.Otros Ordinarios'!#REF!</f>
        <v>#REF!</v>
      </c>
      <c r="C16" s="8" t="e">
        <f>'6.1.Otros Ordinarios'!#REF!</f>
        <v>#REF!</v>
      </c>
      <c r="D16" s="8" t="e">
        <f>'6.1.Otros Ordinarios'!#REF!</f>
        <v>#REF!</v>
      </c>
      <c r="E16" s="8" t="e">
        <f>'6.1.Otros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28</v>
      </c>
      <c r="B19" s="15" t="str">
        <f>'0.Resumen BAP'!B11</f>
        <v>Resultados técnicos de seguros</v>
      </c>
      <c r="C19" s="8">
        <f>'0.Resumen BAP'!C11</f>
        <v>287295</v>
      </c>
      <c r="D19" s="8">
        <f>'0.Resumen BAP'!D11</f>
        <v>291775</v>
      </c>
      <c r="E19" s="8">
        <f>'0.Resumen BAP'!E11</f>
        <v>312683</v>
      </c>
    </row>
    <row r="20" spans="1:5">
      <c r="A20" s="4" t="s">
        <v>32</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28</v>
      </c>
      <c r="B23" s="15" t="str">
        <f>'0.Resumen BAP'!B12</f>
        <v>Total gastos</v>
      </c>
      <c r="C23" s="8" t="e">
        <f>'0.Resumen BAP'!#REF!</f>
        <v>#REF!</v>
      </c>
      <c r="D23" s="8" t="e">
        <f>'0.Resumen BAP'!#REF!</f>
        <v>#REF!</v>
      </c>
      <c r="E23" s="8" t="e">
        <f>'0.Resumen BAP'!#REF!</f>
        <v>#REF!</v>
      </c>
    </row>
    <row r="24" spans="1:5">
      <c r="A24" s="4" t="s">
        <v>33</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28</v>
      </c>
      <c r="B27" s="15" t="str">
        <f>'0.Resumen BAP'!B13</f>
        <v>Utilidad (pérdida) antes del impuesto a la renta</v>
      </c>
      <c r="C27" s="8">
        <f>'0.Resumen BAP'!C12</f>
        <v>-2661542</v>
      </c>
      <c r="D27" s="8">
        <f>'0.Resumen BAP'!D12</f>
        <v>-2524166</v>
      </c>
      <c r="E27" s="8">
        <f>'0.Resumen BAP'!E12</f>
        <v>-3105459</v>
      </c>
    </row>
    <row r="28" spans="1:5">
      <c r="A28" s="4" t="s">
        <v>34</v>
      </c>
      <c r="B28" s="15" t="str">
        <f>B27</f>
        <v>Utilidad (pérdida) antes del impuesto a la renta</v>
      </c>
      <c r="C28" s="6">
        <f>'12.3.1.Credicorp Consolidado'!O37</f>
        <v>0</v>
      </c>
      <c r="D28" s="6" t="e">
        <f>'12.3.1.Credicorp Consolidado'!#REF!</f>
        <v>#REF!</v>
      </c>
      <c r="E28" s="6" t="e">
        <f>'12.3.1.Credicorp Consolidado'!#REF!</f>
        <v>#REF!</v>
      </c>
    </row>
    <row r="29" spans="1:5">
      <c r="B29" s="15"/>
      <c r="C29" s="10">
        <f>IF(C27-C28=0,"Check",C27-C28)</f>
        <v>-2661542</v>
      </c>
      <c r="D29" s="10" t="e">
        <f t="shared" ref="D29" si="10">IF(D27-D28=0,"Check",D27-D28)</f>
        <v>#REF!</v>
      </c>
      <c r="E29" s="10" t="e">
        <f t="shared" ref="E29" si="11">IF(E27-E28=0,"Check",E27-E28)</f>
        <v>#REF!</v>
      </c>
    </row>
    <row r="30" spans="1:5">
      <c r="B30" s="15"/>
      <c r="C30" s="8"/>
      <c r="D30" s="8"/>
      <c r="E30" s="8"/>
    </row>
    <row r="31" spans="1:5">
      <c r="A31" s="4" t="s">
        <v>28</v>
      </c>
      <c r="B31" s="15" t="str">
        <f>'0.Resumen BAP'!B14</f>
        <v>Impuesto a la renta</v>
      </c>
      <c r="C31" s="8">
        <f>'0.Resumen BAP'!C13</f>
        <v>1286806</v>
      </c>
      <c r="D31" s="8">
        <f>'0.Resumen BAP'!D13</f>
        <v>2111560</v>
      </c>
      <c r="E31" s="8">
        <f>'0.Resumen BAP'!E13</f>
        <v>1755686</v>
      </c>
    </row>
    <row r="32" spans="1:5">
      <c r="A32" s="4" t="s">
        <v>34</v>
      </c>
      <c r="B32" s="15" t="str">
        <f>B31</f>
        <v>Impuesto a la renta</v>
      </c>
      <c r="C32" s="8">
        <f>'12.3.1.Credicorp Consolidado'!O39</f>
        <v>0</v>
      </c>
      <c r="D32" s="8" t="e">
        <f>'12.3.1.Credicorp Consolidado'!#REF!</f>
        <v>#REF!</v>
      </c>
      <c r="E32" s="8" t="e">
        <f>'12.3.1.Credicorp Consolidado'!#REF!</f>
        <v>#REF!</v>
      </c>
    </row>
    <row r="33" spans="1:5">
      <c r="B33" s="15"/>
      <c r="C33" s="10">
        <f>IF(C31-C32=0,"Check",C31-C32)</f>
        <v>1286806</v>
      </c>
      <c r="D33" s="10" t="e">
        <f t="shared" ref="D33" si="12">IF(D31-D32=0,"Check",D31-D32)</f>
        <v>#REF!</v>
      </c>
      <c r="E33" s="10" t="e">
        <f t="shared" ref="E33" si="13">IF(E31-E32=0,"Check",E31-E32)</f>
        <v>#REF!</v>
      </c>
    </row>
    <row r="34" spans="1:5">
      <c r="B34" s="15"/>
      <c r="C34" s="8"/>
      <c r="D34" s="8"/>
      <c r="E34" s="8"/>
    </row>
    <row r="35" spans="1:5">
      <c r="A35" s="4" t="s">
        <v>28</v>
      </c>
      <c r="B35" s="15" t="str">
        <f>'0.Resumen BAP'!B15</f>
        <v>Utilidad (pérdida) neta</v>
      </c>
      <c r="C35" s="8">
        <f>'0.Resumen BAP'!C14</f>
        <v>-434648</v>
      </c>
      <c r="D35" s="8">
        <f>'0.Resumen BAP'!D14</f>
        <v>-555117</v>
      </c>
      <c r="E35" s="8">
        <f>'0.Resumen BAP'!E14</f>
        <v>-598348</v>
      </c>
    </row>
    <row r="36" spans="1:5">
      <c r="A36" s="4" t="s">
        <v>34</v>
      </c>
      <c r="B36" s="15" t="str">
        <f>B35</f>
        <v>Utilidad (pérdida) neta</v>
      </c>
      <c r="C36" s="8">
        <f>'12.3.1.Credicorp Consolidado'!O40</f>
        <v>0</v>
      </c>
      <c r="D36" s="8" t="e">
        <f>'12.3.1.Credicorp Consolidado'!#REF!</f>
        <v>#REF!</v>
      </c>
      <c r="E36" s="8" t="e">
        <f>'12.3.1.Credicorp Consolidado'!#REF!</f>
        <v>#REF!</v>
      </c>
    </row>
    <row r="37" spans="1:5">
      <c r="B37" s="15"/>
      <c r="C37" s="10">
        <f>IF(C35-C36=0,"Check",C35-C36)</f>
        <v>-434648</v>
      </c>
      <c r="D37" s="10" t="e">
        <f t="shared" ref="D37" si="14">IF(D35-D36=0,"Check",D35-D36)</f>
        <v>#REF!</v>
      </c>
      <c r="E37" s="10" t="e">
        <f t="shared" ref="E37" si="15">IF(E35-E36=0,"Check",E35-E36)</f>
        <v>#REF!</v>
      </c>
    </row>
    <row r="38" spans="1:5">
      <c r="B38" s="15"/>
      <c r="C38" s="8"/>
      <c r="D38" s="8"/>
      <c r="E38" s="8"/>
    </row>
    <row r="39" spans="1:5">
      <c r="A39" s="4" t="s">
        <v>28</v>
      </c>
      <c r="B39" s="15" t="str">
        <f>'0.Resumen BAP'!B16</f>
        <v>Interés no controlador</v>
      </c>
      <c r="C39" s="8">
        <f>'0.Resumen BAP'!C15</f>
        <v>852158</v>
      </c>
      <c r="D39" s="8">
        <f>'0.Resumen BAP'!D15</f>
        <v>1556443</v>
      </c>
      <c r="E39" s="8">
        <f>'0.Resumen BAP'!E15</f>
        <v>1157338</v>
      </c>
    </row>
    <row r="40" spans="1:5">
      <c r="A40" s="4" t="s">
        <v>34</v>
      </c>
      <c r="B40" s="15" t="str">
        <f>B39</f>
        <v>Interés no controlador</v>
      </c>
      <c r="C40" s="8">
        <f>'12.3.1.Credicorp Consolidado'!O41</f>
        <v>0</v>
      </c>
      <c r="D40" s="8" t="e">
        <f>'12.3.1.Credicorp Consolidado'!#REF!</f>
        <v>#REF!</v>
      </c>
      <c r="E40" s="8" t="e">
        <f>'12.3.1.Credicorp Consolidado'!#REF!</f>
        <v>#REF!</v>
      </c>
    </row>
    <row r="41" spans="1:5">
      <c r="B41" s="15"/>
      <c r="C41" s="10">
        <f>IF(C39-C40=0,"Check",C39-C40)</f>
        <v>852158</v>
      </c>
      <c r="D41" s="10" t="e">
        <f t="shared" ref="D41" si="16">IF(D39-D40=0,"Check",D39-D40)</f>
        <v>#REF!</v>
      </c>
      <c r="E41" s="10" t="e">
        <f t="shared" ref="E41" si="17">IF(E39-E40=0,"Check",E39-E40)</f>
        <v>#REF!</v>
      </c>
    </row>
    <row r="42" spans="1:5">
      <c r="B42" s="15"/>
      <c r="C42" s="8"/>
      <c r="D42" s="8"/>
      <c r="E42" s="8"/>
    </row>
    <row r="43" spans="1:5">
      <c r="A43" s="4" t="s">
        <v>28</v>
      </c>
      <c r="B43" s="15" t="str">
        <f>'0.Resumen BAP'!B17</f>
        <v>Utilidad (pérdida) neta atribuible a Credicorp</v>
      </c>
      <c r="C43" s="8">
        <f>'0.Resumen BAP'!C16</f>
        <v>10331</v>
      </c>
      <c r="D43" s="8">
        <f>'0.Resumen BAP'!D16</f>
        <v>32655</v>
      </c>
      <c r="E43" s="8">
        <f>'0.Resumen BAP'!E16</f>
        <v>30625</v>
      </c>
    </row>
    <row r="44" spans="1:5">
      <c r="A44" s="4" t="s">
        <v>34</v>
      </c>
      <c r="B44" s="15" t="str">
        <f>B43</f>
        <v>Utilidad (pérdida) neta atribuible a Credicorp</v>
      </c>
      <c r="C44" s="8">
        <f>'12.3.1.Credicorp Consolidado'!O42</f>
        <v>0</v>
      </c>
      <c r="D44" s="8" t="e">
        <f>'12.3.1.Credicorp Consolidado'!#REF!</f>
        <v>#REF!</v>
      </c>
      <c r="E44" s="8" t="e">
        <f>'12.3.1.Credicorp Consolidado'!#REF!</f>
        <v>#REF!</v>
      </c>
    </row>
    <row r="45" spans="1:5">
      <c r="B45" s="15"/>
      <c r="C45" s="10">
        <f>IF(C43-C44=0,"Check",C43-C44)</f>
        <v>10331</v>
      </c>
      <c r="D45" s="10" t="e">
        <f t="shared" ref="D45" si="18">IF(D43-D44=0,"Check",D43-D44)</f>
        <v>#REF!</v>
      </c>
      <c r="E45" s="10" t="e">
        <f t="shared" ref="E45" si="19">IF(E43-E44=0,"Check",E43-E44)</f>
        <v>#REF!</v>
      </c>
    </row>
    <row r="46" spans="1:5">
      <c r="B46" s="15"/>
      <c r="C46" s="9"/>
      <c r="D46" s="9"/>
      <c r="E46" s="9"/>
    </row>
    <row r="47" spans="1:5">
      <c r="A47" s="4" t="s">
        <v>28</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28</v>
      </c>
      <c r="B51" s="15" t="str">
        <f>'0.Resumen BAP'!B21</f>
        <v>Colocaciones</v>
      </c>
      <c r="C51" s="8">
        <f>'0.Resumen BAP'!C20</f>
        <v>0</v>
      </c>
      <c r="D51" s="8">
        <f>'0.Resumen BAP'!D20</f>
        <v>10.982644703447802</v>
      </c>
      <c r="E51" s="8">
        <f>'0.Resumen BAP'!E20</f>
        <v>0</v>
      </c>
    </row>
    <row r="52" spans="1:5">
      <c r="A52" s="4" t="s">
        <v>35</v>
      </c>
      <c r="B52" s="15" t="e">
        <f>#REF!</f>
        <v>#REF!</v>
      </c>
      <c r="C52" s="8">
        <f>'3.1.AGIs'!C9</f>
        <v>144976051</v>
      </c>
      <c r="D52" s="8">
        <f>'3.1.AGIs'!D9</f>
        <v>142568785</v>
      </c>
      <c r="E52" s="8">
        <f>'3.1.AGIs'!E9</f>
        <v>145732273</v>
      </c>
    </row>
    <row r="53" spans="1:5">
      <c r="B53" s="15"/>
      <c r="C53" s="19">
        <f>IF(C51-C52=0,"Check",C51-C52)</f>
        <v>-144976051</v>
      </c>
      <c r="D53" s="19">
        <f t="shared" ref="D53" si="22">IF(D51-D52=0,"Check",D51-D52)</f>
        <v>-142568774.01735529</v>
      </c>
      <c r="E53" s="19">
        <f t="shared" ref="E53" si="23">IF(E51-E52=0,"Check",E51-E52)</f>
        <v>-145732273</v>
      </c>
    </row>
    <row r="54" spans="1:5">
      <c r="B54" s="15"/>
      <c r="C54" s="8"/>
      <c r="D54" s="8"/>
      <c r="E54" s="8"/>
    </row>
    <row r="55" spans="1:5">
      <c r="A55" s="4" t="s">
        <v>28</v>
      </c>
      <c r="B55" s="15" t="str">
        <f>'0.Resumen BAP'!B22</f>
        <v>Depósitos y obligaciones</v>
      </c>
      <c r="C55" s="8">
        <f>'0.Resumen BAP'!C21</f>
        <v>144976051</v>
      </c>
      <c r="D55" s="8">
        <f>'0.Resumen BAP'!D21</f>
        <v>142568785</v>
      </c>
      <c r="E55" s="8">
        <f>'0.Resumen BAP'!E21</f>
        <v>145732273</v>
      </c>
    </row>
    <row r="56" spans="1:5">
      <c r="A56" s="4" t="s">
        <v>36</v>
      </c>
      <c r="B56" s="15" t="e">
        <f>'2.Depositos'!#REF!</f>
        <v>#REF!</v>
      </c>
      <c r="C56" s="8">
        <f>'2.Depositos'!C12</f>
        <v>0</v>
      </c>
      <c r="D56" s="8">
        <f>'2.Depositos'!D12</f>
        <v>0</v>
      </c>
      <c r="E56" s="8">
        <f>'2.Depositos'!E12</f>
        <v>0</v>
      </c>
    </row>
    <row r="57" spans="1:5">
      <c r="B57" s="15"/>
      <c r="C57" s="10">
        <f>IF(C55-C56=0,"Check",C55-C56)</f>
        <v>144976051</v>
      </c>
      <c r="D57" s="10">
        <f t="shared" ref="D57" si="24">IF(D55-D56=0,"Check",D55-D56)</f>
        <v>142568785</v>
      </c>
      <c r="E57" s="10">
        <f t="shared" ref="E57" si="25">IF(E55-E56=0,"Check",E55-E56)</f>
        <v>145732273</v>
      </c>
    </row>
    <row r="58" spans="1:5">
      <c r="B58" s="15"/>
      <c r="C58" s="8"/>
      <c r="D58" s="8"/>
      <c r="E58" s="8"/>
    </row>
    <row r="59" spans="1:5">
      <c r="A59" s="4" t="s">
        <v>28</v>
      </c>
      <c r="B59" s="15" t="str">
        <f>'0.Resumen BAP'!B23</f>
        <v>Patrimonio Neto</v>
      </c>
      <c r="C59" s="8">
        <f>'0.Resumen BAP'!C22</f>
        <v>147704994</v>
      </c>
      <c r="D59" s="8">
        <f>'0.Resumen BAP'!D22</f>
        <v>154435451</v>
      </c>
      <c r="E59" s="8">
        <f>'0.Resumen BAP'!E22</f>
        <v>161842066</v>
      </c>
    </row>
    <row r="60" spans="1:5">
      <c r="A60" s="4" t="s">
        <v>34</v>
      </c>
      <c r="B60" s="15" t="str">
        <f>B59</f>
        <v>Patrimonio Neto</v>
      </c>
      <c r="C60" s="8">
        <f>'12.3.1.Credicorp Consolidado'!E57</f>
        <v>0</v>
      </c>
      <c r="D60" s="8">
        <f>'12.3.1.Credicorp Consolidado'!F57</f>
        <v>0</v>
      </c>
      <c r="E60" s="8">
        <f>'12.3.1.Credicorp Consolidado'!G57</f>
        <v>0</v>
      </c>
    </row>
    <row r="61" spans="1:5">
      <c r="B61" s="15"/>
      <c r="C61" s="10">
        <f>IF(C59-C60=0,"Check",C59-C60)</f>
        <v>147704994</v>
      </c>
      <c r="D61" s="10">
        <f t="shared" ref="D61" si="26">IF(D59-D60=0,"Check",D59-D60)</f>
        <v>154435451</v>
      </c>
      <c r="E61" s="10">
        <f t="shared" ref="E61" si="27">IF(E59-E60=0,"Check",E59-E60)</f>
        <v>161842066</v>
      </c>
    </row>
    <row r="62" spans="1:5">
      <c r="B62" s="15"/>
      <c r="C62" s="8"/>
      <c r="D62" s="8"/>
      <c r="E62" s="8"/>
    </row>
    <row r="63" spans="1:5">
      <c r="A63" s="4" t="s">
        <v>28</v>
      </c>
      <c r="B63" s="15" t="str">
        <f>'0.Resumen BAP'!B25</f>
        <v>Margen neto por intereses(1)</v>
      </c>
      <c r="C63" s="11">
        <f>'0.Resumen BAP'!C24</f>
        <v>0</v>
      </c>
      <c r="D63" s="11">
        <f>'0.Resumen BAP'!D24</f>
        <v>0</v>
      </c>
      <c r="E63" s="11">
        <f>'0.Resumen BAP'!E24</f>
        <v>0</v>
      </c>
    </row>
    <row r="64" spans="1:5">
      <c r="A64" s="4" t="s">
        <v>29</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28</v>
      </c>
      <c r="B67" s="15" t="str">
        <f>'0.Resumen BAP'!B26</f>
        <v>Margen neto por intereses ajustado por riesgo</v>
      </c>
      <c r="C67" s="11">
        <f>'0.Resumen BAP'!C25</f>
        <v>6.2016843193686846E-2</v>
      </c>
      <c r="D67" s="11">
        <f>'0.Resumen BAP'!D25</f>
        <v>6.4315825208954555E-2</v>
      </c>
      <c r="E67" s="11">
        <f>'0.Resumen BAP'!E25</f>
        <v>6.3353187919537257E-2</v>
      </c>
    </row>
    <row r="68" spans="1:5">
      <c r="A68" s="4" t="s">
        <v>29</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28</v>
      </c>
      <c r="B71" s="15" t="str">
        <f>'0.Resumen BAP'!B27</f>
        <v>Costo de fondeo(2)</v>
      </c>
      <c r="C71" s="26">
        <f>'0.Resumen BAP'!C26</f>
        <v>4.1027095021645171E-2</v>
      </c>
      <c r="D71" s="26">
        <f>'0.Resumen BAP'!D26</f>
        <v>4.9304687212194255E-2</v>
      </c>
      <c r="E71" s="26">
        <f>'0.Resumen BAP'!E26</f>
        <v>5.0835471742410925E-2</v>
      </c>
    </row>
    <row r="72" spans="1:5">
      <c r="A72" s="4" t="s">
        <v>36</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28</v>
      </c>
      <c r="B75" s="15" t="str">
        <f>'0.Resumen BAP'!B28</f>
        <v>ROE</v>
      </c>
      <c r="C75" s="11">
        <f>'0.Resumen BAP'!C27</f>
        <v>3.0303661703976081E-2</v>
      </c>
      <c r="D75" s="11">
        <f>'0.Resumen BAP'!D27</f>
        <v>2.6756289532497479E-2</v>
      </c>
      <c r="E75" s="11">
        <f>'0.Resumen BAP'!E27</f>
        <v>2.561960463545012E-2</v>
      </c>
    </row>
    <row r="76" spans="1:5">
      <c r="A76" s="4" t="s">
        <v>37</v>
      </c>
      <c r="B76" s="15" t="str">
        <f>B75</f>
        <v>ROE</v>
      </c>
      <c r="C76" s="27">
        <f>'0.2.ROAE'!C18</f>
        <v>0.10567817267611707</v>
      </c>
      <c r="D76" s="27">
        <f>'0.2.ROAE'!D18</f>
        <v>0.18504824120738794</v>
      </c>
      <c r="E76" s="27">
        <f>'0.2.ROAE'!E18</f>
        <v>0.13292776106360213</v>
      </c>
    </row>
    <row r="77" spans="1:5">
      <c r="B77" s="15"/>
      <c r="C77" s="13">
        <f>IF(C75-C76=0,"Check",C75-C76)</f>
        <v>-7.5374510972140984E-2</v>
      </c>
      <c r="D77" s="13">
        <f t="shared" ref="D77" si="31">IF(D75-D76=0,"Check",D75-D76)</f>
        <v>-0.15829195167489046</v>
      </c>
      <c r="E77" s="13">
        <f>IF(E75-E76=0,"Check",E75-E76)</f>
        <v>-0.107308156428152</v>
      </c>
    </row>
    <row r="78" spans="1:5">
      <c r="B78" s="15"/>
      <c r="C78" s="11"/>
      <c r="D78" s="11"/>
      <c r="E78" s="11"/>
    </row>
    <row r="79" spans="1:5">
      <c r="A79" s="4" t="s">
        <v>28</v>
      </c>
      <c r="B79" s="15" t="str">
        <f>'0.Resumen BAP'!B29</f>
        <v>ROA</v>
      </c>
      <c r="C79" s="11">
        <f>'0.Resumen BAP'!C28</f>
        <v>0.10567817267611707</v>
      </c>
      <c r="D79" s="11">
        <f>'0.Resumen BAP'!D28</f>
        <v>0.18504824120738794</v>
      </c>
      <c r="E79" s="11">
        <f>'0.Resumen BAP'!E28</f>
        <v>0.13292776106360213</v>
      </c>
    </row>
    <row r="80" spans="1:5">
      <c r="B80" s="15" t="str">
        <f>B79</f>
        <v>ROA</v>
      </c>
      <c r="C80" s="23"/>
      <c r="D80" s="23"/>
      <c r="E80" s="23"/>
    </row>
    <row r="81" spans="1:5">
      <c r="B81" s="15"/>
      <c r="C81" s="13">
        <f>IF(C79-C80=0,"Check",C79-C80)</f>
        <v>0.10567817267611707</v>
      </c>
      <c r="D81" s="13">
        <f t="shared" ref="D81" si="32">IF(D79-D80=0,"Check",D79-D80)</f>
        <v>0.18504824120738794</v>
      </c>
      <c r="E81" s="13">
        <f>IF(E79-E80=0,"Check",E79-E80)</f>
        <v>0.13292776106360213</v>
      </c>
    </row>
    <row r="82" spans="1:5">
      <c r="B82" s="15"/>
      <c r="C82" s="11"/>
      <c r="D82" s="11"/>
      <c r="E82" s="11"/>
    </row>
    <row r="83" spans="1:5">
      <c r="A83" s="4" t="s">
        <v>28</v>
      </c>
      <c r="B83" s="15" t="str">
        <f>'0.Resumen BAP'!B31</f>
        <v xml:space="preserve">Índice de cartera atrasada (3) </v>
      </c>
      <c r="C83" s="11">
        <f>'0.Resumen BAP'!C30</f>
        <v>0</v>
      </c>
      <c r="D83" s="11">
        <f>'0.Resumen BAP'!D30</f>
        <v>0</v>
      </c>
      <c r="E83" s="11">
        <f>'0.Resumen BAP'!E30</f>
        <v>0</v>
      </c>
    </row>
    <row r="84" spans="1:5">
      <c r="A84" s="4" t="s">
        <v>30</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28</v>
      </c>
      <c r="B87" s="15" t="str">
        <f>'0.Resumen BAP'!B32</f>
        <v>Índice de cartera atrasada 90 días</v>
      </c>
      <c r="C87" s="11">
        <f>'0.Resumen BAP'!C31</f>
        <v>4.2258614148622385E-2</v>
      </c>
      <c r="D87" s="11">
        <f>'0.Resumen BAP'!D31</f>
        <v>4.2269708618194367E-2</v>
      </c>
      <c r="E87" s="11">
        <f>'0.Resumen BAP'!E31</f>
        <v>3.7213527850485116E-2</v>
      </c>
    </row>
    <row r="88" spans="1:5">
      <c r="A88" s="4" t="s">
        <v>30</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28</v>
      </c>
      <c r="B91" s="15" t="str">
        <f>'0.Resumen BAP'!B33</f>
        <v>Índice de cartera deteriorada (4)</v>
      </c>
      <c r="C91" s="11">
        <f>'0.Resumen BAP'!C32</f>
        <v>3.2000000000000001E-2</v>
      </c>
      <c r="D91" s="11">
        <f>'0.Resumen BAP'!D32</f>
        <v>3.4000000000000002E-2</v>
      </c>
      <c r="E91" s="11">
        <f>'0.Resumen BAP'!E32</f>
        <v>3.0099999999999998E-2</v>
      </c>
    </row>
    <row r="92" spans="1:5">
      <c r="A92" s="4" t="s">
        <v>30</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28</v>
      </c>
      <c r="B95" s="15" t="str">
        <f>'0.Resumen BAP'!B34</f>
        <v>Costo del riesgo (5)</v>
      </c>
      <c r="C95" s="11">
        <f>'0.Resumen BAP'!C33</f>
        <v>5.8854858724217834E-2</v>
      </c>
      <c r="D95" s="11">
        <f>'0.Resumen BAP'!D33</f>
        <v>5.8639449021046224E-2</v>
      </c>
      <c r="E95" s="11">
        <f>'0.Resumen BAP'!E33</f>
        <v>5.2580371130284916E-2</v>
      </c>
    </row>
    <row r="96" spans="1:5">
      <c r="A96" s="4" t="s">
        <v>30</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28</v>
      </c>
      <c r="B99" s="15" t="str">
        <f>'0.Resumen BAP'!B35</f>
        <v xml:space="preserve">Cobertura de cartera atrasada </v>
      </c>
      <c r="C99" s="11">
        <f>'0.Resumen BAP'!C34</f>
        <v>3.2359393792690684E-2</v>
      </c>
      <c r="D99" s="11">
        <f>'0.Resumen BAP'!D34</f>
        <v>2.3987151132939484E-2</v>
      </c>
      <c r="E99" s="11">
        <f>'0.Resumen BAP'!E34</f>
        <v>2.0625550392534459E-2</v>
      </c>
    </row>
    <row r="100" spans="1:5">
      <c r="A100" s="4" t="s">
        <v>30</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28</v>
      </c>
      <c r="B103" s="15" t="str">
        <f>'0.Resumen BAP'!B36</f>
        <v xml:space="preserve">Cobertura de cartera deteriorada </v>
      </c>
      <c r="C103" s="11">
        <f>'0.Resumen BAP'!C35</f>
        <v>1.3511684591838684</v>
      </c>
      <c r="D103" s="11">
        <f>'0.Resumen BAP'!D35</f>
        <v>1.3689937227249505</v>
      </c>
      <c r="E103" s="11">
        <f>'0.Resumen BAP'!E35</f>
        <v>1.4742143585756928</v>
      </c>
    </row>
    <row r="104" spans="1:5">
      <c r="A104" s="4" t="s">
        <v>30</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28</v>
      </c>
      <c r="B107" s="15" t="str">
        <f>'0.Resumen BAP'!B40</f>
        <v>Ratio de eficiencia (8)</v>
      </c>
      <c r="C107" s="11">
        <f>'0.Resumen BAP'!C39</f>
        <v>2395688</v>
      </c>
      <c r="D107" s="11">
        <f>'0.Resumen BAP'!D39</f>
        <v>2389261</v>
      </c>
      <c r="E107" s="11">
        <f>'0.Resumen BAP'!E39</f>
        <v>2692110</v>
      </c>
    </row>
    <row r="108" spans="1:5">
      <c r="A108" s="4" t="s">
        <v>33</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28</v>
      </c>
      <c r="B111" s="15" t="str">
        <f>'0.Resumen BAP'!B41</f>
        <v>Gastos operativos / Activos promedio totales</v>
      </c>
      <c r="C111" s="26">
        <f>'0.Resumen BAP'!C40</f>
        <v>0.48955483738470923</v>
      </c>
      <c r="D111" s="26">
        <f>'0.Resumen BAP'!D40</f>
        <v>0.45190396472621375</v>
      </c>
      <c r="E111" s="26">
        <f>'0.Resumen BAP'!E40</f>
        <v>0.49167061460333555</v>
      </c>
    </row>
    <row r="112" spans="1:5">
      <c r="A112" s="4" t="s">
        <v>33</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28</v>
      </c>
      <c r="B115" s="15" t="e">
        <f>'0.Resumen BAP'!#REF!</f>
        <v>#REF!</v>
      </c>
      <c r="C115" s="11" t="e">
        <f>'0.Resumen BAP'!#REF!</f>
        <v>#REF!</v>
      </c>
      <c r="D115" s="11" t="e">
        <f>'0.Resumen BAP'!#REF!</f>
        <v>#REF!</v>
      </c>
      <c r="E115" s="11" t="e">
        <f>'0.Resumen BAP'!#REF!</f>
        <v>#REF!</v>
      </c>
    </row>
    <row r="116" spans="1:8">
      <c r="A116" s="4" t="s">
        <v>32</v>
      </c>
      <c r="B116" s="15" t="e">
        <f>B115</f>
        <v>#REF!</v>
      </c>
      <c r="C116" s="11">
        <f>'12.5.7 Grupo Pacífico'!E36</f>
        <v>0</v>
      </c>
      <c r="D116" s="11">
        <f>'12.5.7 Grupo Pacífico'!F36</f>
        <v>0</v>
      </c>
      <c r="E116" s="11">
        <f>'12.5.7 Grupo Pacífico'!G36</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28</v>
      </c>
      <c r="B119" s="15" t="e">
        <f>'0.Resumen BAP'!#REF!</f>
        <v>#REF!</v>
      </c>
      <c r="C119" s="11" t="e">
        <f>'0.Resumen BAP'!#REF!</f>
        <v>#REF!</v>
      </c>
      <c r="D119" s="11" t="e">
        <f>'0.Resumen BAP'!#REF!</f>
        <v>#REF!</v>
      </c>
      <c r="E119" s="11" t="e">
        <f>'0.Resumen BAP'!#REF!</f>
        <v>#REF!</v>
      </c>
      <c r="H119" s="7"/>
    </row>
    <row r="120" spans="1:8">
      <c r="A120" s="4" t="s">
        <v>32</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28</v>
      </c>
      <c r="B123" s="15" t="str">
        <f>'0.Resumen BAP'!B43</f>
        <v>Ratio de Capital Global (9)</v>
      </c>
      <c r="C123" s="11">
        <f>'0.Resumen BAP'!C42</f>
        <v>0</v>
      </c>
      <c r="D123" s="11">
        <f>'0.Resumen BAP'!D42</f>
        <v>0</v>
      </c>
      <c r="E123" s="11">
        <f>'0.Resumen BAP'!E42</f>
        <v>0</v>
      </c>
    </row>
    <row r="124" spans="1:8">
      <c r="A124" s="4" t="s">
        <v>38</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28</v>
      </c>
      <c r="B127" s="15" t="str">
        <f>'0.Resumen BAP'!B44</f>
        <v>Ratio Tier 1 (10)</v>
      </c>
      <c r="C127" s="11">
        <f>'0.Resumen BAP'!C43</f>
        <v>0.17460000000000001</v>
      </c>
      <c r="D127" s="11">
        <f>'0.Resumen BAP'!D43</f>
        <v>0.18959999999999999</v>
      </c>
      <c r="E127" s="11">
        <f>'0.Resumen BAP'!E43</f>
        <v>0.18709999999999999</v>
      </c>
    </row>
    <row r="128" spans="1:8">
      <c r="A128" s="4" t="s">
        <v>38</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28</v>
      </c>
      <c r="B131" s="15" t="str">
        <f>'0.Resumen BAP'!B45</f>
        <v>Ratio common equity tier 1 (11) (13)</v>
      </c>
      <c r="C131" s="11">
        <f>'0.Resumen BAP'!C44</f>
        <v>0.13089999999999999</v>
      </c>
      <c r="D131" s="11">
        <f>'0.Resumen BAP'!D44</f>
        <v>0.13250000000000001</v>
      </c>
      <c r="E131" s="11">
        <f>'0.Resumen BAP'!E44</f>
        <v>0.1308</v>
      </c>
    </row>
    <row r="132" spans="1:5">
      <c r="A132" s="4" t="s">
        <v>38</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28</v>
      </c>
      <c r="B135" s="15" t="str">
        <f>'0.Resumen BAP'!B50</f>
        <v>Empleados</v>
      </c>
      <c r="C135" s="8">
        <f>'0.Resumen BAP'!C49</f>
        <v>0.18371199623618084</v>
      </c>
      <c r="D135" s="8">
        <f>'0.Resumen BAP'!D49</f>
        <v>0.18352384606107125</v>
      </c>
      <c r="E135" s="8">
        <f>'0.Resumen BAP'!E49</f>
        <v>0.17530000000000001</v>
      </c>
    </row>
    <row r="136" spans="1:5">
      <c r="B136" s="15"/>
      <c r="C136" s="24"/>
      <c r="D136" s="24"/>
      <c r="E136" s="24"/>
    </row>
    <row r="137" spans="1:5">
      <c r="B137" s="15"/>
      <c r="C137" s="8"/>
      <c r="D137" s="8"/>
      <c r="E137" s="8"/>
    </row>
    <row r="138" spans="1:5">
      <c r="B138" s="15"/>
      <c r="C138" s="8"/>
      <c r="D138" s="8"/>
      <c r="E138" s="8"/>
    </row>
    <row r="139" spans="1:5">
      <c r="A139" s="4" t="s">
        <v>28</v>
      </c>
      <c r="B139" s="15" t="str">
        <f>'0.Resumen BAP'!B52</f>
        <v>Acciones Emitidas</v>
      </c>
      <c r="C139" s="8">
        <f>'0.Resumen BAP'!C51</f>
        <v>0</v>
      </c>
      <c r="D139" s="8">
        <f>'0.Resumen BAP'!D51</f>
        <v>0</v>
      </c>
      <c r="E139" s="8">
        <f>'0.Resumen BAP'!E51</f>
        <v>0</v>
      </c>
    </row>
    <row r="140" spans="1:5">
      <c r="B140" s="15"/>
      <c r="C140" s="24"/>
      <c r="D140" s="24"/>
      <c r="E140" s="24"/>
    </row>
    <row r="141" spans="1:5">
      <c r="B141" s="15"/>
      <c r="C141" s="8"/>
      <c r="D141" s="8"/>
      <c r="E141" s="8"/>
    </row>
    <row r="142" spans="1:5">
      <c r="B142" s="15"/>
      <c r="C142" s="8"/>
      <c r="D142" s="8"/>
      <c r="E142" s="8"/>
    </row>
    <row r="143" spans="1:5">
      <c r="A143" s="4" t="s">
        <v>28</v>
      </c>
      <c r="B143" s="15" t="str">
        <f>'0.Resumen BAP'!B53</f>
        <v>Acciones de Tesorería (12)</v>
      </c>
      <c r="C143" s="8">
        <f>'0.Resumen BAP'!C52</f>
        <v>94382</v>
      </c>
      <c r="D143" s="8">
        <f>'0.Resumen BAP'!D52</f>
        <v>94382</v>
      </c>
      <c r="E143" s="8">
        <f>'0.Resumen BAP'!E52</f>
        <v>94382</v>
      </c>
    </row>
    <row r="144" spans="1:5">
      <c r="B144" s="15"/>
      <c r="C144" s="24"/>
      <c r="D144" s="24"/>
      <c r="E144" s="24"/>
    </row>
    <row r="145" spans="1:5">
      <c r="B145" s="15"/>
      <c r="C145" s="8"/>
      <c r="D145" s="8"/>
      <c r="E145" s="8"/>
    </row>
    <row r="146" spans="1:5">
      <c r="B146" s="15"/>
      <c r="C146" s="8"/>
      <c r="D146" s="8"/>
      <c r="E146" s="8"/>
    </row>
    <row r="147" spans="1:5">
      <c r="A147" s="4" t="s">
        <v>28</v>
      </c>
      <c r="B147" s="15" t="str">
        <f>'0.Resumen BAP'!B54</f>
        <v>Acciones en Circulación</v>
      </c>
      <c r="C147" s="8">
        <f>'0.Resumen BAP'!C53</f>
        <v>14886</v>
      </c>
      <c r="D147" s="8">
        <f>'0.Resumen BAP'!D53</f>
        <v>14948</v>
      </c>
      <c r="E147" s="8">
        <f>'0.Resumen BAP'!E53</f>
        <v>14948</v>
      </c>
    </row>
    <row r="148" spans="1:5">
      <c r="B148" s="15"/>
      <c r="C148" s="25"/>
      <c r="D148" s="25"/>
      <c r="E148" s="25"/>
    </row>
    <row r="149" spans="1:5">
      <c r="B149" s="15"/>
    </row>
    <row r="150" spans="1:5">
      <c r="A150" s="4" t="s">
        <v>39</v>
      </c>
      <c r="B150" s="15" t="str">
        <f>'0.1.Contribuciones BAP'!B8</f>
        <v xml:space="preserve"> BCP Individual</v>
      </c>
      <c r="C150" s="8">
        <f>'0.1.Contribuciones BAP'!C8</f>
        <v>881642.96645879978</v>
      </c>
      <c r="D150" s="8">
        <f>'0.1.Contribuciones BAP'!D8</f>
        <v>1310903.4299244001</v>
      </c>
      <c r="E150" s="8">
        <f>'0.1.Contribuciones BAP'!E8</f>
        <v>1131115.0828379998</v>
      </c>
    </row>
    <row r="151" spans="1:5">
      <c r="B151" s="30" t="s">
        <v>40</v>
      </c>
      <c r="C151" s="8">
        <f>'12.3.3 BCP Individual'!M41</f>
        <v>954041</v>
      </c>
      <c r="D151" s="8">
        <f>'12.3.3 BCP Individual'!N41</f>
        <v>1402338</v>
      </c>
      <c r="E151" s="8">
        <f>'12.3.3 BCP Individual'!O41</f>
        <v>1268693</v>
      </c>
    </row>
    <row r="152" spans="1:5">
      <c r="B152" s="15"/>
      <c r="C152" s="33">
        <f t="shared" ref="C152:E152" si="48">IF(C150-C151=0,"Check",C150-C151)</f>
        <v>-72398.033541200217</v>
      </c>
      <c r="D152" s="33">
        <f t="shared" si="48"/>
        <v>-91434.570075599942</v>
      </c>
      <c r="E152" s="33">
        <f t="shared" si="48"/>
        <v>-137577.9171620002</v>
      </c>
    </row>
    <row r="153" spans="1:5">
      <c r="B153" s="15"/>
      <c r="C153" s="33"/>
      <c r="D153" s="33"/>
      <c r="E153" s="33"/>
    </row>
    <row r="154" spans="1:5">
      <c r="A154" s="4" t="s">
        <v>39</v>
      </c>
      <c r="B154" s="15" t="str">
        <f>'0.1.Contribuciones BAP'!B9</f>
        <v xml:space="preserve"> BCP Bolivia</v>
      </c>
      <c r="C154" s="8">
        <f>'0.1.Contribuciones BAP'!C9</f>
        <v>19652</v>
      </c>
      <c r="D154" s="8">
        <f>'0.1.Contribuciones BAP'!D9</f>
        <v>16615</v>
      </c>
      <c r="E154" s="8">
        <f>'0.1.Contribuciones BAP'!E9</f>
        <v>23502</v>
      </c>
    </row>
    <row r="155" spans="1:5">
      <c r="B155" s="15" t="str">
        <f>'12.3.4. BCP Bolivia'!B40</f>
        <v>Utilidad neta</v>
      </c>
      <c r="C155" s="8">
        <f>'12.3.4. BCP Bolivia'!C40</f>
        <v>19652</v>
      </c>
      <c r="D155" s="8">
        <f>'12.3.4. BCP Bolivia'!D40</f>
        <v>16615</v>
      </c>
      <c r="E155" s="8">
        <f>'12.3.4. BCP Bolivia'!E40</f>
        <v>23502</v>
      </c>
    </row>
    <row r="156" spans="1:5">
      <c r="B156" s="15"/>
      <c r="C156" s="13" t="str">
        <f t="shared" ref="C156:E156" si="49">IF(C154-C155=0,"Check",C154-C155)</f>
        <v>Check</v>
      </c>
      <c r="D156" s="31" t="str">
        <f t="shared" si="49"/>
        <v>Check</v>
      </c>
      <c r="E156" s="13" t="str">
        <f t="shared" si="49"/>
        <v>Check</v>
      </c>
    </row>
    <row r="157" spans="1:5">
      <c r="B157" s="15"/>
      <c r="C157" s="13"/>
      <c r="D157" s="31"/>
      <c r="E157" s="13"/>
    </row>
    <row r="158" spans="1:5">
      <c r="A158" s="4" t="s">
        <v>39</v>
      </c>
      <c r="B158" s="15" t="str">
        <f>'0.1.Contribuciones BAP'!B11</f>
        <v xml:space="preserve"> Mibanco (1)</v>
      </c>
      <c r="C158" s="8">
        <f>'0.1.Contribuciones BAP'!C11</f>
        <v>52693.627622015396</v>
      </c>
      <c r="D158" s="8">
        <f>'0.1.Contribuciones BAP'!D11</f>
        <v>62404.354470295497</v>
      </c>
      <c r="E158" s="8">
        <f>'0.1.Contribuciones BAP'!E11</f>
        <v>114385.20952100767</v>
      </c>
    </row>
    <row r="159" spans="1:5">
      <c r="B159" s="15" t="str">
        <f>'12.5.5. Mibanco'!B41</f>
        <v>Utilidad neta</v>
      </c>
      <c r="C159" s="8">
        <f>'12.5.5. Mibanco'!C41</f>
        <v>53894</v>
      </c>
      <c r="D159" s="8">
        <f>'12.5.5. Mibanco'!D41</f>
        <v>63824</v>
      </c>
      <c r="E159" s="8">
        <f>'12.5.5. Mibanco'!E41</f>
        <v>116989</v>
      </c>
    </row>
    <row r="160" spans="1:5">
      <c r="B160" s="15"/>
    </row>
    <row r="161" spans="1:7">
      <c r="A161" s="4" t="s">
        <v>39</v>
      </c>
      <c r="B161" s="15" t="str">
        <f>'0.1.Contribuciones BAP'!B12</f>
        <v xml:space="preserve"> Mibanco Colombia</v>
      </c>
      <c r="C161" s="8">
        <f>'0.1.Contribuciones BAP'!C12</f>
        <v>-104052</v>
      </c>
      <c r="D161" s="8">
        <f>'0.1.Contribuciones BAP'!D12</f>
        <v>3359</v>
      </c>
      <c r="E161" s="8">
        <f>'0.1.Contribuciones BAP'!E12</f>
        <v>13651</v>
      </c>
    </row>
    <row r="162" spans="1:7">
      <c r="B162" s="15"/>
      <c r="C162" s="8"/>
      <c r="D162" s="8"/>
      <c r="E162" s="8"/>
    </row>
    <row r="163" spans="1:7">
      <c r="B163" s="15"/>
    </row>
    <row r="164" spans="1:7">
      <c r="A164" s="4" t="s">
        <v>39</v>
      </c>
      <c r="B164" s="15" t="str">
        <f>'0.1.Contribuciones BAP'!B14</f>
        <v xml:space="preserve"> Grupo Pacífico (2)</v>
      </c>
      <c r="C164" s="8">
        <f>'0.1.Contribuciones BAP'!C14</f>
        <v>134469</v>
      </c>
      <c r="D164" s="8">
        <f>'0.1.Contribuciones BAP'!D14</f>
        <v>187149</v>
      </c>
      <c r="E164" s="8">
        <f>'0.1.Contribuciones BAP'!E14</f>
        <v>167661</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39</v>
      </c>
      <c r="B167" s="15" t="str">
        <f>'0.1.Contribuciones BAP'!B15</f>
        <v xml:space="preserve"> Prima AFP</v>
      </c>
      <c r="C167" s="8">
        <f>'0.1.Contribuciones BAP'!C15</f>
        <v>40380</v>
      </c>
      <c r="D167" s="8">
        <f>'0.1.Contribuciones BAP'!D15</f>
        <v>34687</v>
      </c>
      <c r="E167" s="8">
        <f>'0.1.Contribuciones BAP'!E15</f>
        <v>24322</v>
      </c>
      <c r="F167" s="8"/>
      <c r="G167" s="8"/>
    </row>
    <row r="168" spans="1:7">
      <c r="B168" s="15"/>
      <c r="C168" s="8"/>
      <c r="D168" s="8"/>
      <c r="E168" s="8"/>
    </row>
    <row r="169" spans="1:7">
      <c r="B169" s="15"/>
    </row>
    <row r="170" spans="1:7">
      <c r="A170" s="4" t="s">
        <v>39</v>
      </c>
      <c r="B170" s="15" t="str">
        <f>'0.1.Contribuciones BAP'!B17</f>
        <v xml:space="preserve"> Credicorp Capital</v>
      </c>
      <c r="C170" s="8">
        <f>'0.1.Contribuciones BAP'!C17</f>
        <v>21578</v>
      </c>
      <c r="D170" s="8">
        <f>'0.1.Contribuciones BAP'!D17</f>
        <v>22564</v>
      </c>
      <c r="E170" s="8">
        <f>'0.1.Contribuciones BAP'!E17</f>
        <v>32369</v>
      </c>
    </row>
    <row r="171" spans="1:7">
      <c r="B171" s="15"/>
      <c r="C171" s="8"/>
      <c r="D171" s="8"/>
      <c r="E171" s="8"/>
    </row>
    <row r="172" spans="1:7">
      <c r="B172" s="15"/>
    </row>
    <row r="173" spans="1:7">
      <c r="A173" s="4" t="s">
        <v>39</v>
      </c>
      <c r="B173" s="15" t="str">
        <f>'0.1.Contribuciones BAP'!B18</f>
        <v xml:space="preserve"> Atlantic Security Bank</v>
      </c>
      <c r="C173" s="8">
        <f>'0.1.Contribuciones BAP'!C18</f>
        <v>27972</v>
      </c>
      <c r="D173" s="8">
        <f>'0.1.Contribuciones BAP'!D18</f>
        <v>29944</v>
      </c>
      <c r="E173" s="8">
        <f>'0.1.Contribuciones BAP'!E18</f>
        <v>-2742</v>
      </c>
    </row>
    <row r="174" spans="1:7">
      <c r="B174" s="15"/>
      <c r="C174" s="8"/>
      <c r="D174" s="8"/>
      <c r="E174" s="8"/>
    </row>
    <row r="175" spans="1:7">
      <c r="B175" s="15"/>
    </row>
    <row r="176" spans="1:7">
      <c r="A176" s="4" t="s">
        <v>39</v>
      </c>
      <c r="B176" s="15" t="str">
        <f>'0.1.Contribuciones BAP'!B20</f>
        <v>Utilidad neta atribuible a Credicorp</v>
      </c>
      <c r="C176" s="8">
        <f>'0.1.Contribuciones BAP'!C20</f>
        <v>841826.99999999988</v>
      </c>
      <c r="D176" s="8">
        <f>'0.1.Contribuciones BAP'!D20</f>
        <v>1523788</v>
      </c>
      <c r="E176" s="8">
        <f>'0.1.Contribuciones BAP'!E20</f>
        <v>1126713</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topLeftCell="A31" zoomScale="60" zoomScaleNormal="60" workbookViewId="0">
      <selection activeCell="B54" sqref="B54"/>
    </sheetView>
  </sheetViews>
  <sheetFormatPr baseColWidth="10" defaultColWidth="11.453125" defaultRowHeight="14.5"/>
  <cols>
    <col min="2" max="2" width="51.81640625" customWidth="1"/>
    <col min="3" max="5" width="14.90625" customWidth="1"/>
    <col min="6" max="7" width="11.54296875" customWidth="1"/>
  </cols>
  <sheetData>
    <row r="1" spans="1:9">
      <c r="A1" s="173" t="s">
        <v>41</v>
      </c>
    </row>
    <row r="2" spans="1:9" ht="14.5" customHeight="1">
      <c r="B2" s="2167" t="s">
        <v>452</v>
      </c>
      <c r="C2" s="2167"/>
      <c r="D2" s="2167"/>
      <c r="E2" s="2167"/>
    </row>
    <row r="4" spans="1:9" s="56" customFormat="1" ht="15" customHeight="1" thickBot="1">
      <c r="B4" s="68"/>
      <c r="C4" s="68"/>
      <c r="D4" s="68"/>
      <c r="E4" s="68"/>
      <c r="H4" s="68"/>
      <c r="I4" s="68"/>
    </row>
    <row r="5" spans="1:9" s="56" customFormat="1" ht="16.5" customHeight="1">
      <c r="B5" s="1243" t="s">
        <v>453</v>
      </c>
      <c r="C5" s="2171" t="s">
        <v>71</v>
      </c>
      <c r="D5" s="2172"/>
      <c r="E5" s="2173"/>
      <c r="F5" s="2174" t="s">
        <v>72</v>
      </c>
      <c r="G5" s="2175"/>
      <c r="H5" s="68"/>
      <c r="I5" s="68"/>
    </row>
    <row r="6" spans="1:9" s="56" customFormat="1" ht="16.399999999999999" customHeight="1" thickBot="1">
      <c r="B6" s="1658" t="s">
        <v>454</v>
      </c>
      <c r="C6" s="1659" t="s">
        <v>771</v>
      </c>
      <c r="D6" s="1660" t="s">
        <v>108</v>
      </c>
      <c r="E6" s="1661" t="s">
        <v>772</v>
      </c>
      <c r="F6" s="1662" t="s">
        <v>74</v>
      </c>
      <c r="G6" s="1081" t="s">
        <v>75</v>
      </c>
      <c r="H6" s="68"/>
      <c r="I6" s="68"/>
    </row>
    <row r="7" spans="1:9" ht="17" customHeight="1">
      <c r="B7" s="1239" t="s">
        <v>455</v>
      </c>
      <c r="C7" s="886">
        <f>+'[1]10.2. Regulatory Capital BCP '!C8</f>
        <v>12973175</v>
      </c>
      <c r="D7" s="1636">
        <f>+'[1]10.2. Regulatory Capital BCP '!D8</f>
        <v>12973174.634000001</v>
      </c>
      <c r="E7" s="1637">
        <f>+'[1]10.2. Regulatory Capital BCP '!E8</f>
        <v>12973174.633990001</v>
      </c>
      <c r="F7" s="1638">
        <f>+'[1]10.2. Regulatory Capital BCP '!F8</f>
        <v>-7.7082784599724619E-13</v>
      </c>
      <c r="G7" s="1639">
        <f>+'[1]10.2. Regulatory Capital BCP '!G8</f>
        <v>-2.8212831404417216E-8</v>
      </c>
      <c r="H7" s="53"/>
      <c r="I7" s="53"/>
    </row>
    <row r="8" spans="1:9" ht="17" customHeight="1">
      <c r="B8" s="516" t="s">
        <v>456</v>
      </c>
      <c r="C8" s="886">
        <f>+'[1]10.2. Regulatory Capital BCP '!C9</f>
        <v>6590921</v>
      </c>
      <c r="D8" s="1636">
        <f>+'[1]10.2. Regulatory Capital BCP '!D9</f>
        <v>6591330.1808099998</v>
      </c>
      <c r="E8" s="1637">
        <f>+'[1]10.2. Regulatory Capital BCP '!E9</f>
        <v>6124301.7074199999</v>
      </c>
      <c r="F8" s="1640">
        <f>+'[1]10.2. Regulatory Capital BCP '!F9</f>
        <v>-7.0854965625862132E-2</v>
      </c>
      <c r="G8" s="1639">
        <f>+'[1]10.2. Regulatory Capital BCP '!G9</f>
        <v>-7.0797281985324978E-2</v>
      </c>
      <c r="H8" s="53"/>
      <c r="I8" s="53"/>
    </row>
    <row r="9" spans="1:9" ht="17" customHeight="1">
      <c r="B9" s="516" t="s">
        <v>457</v>
      </c>
      <c r="C9" s="886">
        <f>+'[1]10.2. Regulatory Capital BCP '!C10</f>
        <v>5383865</v>
      </c>
      <c r="D9" s="1636">
        <f>+'[1]10.2. Regulatory Capital BCP '!D10</f>
        <v>5426132.3533600001</v>
      </c>
      <c r="E9" s="1637">
        <f>+'[1]10.2. Regulatory Capital BCP '!E10</f>
        <v>6589251.6683200002</v>
      </c>
      <c r="F9" s="1640">
        <f>+'[1]10.2. Regulatory Capital BCP '!F10</f>
        <v>0.2143551316509571</v>
      </c>
      <c r="G9" s="1639">
        <f>+'[1]10.2. Regulatory Capital BCP '!G10</f>
        <v>0.22388872460955089</v>
      </c>
      <c r="H9" s="53"/>
      <c r="I9" s="53"/>
    </row>
    <row r="10" spans="1:9" ht="17" customHeight="1">
      <c r="B10" s="516" t="s">
        <v>797</v>
      </c>
      <c r="C10" s="886">
        <f>+'[1]10.2. Regulatory Capital BCP '!C11</f>
        <v>1695577</v>
      </c>
      <c r="D10" s="1636">
        <f>+'[1]10.2. Regulatory Capital BCP '!D11</f>
        <v>1689306.92084</v>
      </c>
      <c r="E10" s="1637">
        <f>+'[1]10.2. Regulatory Capital BCP '!E11</f>
        <v>1757255.8545200001</v>
      </c>
      <c r="F10" s="1640">
        <f>+'[1]10.2. Regulatory Capital BCP '!F11</f>
        <v>4.0222965313024828E-2</v>
      </c>
      <c r="G10" s="1639">
        <f>+'[1]10.2. Regulatory Capital BCP '!G11</f>
        <v>3.6376321759495456E-2</v>
      </c>
      <c r="H10" s="53"/>
      <c r="I10" s="53"/>
    </row>
    <row r="11" spans="1:9" ht="17" customHeight="1">
      <c r="B11" s="516" t="s">
        <v>434</v>
      </c>
      <c r="C11" s="886">
        <f>+'[1]10.2. Regulatory Capital BCP '!C12</f>
        <v>5007150</v>
      </c>
      <c r="D11" s="1636">
        <f>+'[1]10.2. Regulatory Capital BCP '!D12</f>
        <v>7232550</v>
      </c>
      <c r="E11" s="1637">
        <f>+'[1]10.2. Regulatory Capital BCP '!E12</f>
        <v>7339800</v>
      </c>
      <c r="F11" s="1640">
        <f>+'[1]10.2. Regulatory Capital BCP '!F12</f>
        <v>1.4828794823402491E-2</v>
      </c>
      <c r="G11" s="1639">
        <f>+'[1]10.2. Regulatory Capital BCP '!G12</f>
        <v>0.46586381474491478</v>
      </c>
      <c r="H11" s="53"/>
      <c r="I11" s="53"/>
    </row>
    <row r="12" spans="1:9" ht="17" customHeight="1">
      <c r="B12" s="516" t="s">
        <v>458</v>
      </c>
      <c r="C12" s="886">
        <f>+'[1]10.2. Regulatory Capital BCP '!C13</f>
        <v>-668717</v>
      </c>
      <c r="D12" s="1636">
        <f>+'[1]10.2. Regulatory Capital BCP '!D13</f>
        <v>-322210.36898999661</v>
      </c>
      <c r="E12" s="1637">
        <f>+'[1]10.2. Regulatory Capital BCP '!E13</f>
        <v>-413657.73927000258</v>
      </c>
      <c r="F12" s="1640">
        <f>+'[1]10.2. Regulatory Capital BCP '!F13</f>
        <v>0.28381262392845286</v>
      </c>
      <c r="G12" s="1639">
        <f>+'[1]10.2. Regulatory Capital BCP '!G13</f>
        <v>-0.38141584665859762</v>
      </c>
      <c r="H12" s="53"/>
      <c r="I12" s="53"/>
    </row>
    <row r="13" spans="1:9" ht="29.5" customHeight="1">
      <c r="B13" s="1635" t="s">
        <v>459</v>
      </c>
      <c r="C13" s="886">
        <f>+'[1]10.2. Regulatory Capital BCP '!C14</f>
        <v>-2772786</v>
      </c>
      <c r="D13" s="1636">
        <f>+'[1]10.2. Regulatory Capital BCP '!D14</f>
        <v>-2537005.4263400002</v>
      </c>
      <c r="E13" s="1637">
        <f>+'[1]10.2. Regulatory Capital BCP '!E14</f>
        <v>-2477731.8568500001</v>
      </c>
      <c r="F13" s="1640">
        <f>+'[1]10.2. Regulatory Capital BCP '!F14</f>
        <v>-2.336359586566239E-2</v>
      </c>
      <c r="G13" s="1639">
        <f>+'[1]10.2. Regulatory Capital BCP '!G14</f>
        <v>-0.10641071584680528</v>
      </c>
      <c r="H13" s="53"/>
      <c r="I13" s="53"/>
    </row>
    <row r="14" spans="1:9" ht="17" customHeight="1">
      <c r="B14" s="516" t="s">
        <v>460</v>
      </c>
      <c r="C14" s="886">
        <f>+'[1]10.2. Regulatory Capital BCP '!C15</f>
        <v>-1294279</v>
      </c>
      <c r="D14" s="1636">
        <f>+'[1]10.2. Regulatory Capital BCP '!D15</f>
        <v>-1330134.96401</v>
      </c>
      <c r="E14" s="1637">
        <f>+'[1]10.2. Regulatory Capital BCP '!E15</f>
        <v>-1515213.6930999998</v>
      </c>
      <c r="F14" s="1640">
        <f>+'[1]10.2. Regulatory Capital BCP '!F15</f>
        <v>0.13914281941137552</v>
      </c>
      <c r="G14" s="1639">
        <f>+'[1]10.2. Regulatory Capital BCP '!G15</f>
        <v>0.17070097954150509</v>
      </c>
      <c r="H14" s="53"/>
      <c r="I14" s="53"/>
    </row>
    <row r="15" spans="1:9" ht="17" customHeight="1" thickBot="1">
      <c r="B15" s="516" t="s">
        <v>430</v>
      </c>
      <c r="C15" s="886">
        <f>+'[1]10.2. Regulatory Capital BCP '!C16</f>
        <v>-122083</v>
      </c>
      <c r="D15" s="1636">
        <f>+'[1]10.2. Regulatory Capital BCP '!D16</f>
        <v>-122083.18850999999</v>
      </c>
      <c r="E15" s="1637">
        <f>+'[1]10.2. Regulatory Capital BCP '!E16</f>
        <v>-122083.18850999999</v>
      </c>
      <c r="F15" s="1640">
        <f>+'[1]10.2. Regulatory Capital BCP '!F16</f>
        <v>0</v>
      </c>
      <c r="G15" s="1639">
        <f>+'[1]10.2. Regulatory Capital BCP '!G16</f>
        <v>1.5441134308957771E-6</v>
      </c>
      <c r="H15" s="53"/>
      <c r="I15" s="53"/>
    </row>
    <row r="16" spans="1:9" ht="18.5" customHeight="1" thickBot="1">
      <c r="B16" s="227" t="s">
        <v>461</v>
      </c>
      <c r="C16" s="1641">
        <f>+'[1]10.2. Regulatory Capital BCP '!C17</f>
        <v>26792823</v>
      </c>
      <c r="D16" s="1642">
        <f>+'[1]10.2. Regulatory Capital BCP '!D17</f>
        <v>29601060.141160004</v>
      </c>
      <c r="E16" s="1643">
        <f>+'[1]10.2. Regulatory Capital BCP '!E17</f>
        <v>30255097.386520006</v>
      </c>
      <c r="F16" s="1644">
        <f>+'[1]10.2. Regulatory Capital BCP '!F17</f>
        <v>2.2095061536345773E-2</v>
      </c>
      <c r="G16" s="1645">
        <f>+'[1]10.2. Regulatory Capital BCP '!G17</f>
        <v>0.12922394876120391</v>
      </c>
      <c r="H16" s="53"/>
      <c r="I16" s="53"/>
    </row>
    <row r="17" spans="2:9" ht="18.5" customHeight="1" thickBot="1">
      <c r="B17" s="1242" t="s">
        <v>798</v>
      </c>
      <c r="C17" s="1646">
        <f>+'[1]10.2. Regulatory Capital BCP '!C18</f>
        <v>20090096</v>
      </c>
      <c r="D17" s="1647">
        <f>+'[1]10.2. Regulatory Capital BCP '!D18</f>
        <v>20679203.220320005</v>
      </c>
      <c r="E17" s="1648">
        <f>+'[1]10.2. Regulatory Capital BCP '!E18</f>
        <v>21158041.531999998</v>
      </c>
      <c r="F17" s="1644">
        <f>+'[1]10.2. Regulatory Capital BCP '!F18</f>
        <v>2.3155549398028663E-2</v>
      </c>
      <c r="G17" s="1645">
        <f>+'[1]10.2. Regulatory Capital BCP '!G18</f>
        <v>5.3157811291693058E-2</v>
      </c>
      <c r="H17" s="53"/>
      <c r="I17" s="53"/>
    </row>
    <row r="18" spans="2:9" ht="18.5" customHeight="1" thickBot="1">
      <c r="B18" s="1242" t="s">
        <v>799</v>
      </c>
      <c r="C18" s="1646">
        <f>+'[1]10.2. Regulatory Capital BCP '!C19</f>
        <v>20090096</v>
      </c>
      <c r="D18" s="1647">
        <f>+'[1]10.2. Regulatory Capital BCP '!D19</f>
        <v>20679203.220320005</v>
      </c>
      <c r="E18" s="1648">
        <f>+'[1]10.2. Regulatory Capital BCP '!E19</f>
        <v>21158041.531999998</v>
      </c>
      <c r="F18" s="1644">
        <f>+'[1]10.2. Regulatory Capital BCP '!F19</f>
        <v>2.3155549398028663E-2</v>
      </c>
      <c r="G18" s="1645">
        <f>+'[1]10.2. Regulatory Capital BCP '!G19</f>
        <v>5.3157811291693058E-2</v>
      </c>
      <c r="H18" s="53"/>
      <c r="I18" s="53"/>
    </row>
    <row r="19" spans="2:9" ht="18.5" customHeight="1" thickBot="1">
      <c r="B19" s="1242" t="s">
        <v>800</v>
      </c>
      <c r="C19" s="1649">
        <f>+'[1]10.2. Regulatory Capital BCP '!C20</f>
        <v>6702727</v>
      </c>
      <c r="D19" s="1650">
        <f>+'[1]10.2. Regulatory Capital BCP '!D20</f>
        <v>8921856.9208400007</v>
      </c>
      <c r="E19" s="1651">
        <f>+'[1]10.2. Regulatory Capital BCP '!E20</f>
        <v>9097055.8545200005</v>
      </c>
      <c r="F19" s="1644">
        <f>+'[1]10.2. Regulatory Capital BCP '!F20</f>
        <v>1.9637048120640044E-2</v>
      </c>
      <c r="G19" s="1645">
        <f>+'[1]10.2. Regulatory Capital BCP '!G20</f>
        <v>0.35721712289938123</v>
      </c>
      <c r="H19" s="53"/>
      <c r="I19" s="53"/>
    </row>
    <row r="20" spans="2:9" ht="15" thickBot="1">
      <c r="B20" s="228"/>
      <c r="C20" s="443"/>
      <c r="D20" s="443"/>
      <c r="E20" s="444"/>
      <c r="F20" s="53"/>
      <c r="G20" s="53"/>
      <c r="H20" s="53"/>
      <c r="I20" s="53"/>
    </row>
    <row r="21" spans="2:9" ht="15" customHeight="1">
      <c r="B21" s="1243" t="s">
        <v>462</v>
      </c>
      <c r="C21" s="2171" t="s">
        <v>71</v>
      </c>
      <c r="D21" s="2172"/>
      <c r="E21" s="2173"/>
      <c r="F21" s="2174" t="s">
        <v>72</v>
      </c>
      <c r="G21" s="2175"/>
      <c r="H21" s="53"/>
      <c r="I21" s="53"/>
    </row>
    <row r="22" spans="2:9" ht="15" thickBot="1">
      <c r="B22" s="229" t="s">
        <v>454</v>
      </c>
      <c r="C22" s="1663" t="str">
        <f>+C6</f>
        <v>Dic 23</v>
      </c>
      <c r="D22" s="1664" t="str">
        <f>+D6</f>
        <v>Set 24</v>
      </c>
      <c r="E22" s="1665" t="str">
        <f>+E6</f>
        <v>Dic 24</v>
      </c>
      <c r="F22" s="1662" t="s">
        <v>74</v>
      </c>
      <c r="G22" s="1081" t="s">
        <v>75</v>
      </c>
      <c r="H22" s="53"/>
      <c r="I22" s="53"/>
    </row>
    <row r="23" spans="2:9" ht="16.5" customHeight="1">
      <c r="B23" s="516" t="s">
        <v>463</v>
      </c>
      <c r="C23" s="1652">
        <f>+'[1]10.2. Regulatory Capital BCP '!C24</f>
        <v>2680010</v>
      </c>
      <c r="D23" s="1653">
        <f>+'[1]10.2. Regulatory Capital BCP '!D24</f>
        <v>4301156.370982633</v>
      </c>
      <c r="E23" s="1654">
        <f>+'[1]10.2. Regulatory Capital BCP '!E24</f>
        <v>3922295.2013320266</v>
      </c>
      <c r="F23" s="1638">
        <f>+'[1]10.2. Regulatory Capital BCP '!F24</f>
        <v>-8.8083561017813561E-2</v>
      </c>
      <c r="G23" s="1639">
        <f>+'[1]10.2. Regulatory Capital BCP '!G24</f>
        <v>0.46353752461073894</v>
      </c>
      <c r="H23" s="53"/>
      <c r="I23" s="53"/>
    </row>
    <row r="24" spans="2:9" ht="16.5" customHeight="1">
      <c r="B24" s="1635" t="s">
        <v>464</v>
      </c>
      <c r="C24" s="1652">
        <f>+'[1]10.2. Regulatory Capital BCP '!C25</f>
        <v>134427146</v>
      </c>
      <c r="D24" s="1653">
        <f>+'[1]10.2. Regulatory Capital BCP '!D25</f>
        <v>133937441.63312</v>
      </c>
      <c r="E24" s="1654">
        <f>+'[1]10.2. Regulatory Capital BCP '!E25</f>
        <v>139402972.32644001</v>
      </c>
      <c r="F24" s="1640">
        <f>+'[1]10.2. Regulatory Capital BCP '!F25</f>
        <v>4.0806593187669771E-2</v>
      </c>
      <c r="G24" s="1639">
        <f>+'[1]10.2. Regulatory Capital BCP '!G25</f>
        <v>3.7015041042677499E-2</v>
      </c>
      <c r="H24" s="53" t="s">
        <v>465</v>
      </c>
      <c r="I24" s="53"/>
    </row>
    <row r="25" spans="2:9" ht="16.5" customHeight="1" thickBot="1">
      <c r="B25" s="516" t="s">
        <v>466</v>
      </c>
      <c r="C25" s="1652">
        <f>+'[1]10.2. Regulatory Capital BCP '!C26</f>
        <v>16365974</v>
      </c>
      <c r="D25" s="1653">
        <f>+'[1]10.2. Regulatory Capital BCP '!D26</f>
        <v>17871736.547499999</v>
      </c>
      <c r="E25" s="1654">
        <f>+'[1]10.2. Regulatory Capital BCP '!E26</f>
        <v>18409113.420030002</v>
      </c>
      <c r="F25" s="1640">
        <f>+'[1]10.2. Regulatory Capital BCP '!F26</f>
        <v>3.0068531454777503E-2</v>
      </c>
      <c r="G25" s="1639">
        <f>+'[1]10.2. Regulatory Capital BCP '!G26</f>
        <v>0.1248406859274005</v>
      </c>
      <c r="H25" s="53"/>
      <c r="I25" s="53"/>
    </row>
    <row r="26" spans="2:9" ht="16.5" customHeight="1" thickBot="1">
      <c r="B26" s="227" t="s">
        <v>205</v>
      </c>
      <c r="C26" s="1646">
        <f>+'[1]10.2. Regulatory Capital BCP '!C27</f>
        <v>153473130</v>
      </c>
      <c r="D26" s="1647">
        <f>+'[1]10.2. Regulatory Capital BCP '!D27</f>
        <v>156110334.55160266</v>
      </c>
      <c r="E26" s="1648">
        <f>+'[1]10.2. Regulatory Capital BCP '!E27</f>
        <v>161734380.94780204</v>
      </c>
      <c r="F26" s="1644">
        <f>+'[1]10.2. Regulatory Capital BCP '!F27</f>
        <v>3.6026099183973814E-2</v>
      </c>
      <c r="G26" s="1645">
        <f>+'[1]10.2. Regulatory Capital BCP '!G27</f>
        <v>5.3828647058947965E-2</v>
      </c>
      <c r="H26" s="53"/>
      <c r="I26" s="53"/>
    </row>
    <row r="27" spans="2:9" ht="15" thickBot="1">
      <c r="B27" s="228"/>
      <c r="C27" s="1666"/>
      <c r="D27" s="1666"/>
      <c r="E27" s="1667"/>
      <c r="F27" s="53"/>
      <c r="G27" s="53"/>
      <c r="H27" s="53"/>
      <c r="I27" s="53"/>
    </row>
    <row r="28" spans="2:9" ht="15" customHeight="1">
      <c r="B28" s="1243" t="s">
        <v>467</v>
      </c>
      <c r="C28" s="2171" t="s">
        <v>71</v>
      </c>
      <c r="D28" s="2172"/>
      <c r="E28" s="2173"/>
      <c r="F28" s="2174" t="str">
        <f>+F21</f>
        <v>Variación %</v>
      </c>
      <c r="G28" s="2175"/>
      <c r="H28" s="53"/>
      <c r="I28" s="53"/>
    </row>
    <row r="29" spans="2:9" ht="15" thickBot="1">
      <c r="B29" s="1244" t="s">
        <v>454</v>
      </c>
      <c r="C29" s="1663" t="str">
        <f>+C22</f>
        <v>Dic 23</v>
      </c>
      <c r="D29" s="1664" t="str">
        <f>+D22</f>
        <v>Set 24</v>
      </c>
      <c r="E29" s="1665" t="str">
        <f>+E22</f>
        <v>Dic 24</v>
      </c>
      <c r="F29" s="1662" t="s">
        <v>74</v>
      </c>
      <c r="G29" s="1081" t="s">
        <v>75</v>
      </c>
      <c r="H29" s="53"/>
      <c r="I29" s="53"/>
    </row>
    <row r="30" spans="2:9" ht="16.5" customHeight="1">
      <c r="B30" s="1635" t="s">
        <v>468</v>
      </c>
      <c r="C30" s="1652">
        <f>+'[1]10.2. Regulatory Capital BCP '!C31</f>
        <v>268001</v>
      </c>
      <c r="D30" s="1653">
        <f>+'[1]10.2. Regulatory Capital BCP '!D31</f>
        <v>430115.6370982505</v>
      </c>
      <c r="E30" s="1654">
        <f>+'[1]10.2. Regulatory Capital BCP '!E31</f>
        <v>392229.5201331909</v>
      </c>
      <c r="F30" s="1638">
        <f>+'[1]10.2. Regulatory Capital BCP '!F31</f>
        <v>-8.8083561017813783E-2</v>
      </c>
      <c r="G30" s="1639">
        <f>+'[1]10.2. Regulatory Capital BCP '!G31</f>
        <v>0.4635375246106952</v>
      </c>
      <c r="H30" s="53"/>
      <c r="I30" s="53"/>
    </row>
    <row r="31" spans="2:9" ht="16.5" customHeight="1">
      <c r="B31" s="516" t="s">
        <v>469</v>
      </c>
      <c r="C31" s="1652">
        <f>+'[1]10.2. Regulatory Capital BCP '!C32</f>
        <v>12098443</v>
      </c>
      <c r="D31" s="1653">
        <f>+'[1]10.2. Regulatory Capital BCP '!D32</f>
        <v>12724056.955149999</v>
      </c>
      <c r="E31" s="1654">
        <f>+'[1]10.2. Regulatory Capital BCP '!E32</f>
        <v>13243282.37101</v>
      </c>
      <c r="F31" s="1640">
        <f>+'[1]10.2. Regulatory Capital BCP '!F32</f>
        <v>4.0806593187233897E-2</v>
      </c>
      <c r="G31" s="1639">
        <f>+'[1]10.2. Regulatory Capital BCP '!G32</f>
        <v>9.4627000433857411E-2</v>
      </c>
      <c r="H31" s="53"/>
      <c r="I31" s="53"/>
    </row>
    <row r="32" spans="2:9" ht="16.5" customHeight="1">
      <c r="B32" s="1635" t="s">
        <v>470</v>
      </c>
      <c r="C32" s="1652">
        <f>+'[1]10.2. Regulatory Capital BCP '!C33</f>
        <v>1636597</v>
      </c>
      <c r="D32" s="1653">
        <f>+'[1]10.2. Regulatory Capital BCP '!D33</f>
        <v>1787173.6547502498</v>
      </c>
      <c r="E32" s="1654">
        <f>+'[1]10.2. Regulatory Capital BCP '!E33</f>
        <v>1840911.3420032496</v>
      </c>
      <c r="F32" s="1640">
        <f>+'[1]10.2. Regulatory Capital BCP '!F33</f>
        <v>3.0068531454773062E-2</v>
      </c>
      <c r="G32" s="1639">
        <f>+'[1]10.2. Regulatory Capital BCP '!G33</f>
        <v>0.12484096084940255</v>
      </c>
      <c r="H32" s="53"/>
      <c r="I32" s="53"/>
    </row>
    <row r="33" spans="2:9" ht="16.5" customHeight="1" thickBot="1">
      <c r="B33" s="516" t="s">
        <v>471</v>
      </c>
      <c r="C33" s="1652">
        <f>+'[1]10.2. Regulatory Capital BCP '!C34</f>
        <v>5383837</v>
      </c>
      <c r="D33" s="1653">
        <f>+'[1]10.2. Regulatory Capital BCP '!D34</f>
        <v>5647686.4191168388</v>
      </c>
      <c r="E33" s="1654">
        <f>+'[1]10.2. Regulatory Capital BCP '!E34</f>
        <v>6882642.4559635948</v>
      </c>
      <c r="F33" s="1640">
        <f>+'[1]10.2. Regulatory Capital BCP '!F34</f>
        <v>0.21866582972215953</v>
      </c>
      <c r="G33" s="1639">
        <f>+'[1]10.2. Regulatory Capital BCP '!G34</f>
        <v>0.27838982791707756</v>
      </c>
      <c r="H33" s="53"/>
      <c r="I33" s="53"/>
    </row>
    <row r="34" spans="2:9" ht="16.5" customHeight="1" thickBot="1">
      <c r="B34" s="227" t="s">
        <v>205</v>
      </c>
      <c r="C34" s="1655">
        <f>+'[1]10.2. Regulatory Capital BCP '!C35</f>
        <v>19386878</v>
      </c>
      <c r="D34" s="1656">
        <f>+'[1]10.2. Regulatory Capital BCP '!D35</f>
        <v>20589032.66611534</v>
      </c>
      <c r="E34" s="1657">
        <f>+'[1]10.2. Regulatory Capital BCP '!E35</f>
        <v>22359065.689110033</v>
      </c>
      <c r="F34" s="1644">
        <f>+'[1]10.2. Regulatory Capital BCP '!F35</f>
        <v>8.5969702982100049E-2</v>
      </c>
      <c r="G34" s="1645">
        <f>+'[1]10.2. Regulatory Capital BCP '!G35</f>
        <v>0.15330924809605917</v>
      </c>
      <c r="H34" s="53"/>
      <c r="I34" s="53"/>
    </row>
    <row r="35" spans="2:9">
      <c r="B35" s="230"/>
      <c r="C35" s="231"/>
      <c r="D35" s="231"/>
      <c r="E35" s="231"/>
      <c r="F35" s="53"/>
      <c r="G35" s="53"/>
      <c r="H35" s="53"/>
      <c r="I35" s="53"/>
    </row>
    <row r="36" spans="2:9">
      <c r="B36" s="232" t="s">
        <v>472</v>
      </c>
      <c r="C36" s="231"/>
      <c r="D36" s="231"/>
      <c r="E36" s="231"/>
      <c r="F36" s="53"/>
      <c r="G36" s="53"/>
      <c r="H36" s="53"/>
      <c r="I36" s="53"/>
    </row>
    <row r="37" spans="2:9">
      <c r="B37" s="232" t="s">
        <v>473</v>
      </c>
      <c r="C37" s="231"/>
      <c r="D37" s="231"/>
      <c r="E37" s="231"/>
      <c r="F37" s="53"/>
      <c r="G37" s="53"/>
      <c r="H37" s="53"/>
      <c r="I37" s="53"/>
    </row>
    <row r="38" spans="2:9">
      <c r="B38" s="232" t="s">
        <v>474</v>
      </c>
      <c r="C38" s="231"/>
      <c r="D38" s="231"/>
      <c r="E38" s="231"/>
      <c r="F38" s="53"/>
      <c r="G38" s="53"/>
      <c r="H38" s="53"/>
      <c r="I38" s="53"/>
    </row>
    <row r="39" spans="2:9">
      <c r="B39" s="232" t="s">
        <v>475</v>
      </c>
      <c r="C39" s="231"/>
      <c r="D39" s="231"/>
      <c r="E39" s="231"/>
      <c r="F39" s="53"/>
      <c r="G39" s="53"/>
      <c r="H39" s="53"/>
      <c r="I39" s="53"/>
    </row>
    <row r="40" spans="2:9" ht="15" thickBot="1">
      <c r="B40" s="232"/>
      <c r="C40" s="231"/>
      <c r="D40" s="231"/>
      <c r="E40" s="231"/>
      <c r="F40" s="53"/>
      <c r="G40" s="53"/>
      <c r="H40" s="53"/>
      <c r="I40" s="53"/>
    </row>
    <row r="41" spans="2:9" ht="18.5" customHeight="1">
      <c r="B41" s="1686" t="s">
        <v>801</v>
      </c>
      <c r="C41" s="2171" t="s">
        <v>71</v>
      </c>
      <c r="D41" s="2172"/>
      <c r="E41" s="2173"/>
      <c r="F41" s="2176" t="s">
        <v>72</v>
      </c>
      <c r="G41" s="2177"/>
      <c r="H41" s="53"/>
      <c r="I41" s="53"/>
    </row>
    <row r="42" spans="2:9" ht="15" thickBot="1">
      <c r="B42" s="1244"/>
      <c r="C42" s="1663" t="str">
        <f>+C29</f>
        <v>Dic 23</v>
      </c>
      <c r="D42" s="1664" t="str">
        <f>+D29</f>
        <v>Set 24</v>
      </c>
      <c r="E42" s="1665" t="str">
        <f>+E29</f>
        <v>Dic 24</v>
      </c>
      <c r="F42" s="1662" t="s">
        <v>74</v>
      </c>
      <c r="G42" s="1081" t="s">
        <v>75</v>
      </c>
      <c r="H42" s="53"/>
      <c r="I42" s="53"/>
    </row>
    <row r="43" spans="2:9" ht="18.5" customHeight="1">
      <c r="B43" s="1683" t="s">
        <v>476</v>
      </c>
      <c r="C43" s="1668">
        <f>+'[1]10.2. Regulatory Capital BCP '!C45</f>
        <v>0.13090301865870593</v>
      </c>
      <c r="D43" s="1669">
        <f>+'[1]10.2. Regulatory Capital BCP '!D45</f>
        <v>0.13246530589865876</v>
      </c>
      <c r="E43" s="1670">
        <f>+'[1]10.2. Regulatory Capital BCP '!E45</f>
        <v>0.130819689715995</v>
      </c>
      <c r="F43" s="1671" t="str">
        <f>+'[1]10.2. Regulatory Capital BCP '!F45</f>
        <v>-16 bps</v>
      </c>
      <c r="G43" s="1672" t="str">
        <f>+'[1]10.2. Regulatory Capital BCP '!G45</f>
        <v>-1 bps</v>
      </c>
      <c r="H43" s="53"/>
      <c r="I43" s="53"/>
    </row>
    <row r="44" spans="2:9" ht="18.5" customHeight="1">
      <c r="B44" s="1684" t="s">
        <v>477</v>
      </c>
      <c r="C44" s="1673">
        <f>+'[1]10.2. Regulatory Capital BCP '!C46</f>
        <v>0.13090301865870593</v>
      </c>
      <c r="D44" s="1674">
        <f>+'[1]10.2. Regulatory Capital BCP '!D46</f>
        <v>0.13246530589865876</v>
      </c>
      <c r="E44" s="1675">
        <f>+'[1]10.2. Regulatory Capital BCP '!E46</f>
        <v>0.130819689715995</v>
      </c>
      <c r="F44" s="1676" t="str">
        <f>+'[1]10.2. Regulatory Capital BCP '!F46</f>
        <v>-16 bps</v>
      </c>
      <c r="G44" s="1677" t="str">
        <f>+'[1]10.2. Regulatory Capital BCP '!G46</f>
        <v>-1 bps</v>
      </c>
      <c r="H44" s="53"/>
      <c r="I44" s="53"/>
    </row>
    <row r="45" spans="2:9" ht="18.5" customHeight="1" thickBot="1">
      <c r="B45" s="1685" t="s">
        <v>802</v>
      </c>
      <c r="C45" s="1678">
        <f>+'[1]10.2. Regulatory Capital BCP '!C47</f>
        <v>0.17457663761728193</v>
      </c>
      <c r="D45" s="1679">
        <f>+'[1]10.2. Regulatory Capital BCP '!D47</f>
        <v>0.18961627509276333</v>
      </c>
      <c r="E45" s="1680">
        <f>+'[1]10.2. Regulatory Capital BCP '!E47</f>
        <v>0.18706657922216613</v>
      </c>
      <c r="F45" s="1681" t="str">
        <f>+'[1]10.2. Regulatory Capital BCP '!F47</f>
        <v>-25 bps</v>
      </c>
      <c r="G45" s="1682" t="str">
        <f>+'[1]10.2. Regulatory Capital BCP '!G47</f>
        <v>125 bps</v>
      </c>
      <c r="H45" s="53"/>
      <c r="I45" s="53"/>
    </row>
    <row r="46" spans="2:9">
      <c r="B46" s="234"/>
      <c r="C46" s="445"/>
      <c r="D46" s="445"/>
      <c r="E46" s="445"/>
      <c r="F46" s="445"/>
      <c r="G46" s="445"/>
      <c r="H46" s="53"/>
      <c r="I46" s="53"/>
    </row>
    <row r="47" spans="2:9" ht="15" thickBot="1">
      <c r="B47" s="230"/>
      <c r="C47" s="446"/>
      <c r="D47" s="446"/>
      <c r="E47" s="447"/>
      <c r="F47" s="447"/>
      <c r="G47" s="447"/>
      <c r="H47" s="53"/>
      <c r="I47" s="53"/>
    </row>
    <row r="48" spans="2:9" ht="18.5" customHeight="1">
      <c r="B48" s="1243" t="s">
        <v>478</v>
      </c>
      <c r="C48" s="1688"/>
      <c r="D48" s="1689" t="s">
        <v>71</v>
      </c>
      <c r="E48" s="1689"/>
      <c r="F48" s="2169" t="s">
        <v>72</v>
      </c>
      <c r="G48" s="2170"/>
      <c r="H48" s="53"/>
      <c r="I48" s="53"/>
    </row>
    <row r="49" spans="2:9" ht="18.5" customHeight="1" thickBot="1">
      <c r="B49" s="1244" t="s">
        <v>479</v>
      </c>
      <c r="C49" s="1695" t="str">
        <f>+C42</f>
        <v>Dic 23</v>
      </c>
      <c r="D49" s="1696" t="str">
        <f>+D42</f>
        <v>Set 24</v>
      </c>
      <c r="E49" s="1696" t="str">
        <f>+E42</f>
        <v>Dic 24</v>
      </c>
      <c r="F49" s="1710" t="s">
        <v>74</v>
      </c>
      <c r="G49" s="1711" t="s">
        <v>75</v>
      </c>
      <c r="H49" s="53"/>
      <c r="I49" s="53"/>
    </row>
    <row r="50" spans="2:9" ht="18.5" customHeight="1">
      <c r="B50" s="1635" t="s">
        <v>480</v>
      </c>
      <c r="C50" s="1652">
        <f>+'[1]10.2. Regulatory Capital BCP '!C52</f>
        <v>19051852.940000001</v>
      </c>
      <c r="D50" s="1653">
        <f>+'[1]10.2. Regulatory Capital BCP '!D52</f>
        <v>19052262.426029999</v>
      </c>
      <c r="E50" s="1654">
        <f>+'[1]10.2. Regulatory Capital BCP '!E52</f>
        <v>18585233.952629998</v>
      </c>
      <c r="F50" s="1640">
        <f>+'[1]10.2. Regulatory Capital BCP '!F52</f>
        <v>-2.4513019134248679E-2</v>
      </c>
      <c r="G50" s="1639">
        <f>+'[1]10.2. Regulatory Capital BCP '!G52</f>
        <v>-2.449205275935764E-2</v>
      </c>
      <c r="H50" s="53"/>
      <c r="I50" s="53"/>
    </row>
    <row r="51" spans="2:9" ht="18.5" customHeight="1">
      <c r="B51" s="516" t="s">
        <v>481</v>
      </c>
      <c r="C51" s="1652">
        <f>+'[1]10.2. Regulatory Capital BCP '!C53</f>
        <v>6058922.7000000002</v>
      </c>
      <c r="D51" s="1653">
        <f>+'[1]10.2. Regulatory Capital BCP '!D53</f>
        <v>6076551.1419900004</v>
      </c>
      <c r="E51" s="1654">
        <f>+'[1]10.2. Regulatory Capital BCP '!E53</f>
        <v>7345244.9842299996</v>
      </c>
      <c r="F51" s="1640">
        <f>+'[1]10.2. Regulatory Capital BCP '!F53</f>
        <v>0.20878518300835308</v>
      </c>
      <c r="G51" s="1639">
        <f>+'[1]10.2. Regulatory Capital BCP '!G53</f>
        <v>0.21230214477402054</v>
      </c>
      <c r="H51" s="53"/>
      <c r="I51" s="53"/>
    </row>
    <row r="52" spans="2:9" ht="18.5" customHeight="1">
      <c r="B52" s="1635" t="s">
        <v>482</v>
      </c>
      <c r="C52" s="1652">
        <f>+'[1]10.2. Regulatory Capital BCP '!C54</f>
        <v>-109202.46980000001</v>
      </c>
      <c r="D52" s="1653">
        <f>+'[1]10.2. Regulatory Capital BCP '!D54</f>
        <v>222729.72252000001</v>
      </c>
      <c r="E52" s="1654">
        <f>+'[1]10.2. Regulatory Capital BCP '!E54</f>
        <v>81399.081550000003</v>
      </c>
      <c r="F52" s="1640">
        <f>+'[1]10.2. Regulatory Capital BCP '!F54</f>
        <v>-0.63453875563154449</v>
      </c>
      <c r="G52" s="1639">
        <f>+'[1]10.2. Regulatory Capital BCP '!G54</f>
        <v>-1.7453959759250794</v>
      </c>
      <c r="H52" s="53"/>
      <c r="I52" s="53"/>
    </row>
    <row r="53" spans="2:9" ht="18.5" customHeight="1">
      <c r="B53" s="516" t="s">
        <v>483</v>
      </c>
      <c r="C53" s="1652">
        <f>+'[1]10.2. Regulatory Capital BCP '!C55</f>
        <v>-1670115.9909999999</v>
      </c>
      <c r="D53" s="1653">
        <f>+'[1]10.2. Regulatory Capital BCP '!D55</f>
        <v>-1599568.4193361001</v>
      </c>
      <c r="E53" s="1654">
        <f>+'[1]10.2. Regulatory Capital BCP '!E55</f>
        <v>-1741267.0136355499</v>
      </c>
      <c r="F53" s="1640">
        <f>+'[1]10.2. Regulatory Capital BCP '!F55</f>
        <v>8.8585516309619153E-2</v>
      </c>
      <c r="G53" s="1639">
        <f>+'[1]10.2. Regulatory Capital BCP '!G55</f>
        <v>4.2602443793707742E-2</v>
      </c>
      <c r="H53" s="53"/>
      <c r="I53" s="53"/>
    </row>
    <row r="54" spans="2:9" ht="18.5" customHeight="1" thickBot="1">
      <c r="B54" s="1635" t="s">
        <v>484</v>
      </c>
      <c r="C54" s="1652">
        <f>+'[1]10.2. Regulatory Capital BCP '!C56</f>
        <v>-2917670.0279999999</v>
      </c>
      <c r="D54" s="1653">
        <f>+'[1]10.2. Regulatory Capital BCP '!D56</f>
        <v>-2669333.7829100001</v>
      </c>
      <c r="E54" s="1654">
        <f>+'[1]10.2. Regulatory Capital BCP '!E56</f>
        <v>-2598904.7997900001</v>
      </c>
      <c r="F54" s="1640">
        <f>+'[1]10.2. Regulatory Capital BCP '!F56</f>
        <v>-2.6384479742065509E-2</v>
      </c>
      <c r="G54" s="1639">
        <f>+'[1]10.2. Regulatory Capital BCP '!G56</f>
        <v>-0.10925335118464598</v>
      </c>
      <c r="H54" s="53"/>
      <c r="I54" s="53"/>
    </row>
    <row r="55" spans="2:9" ht="18.5" customHeight="1" thickBot="1">
      <c r="B55" s="227" t="s">
        <v>205</v>
      </c>
      <c r="C55" s="1655">
        <f>+'[1]10.2. Regulatory Capital BCP '!C57</f>
        <v>20413787.1512</v>
      </c>
      <c r="D55" s="1656">
        <f>+'[1]10.2. Regulatory Capital BCP '!D57</f>
        <v>21082641.088293899</v>
      </c>
      <c r="E55" s="1657">
        <f>+'[1]10.2. Regulatory Capital BCP '!E57</f>
        <v>21671706.204984449</v>
      </c>
      <c r="F55" s="1644">
        <f>+'[1]10.2. Regulatory Capital BCP '!F57</f>
        <v>2.7940764832240464E-2</v>
      </c>
      <c r="G55" s="1645">
        <f>+'[1]10.2. Regulatory Capital BCP '!G57</f>
        <v>6.1621052696755649E-2</v>
      </c>
      <c r="H55" s="53"/>
      <c r="I55" s="53"/>
    </row>
    <row r="56" spans="2:9" ht="18.5" customHeight="1" thickBot="1">
      <c r="B56" s="1712"/>
      <c r="C56" s="1713"/>
      <c r="D56" s="1713"/>
      <c r="E56" s="1713"/>
      <c r="F56" s="1714"/>
      <c r="G56" s="1714"/>
      <c r="H56" s="53"/>
      <c r="I56" s="53"/>
    </row>
    <row r="57" spans="2:9" ht="18.5" customHeight="1" thickBot="1">
      <c r="B57" s="227" t="s">
        <v>485</v>
      </c>
      <c r="C57" s="1655">
        <f>+'[1]10.2. Regulatory Capital BCP '!C59</f>
        <v>154627042.07999998</v>
      </c>
      <c r="D57" s="1656">
        <f>+'[1]10.2. Regulatory Capital BCP '!D59</f>
        <v>157046547.1454646</v>
      </c>
      <c r="E57" s="1657">
        <f>+'[1]10.2. Regulatory Capital BCP '!E59</f>
        <v>162676386.436937</v>
      </c>
      <c r="F57" s="1699">
        <f>+'[1]10.2. Regulatory Capital BCP '!F59</f>
        <v>3.5848220758764968E-2</v>
      </c>
      <c r="G57" s="1700">
        <f>+'[1]10.2. Regulatory Capital BCP '!G59</f>
        <v>3.5137058810586978E-2</v>
      </c>
      <c r="H57" s="53"/>
      <c r="I57" s="53"/>
    </row>
    <row r="58" spans="2:9" ht="18.5" customHeight="1">
      <c r="B58" s="1635" t="s">
        <v>486</v>
      </c>
      <c r="C58" s="1652">
        <f>+'[1]10.2. Regulatory Capital BCP '!C60</f>
        <v>135581058.19999999</v>
      </c>
      <c r="D58" s="1653">
        <f>+'[1]10.2. Regulatory Capital BCP '!D60</f>
        <v>134873654.226982</v>
      </c>
      <c r="E58" s="1654">
        <f>+'[1]10.2. Regulatory Capital BCP '!E60</f>
        <v>140344977.815575</v>
      </c>
      <c r="F58" s="1640">
        <f>+'[1]10.2. Regulatory Capital BCP '!F60</f>
        <v>4.0566288649562271E-2</v>
      </c>
      <c r="G58" s="1639">
        <f>+'[1]10.2. Regulatory Capital BCP '!G60</f>
        <v>3.5137058810586978E-2</v>
      </c>
      <c r="H58" s="53"/>
      <c r="I58" s="53"/>
    </row>
    <row r="59" spans="2:9" ht="18.5" customHeight="1" thickBot="1">
      <c r="B59" s="517" t="s">
        <v>487</v>
      </c>
      <c r="C59" s="1707">
        <f>+'[1]10.2. Regulatory Capital BCP '!C61</f>
        <v>19045983.879999999</v>
      </c>
      <c r="D59" s="1708">
        <f>+'[1]10.2. Regulatory Capital BCP '!D61</f>
        <v>22172892.918482602</v>
      </c>
      <c r="E59" s="1709">
        <f>+'[1]10.2. Regulatory Capital BCP '!E61</f>
        <v>22331408.621362001</v>
      </c>
      <c r="F59" s="1701">
        <f>+'[1]10.2. Regulatory Capital BCP '!F61</f>
        <v>7.1490762825659766E-3</v>
      </c>
      <c r="G59" s="1702">
        <f>+'[1]10.2. Regulatory Capital BCP '!G61</f>
        <v>0.17249960737454967</v>
      </c>
      <c r="H59" s="53"/>
      <c r="I59" s="53"/>
    </row>
    <row r="60" spans="2:9" ht="18.5" customHeight="1" thickBot="1">
      <c r="B60" s="1712"/>
      <c r="C60" s="1715"/>
      <c r="D60" s="1715"/>
      <c r="E60" s="1715"/>
      <c r="F60" s="1715"/>
      <c r="G60" s="1715"/>
      <c r="H60" s="53"/>
      <c r="I60" s="53"/>
    </row>
    <row r="61" spans="2:9" ht="18.5" customHeight="1" thickBot="1">
      <c r="B61" s="227" t="s">
        <v>488</v>
      </c>
      <c r="C61" s="1703">
        <f>+'[1]10.2. Regulatory Capital BCP '!C63</f>
        <v>0.13201951532280132</v>
      </c>
      <c r="D61" s="1704">
        <f>+'[1]10.2. Regulatory Capital BCP '!D63</f>
        <v>0.13424453750496068</v>
      </c>
      <c r="E61" s="1704">
        <f>+'[1]10.2. Regulatory Capital BCP '!E63</f>
        <v>0.13321974184240737</v>
      </c>
      <c r="F61" s="1716" t="str">
        <f>+'[1]10.2. Regulatory Capital BCP '!F63</f>
        <v>-10 bps</v>
      </c>
      <c r="G61" s="1717" t="str">
        <f>+'[1]10.2. Regulatory Capital BCP '!G63</f>
        <v>12 bps</v>
      </c>
      <c r="H61" s="53"/>
      <c r="I61" s="53"/>
    </row>
    <row r="62" spans="2:9">
      <c r="B62" s="234"/>
      <c r="C62" s="236"/>
      <c r="D62" s="231"/>
      <c r="E62" s="231"/>
      <c r="F62" s="231"/>
      <c r="G62" s="231"/>
      <c r="H62" s="53"/>
      <c r="I62" s="53"/>
    </row>
    <row r="63" spans="2:9">
      <c r="B63" s="234"/>
      <c r="C63" s="236"/>
      <c r="D63" s="231"/>
      <c r="E63" s="231"/>
      <c r="F63" s="231"/>
      <c r="G63" s="231"/>
      <c r="H63" s="53"/>
      <c r="I63" s="53"/>
    </row>
    <row r="64" spans="2:9">
      <c r="B64" s="234"/>
      <c r="C64" s="236"/>
      <c r="D64" s="231"/>
      <c r="E64" s="231"/>
      <c r="F64" s="231"/>
      <c r="G64" s="231"/>
      <c r="H64" s="53"/>
      <c r="I64" s="53"/>
    </row>
    <row r="65" spans="2:9">
      <c r="B65" s="231"/>
      <c r="C65" s="53"/>
      <c r="D65" s="53"/>
      <c r="E65" s="53"/>
      <c r="F65" s="53"/>
      <c r="G65" s="53"/>
      <c r="H65" s="53"/>
      <c r="I65" s="53"/>
    </row>
    <row r="66" spans="2:9">
      <c r="B66" s="233"/>
      <c r="C66" s="53"/>
      <c r="D66" s="53"/>
      <c r="E66" s="53"/>
      <c r="F66" s="53"/>
      <c r="G66" s="53"/>
      <c r="H66" s="53"/>
      <c r="I66" s="53"/>
    </row>
    <row r="67" spans="2:9">
      <c r="B67" s="233"/>
      <c r="C67" s="53"/>
      <c r="D67" s="53"/>
      <c r="E67" s="53"/>
      <c r="F67" s="53"/>
      <c r="G67" s="53"/>
      <c r="H67" s="53"/>
      <c r="I67" s="53"/>
    </row>
    <row r="68" spans="2:9">
      <c r="B68" s="235"/>
      <c r="C68" s="53"/>
      <c r="D68" s="53"/>
      <c r="E68" s="53"/>
      <c r="F68" s="53"/>
      <c r="G68" s="53"/>
      <c r="H68" s="53"/>
      <c r="I68" s="53"/>
    </row>
    <row r="69" spans="2:9">
      <c r="B69" s="120"/>
    </row>
    <row r="70" spans="2:9">
      <c r="B70" s="120"/>
    </row>
    <row r="71" spans="2:9">
      <c r="B71" s="121"/>
    </row>
  </sheetData>
  <mergeCells count="10">
    <mergeCell ref="B2:E2"/>
    <mergeCell ref="F48:G48"/>
    <mergeCell ref="C5:E5"/>
    <mergeCell ref="F5:G5"/>
    <mergeCell ref="C21:E21"/>
    <mergeCell ref="F21:G21"/>
    <mergeCell ref="C28:E28"/>
    <mergeCell ref="F28:G28"/>
    <mergeCell ref="C41:E41"/>
    <mergeCell ref="F41:G41"/>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1"/>
  <sheetViews>
    <sheetView showGridLines="0" zoomScale="60" zoomScaleNormal="60" workbookViewId="0">
      <selection activeCell="B43" sqref="B43:G56"/>
    </sheetView>
  </sheetViews>
  <sheetFormatPr baseColWidth="10" defaultColWidth="11.453125" defaultRowHeight="14.5"/>
  <cols>
    <col min="2" max="2" width="51.81640625" customWidth="1"/>
    <col min="3" max="5" width="14.1796875" customWidth="1"/>
    <col min="6" max="7" width="11.6328125" customWidth="1"/>
  </cols>
  <sheetData>
    <row r="1" spans="1:8">
      <c r="A1" s="173" t="s">
        <v>41</v>
      </c>
    </row>
    <row r="2" spans="1:8">
      <c r="B2" s="2178" t="s">
        <v>489</v>
      </c>
      <c r="C2" s="2178"/>
      <c r="D2" s="2178"/>
      <c r="E2" s="2178"/>
      <c r="F2" s="53"/>
      <c r="G2" s="53"/>
      <c r="H2" s="53"/>
    </row>
    <row r="3" spans="1:8" ht="15" thickBot="1">
      <c r="B3" s="53"/>
      <c r="C3" s="237"/>
      <c r="D3" s="53"/>
      <c r="E3" s="53"/>
      <c r="F3" s="53"/>
      <c r="G3" s="53"/>
      <c r="H3" s="53"/>
    </row>
    <row r="4" spans="1:8">
      <c r="B4" s="1243" t="s">
        <v>453</v>
      </c>
      <c r="C4" s="2171" t="s">
        <v>71</v>
      </c>
      <c r="D4" s="2172" t="s">
        <v>71</v>
      </c>
      <c r="E4" s="2173"/>
      <c r="F4" s="2174" t="s">
        <v>72</v>
      </c>
      <c r="G4" s="2175"/>
      <c r="H4" s="53"/>
    </row>
    <row r="5" spans="1:8" ht="15" thickBot="1">
      <c r="B5" s="1244" t="s">
        <v>454</v>
      </c>
      <c r="C5" s="1659" t="s">
        <v>771</v>
      </c>
      <c r="D5" s="1660" t="s">
        <v>108</v>
      </c>
      <c r="E5" s="1661" t="s">
        <v>772</v>
      </c>
      <c r="F5" s="1662" t="s">
        <v>74</v>
      </c>
      <c r="G5" s="1081" t="s">
        <v>75</v>
      </c>
      <c r="H5" s="53"/>
    </row>
    <row r="6" spans="1:8" ht="17" customHeight="1">
      <c r="B6" s="1239" t="s">
        <v>455</v>
      </c>
      <c r="C6" s="886">
        <f>+'[1]10.3. Regulatory Capital Mb'!D7</f>
        <v>1840606.3130000001</v>
      </c>
      <c r="D6" s="1636">
        <f>+'[1]10.3. Regulatory Capital Mb'!E7</f>
        <v>1840606</v>
      </c>
      <c r="E6" s="1637">
        <f>+'[1]10.3. Regulatory Capital Mb'!F7</f>
        <v>1840606.3130000001</v>
      </c>
      <c r="F6" s="1638">
        <f>+'[1]10.3. Regulatory Capital Mb'!G7</f>
        <v>1.7005268921320283E-7</v>
      </c>
      <c r="G6" s="1639">
        <f>+'[1]10.3. Regulatory Capital Mb'!H7</f>
        <v>0</v>
      </c>
      <c r="H6" s="53"/>
    </row>
    <row r="7" spans="1:8" ht="17" customHeight="1">
      <c r="B7" s="516" t="s">
        <v>456</v>
      </c>
      <c r="C7" s="886">
        <f>+'[1]10.3. Regulatory Capital Mb'!D8</f>
        <v>308055.96045000001</v>
      </c>
      <c r="D7" s="1636">
        <f>+'[1]10.3. Regulatory Capital Mb'!E8</f>
        <v>334650</v>
      </c>
      <c r="E7" s="1637">
        <f>+'[1]10.3. Regulatory Capital Mb'!F8</f>
        <v>334650.01792000001</v>
      </c>
      <c r="F7" s="1640">
        <f>+'[1]10.3. Regulatory Capital Mb'!G8</f>
        <v>5.3548483528952669E-8</v>
      </c>
      <c r="G7" s="1639">
        <f>+'[1]10.3. Regulatory Capital Mb'!H8</f>
        <v>8.632865740092191E-2</v>
      </c>
      <c r="H7" s="53"/>
    </row>
    <row r="8" spans="1:8" ht="17" customHeight="1">
      <c r="B8" s="516" t="s">
        <v>457</v>
      </c>
      <c r="C8" s="886">
        <f>+'[1]10.3. Regulatory Capital Mb'!D9</f>
        <v>717918.95877999999</v>
      </c>
      <c r="D8" s="1636">
        <f>+'[1]10.3. Regulatory Capital Mb'!E9</f>
        <v>424627</v>
      </c>
      <c r="E8" s="1637">
        <f>+'[1]10.3. Regulatory Capital Mb'!F9</f>
        <v>369573.47798000003</v>
      </c>
      <c r="F8" s="1640">
        <f>+'[1]10.3. Regulatory Capital Mb'!G9</f>
        <v>-0.12965148711692845</v>
      </c>
      <c r="G8" s="1639">
        <f>+'[1]10.3. Regulatory Capital Mb'!H9</f>
        <v>-0.48521560343240272</v>
      </c>
      <c r="H8" s="53"/>
    </row>
    <row r="9" spans="1:8" ht="17" customHeight="1">
      <c r="B9" s="516" t="s">
        <v>803</v>
      </c>
      <c r="C9" s="886">
        <f>+'[1]10.3. Regulatory Capital Mb'!D10</f>
        <v>163158</v>
      </c>
      <c r="D9" s="1636">
        <f>+'[1]10.3. Regulatory Capital Mb'!E10</f>
        <v>143193</v>
      </c>
      <c r="E9" s="1637">
        <f>+'[1]10.3. Regulatory Capital Mb'!F10</f>
        <v>144751.17822999999</v>
      </c>
      <c r="F9" s="1640">
        <f>+'[1]10.3. Regulatory Capital Mb'!G10</f>
        <v>1.0881664816017477E-2</v>
      </c>
      <c r="G9" s="1639">
        <f>+'[1]10.3. Regulatory Capital Mb'!H10</f>
        <v>-0.11281593161230224</v>
      </c>
      <c r="H9" s="53"/>
    </row>
    <row r="10" spans="1:8" ht="17" customHeight="1">
      <c r="B10" s="516" t="s">
        <v>433</v>
      </c>
      <c r="C10" s="886">
        <f>+'[1]10.3. Regulatory Capital Mb'!D11</f>
        <v>0</v>
      </c>
      <c r="D10" s="1636">
        <f>+'[1]10.3. Regulatory Capital Mb'!E11</f>
        <v>0</v>
      </c>
      <c r="E10" s="1637">
        <f>+'[1]10.3. Regulatory Capital Mb'!F11</f>
        <v>0</v>
      </c>
      <c r="F10" s="1640" t="str">
        <f>+'[1]10.3. Regulatory Capital Mb'!G11</f>
        <v>n.a</v>
      </c>
      <c r="G10" s="1639" t="str">
        <f>+'[1]10.3. Regulatory Capital Mb'!H11</f>
        <v>n.a.</v>
      </c>
      <c r="H10" s="53"/>
    </row>
    <row r="11" spans="1:8" ht="17" customHeight="1">
      <c r="B11" s="516" t="s">
        <v>434</v>
      </c>
      <c r="C11" s="886">
        <f>+'[1]10.3. Regulatory Capital Mb'!D12</f>
        <v>173000</v>
      </c>
      <c r="D11" s="1636">
        <f>+'[1]10.3. Regulatory Capital Mb'!E12</f>
        <v>167000</v>
      </c>
      <c r="E11" s="1637">
        <f>+'[1]10.3. Regulatory Capital Mb'!F12</f>
        <v>167000</v>
      </c>
      <c r="F11" s="1640">
        <f>+'[1]10.3. Regulatory Capital Mb'!G12</f>
        <v>0</v>
      </c>
      <c r="G11" s="1639">
        <f>+'[1]10.3. Regulatory Capital Mb'!H12</f>
        <v>-3.4682080924855488E-2</v>
      </c>
      <c r="H11" s="53"/>
    </row>
    <row r="12" spans="1:8" ht="17" customHeight="1">
      <c r="B12" s="1635" t="s">
        <v>458</v>
      </c>
      <c r="C12" s="886">
        <f>+'[1]10.3. Regulatory Capital Mb'!D13</f>
        <v>4252</v>
      </c>
      <c r="D12" s="1636">
        <f>+'[1]10.3. Regulatory Capital Mb'!E13</f>
        <v>6366</v>
      </c>
      <c r="E12" s="1637">
        <f>+'[1]10.3. Regulatory Capital Mb'!F13</f>
        <v>-3728.1322599999999</v>
      </c>
      <c r="F12" s="1640">
        <f>+'[1]10.3. Regulatory Capital Mb'!G13</f>
        <v>-1.5856318347470939</v>
      </c>
      <c r="G12" s="1639">
        <f>+'[1]10.3. Regulatory Capital Mb'!H13</f>
        <v>-1.8767949811853246</v>
      </c>
      <c r="H12" s="53"/>
    </row>
    <row r="13" spans="1:8" ht="28.5" customHeight="1">
      <c r="B13" s="1635" t="s">
        <v>459</v>
      </c>
      <c r="C13" s="886">
        <f>+'[1]10.3. Regulatory Capital Mb'!D14</f>
        <v>-282.28940999999998</v>
      </c>
      <c r="D13" s="1636">
        <f>+'[1]10.3. Regulatory Capital Mb'!E14</f>
        <v>-293</v>
      </c>
      <c r="E13" s="1637">
        <f>+'[1]10.3. Regulatory Capital Mb'!F14</f>
        <v>-298.18309000000005</v>
      </c>
      <c r="F13" s="1640">
        <f>+'[1]10.3. Regulatory Capital Mb'!G14</f>
        <v>1.7689726962457509E-2</v>
      </c>
      <c r="G13" s="1639">
        <f>+'[1]10.3. Regulatory Capital Mb'!H14</f>
        <v>5.6302785145217013E-2</v>
      </c>
      <c r="H13" s="53"/>
    </row>
    <row r="14" spans="1:8" ht="17" customHeight="1">
      <c r="B14" s="516" t="s">
        <v>460</v>
      </c>
      <c r="C14" s="886">
        <f>+'[1]10.3. Regulatory Capital Mb'!D15</f>
        <v>-156884.33362999998</v>
      </c>
      <c r="D14" s="1636">
        <f>+'[1]10.3. Regulatory Capital Mb'!E15</f>
        <v>-128688</v>
      </c>
      <c r="E14" s="1637">
        <f>+'[1]10.3. Regulatory Capital Mb'!F15</f>
        <v>-136691.44606000002</v>
      </c>
      <c r="F14" s="1640">
        <f>+'[1]10.3. Regulatory Capital Mb'!G15</f>
        <v>6.2192636920303496E-2</v>
      </c>
      <c r="G14" s="1639">
        <f>+'[1]10.3. Regulatory Capital Mb'!H15</f>
        <v>-0.12871194403402564</v>
      </c>
      <c r="H14" s="53"/>
    </row>
    <row r="15" spans="1:8" ht="17" customHeight="1" thickBot="1">
      <c r="B15" s="516" t="s">
        <v>430</v>
      </c>
      <c r="C15" s="886">
        <f>+'[1]10.3. Regulatory Capital Mb'!D16</f>
        <v>-139180.33346999998</v>
      </c>
      <c r="D15" s="1636">
        <f>+'[1]10.3. Regulatory Capital Mb'!E16</f>
        <v>-139180</v>
      </c>
      <c r="E15" s="1637">
        <f>+'[1]10.3. Regulatory Capital Mb'!F16</f>
        <v>-139180.33347000001</v>
      </c>
      <c r="F15" s="1640">
        <f>+'[1]10.3. Regulatory Capital Mb'!G16</f>
        <v>2.3959620636033345E-6</v>
      </c>
      <c r="G15" s="1639">
        <f>+'[1]10.3. Regulatory Capital Mb'!H16</f>
        <v>2.0910878520783951E-16</v>
      </c>
      <c r="H15" s="53"/>
    </row>
    <row r="16" spans="1:8" ht="17.5" customHeight="1" thickBot="1">
      <c r="B16" s="227" t="s">
        <v>461</v>
      </c>
      <c r="C16" s="1641">
        <f>+'[1]10.3. Regulatory Capital Mb'!D17</f>
        <v>2910644.2757200003</v>
      </c>
      <c r="D16" s="1642">
        <f>+'[1]10.3. Regulatory Capital Mb'!E17</f>
        <v>2648281</v>
      </c>
      <c r="E16" s="1643">
        <f>+'[1]10.3. Regulatory Capital Mb'!F17</f>
        <v>2576682.8922500005</v>
      </c>
      <c r="F16" s="1644">
        <f>+'[1]10.3. Regulatory Capital Mb'!G17</f>
        <v>-2.7035691359791315E-2</v>
      </c>
      <c r="G16" s="1645">
        <f>+'[1]10.3. Regulatory Capital Mb'!H17</f>
        <v>-0.11473795896524951</v>
      </c>
      <c r="H16" s="53"/>
    </row>
    <row r="17" spans="2:8" ht="17.5" customHeight="1" thickBot="1">
      <c r="B17" s="1242" t="s">
        <v>804</v>
      </c>
      <c r="C17" s="1646">
        <f>+'[1]10.3. Regulatory Capital Mb'!D18</f>
        <v>2574486.2757200003</v>
      </c>
      <c r="D17" s="1647">
        <f>+'[1]10.3. Regulatory Capital Mb'!E18</f>
        <v>2338088</v>
      </c>
      <c r="E17" s="1648">
        <f>+'[1]10.3. Regulatory Capital Mb'!F18</f>
        <v>2264931.7140200003</v>
      </c>
      <c r="F17" s="1644">
        <f>+'[1]10.3. Regulatory Capital Mb'!G18</f>
        <v>-3.1288936079394654E-2</v>
      </c>
      <c r="G17" s="1645">
        <f>+'[1]10.3. Regulatory Capital Mb'!H18</f>
        <v>-0.12023935206779364</v>
      </c>
      <c r="H17" s="53"/>
    </row>
    <row r="18" spans="2:8" ht="17.5" customHeight="1" thickBot="1">
      <c r="B18" s="1242" t="s">
        <v>799</v>
      </c>
      <c r="C18" s="1646">
        <f>+'[1]10.3. Regulatory Capital Mb'!D19</f>
        <v>2574486.2757200003</v>
      </c>
      <c r="D18" s="1647">
        <f>+'[1]10.3. Regulatory Capital Mb'!E19</f>
        <v>2338088</v>
      </c>
      <c r="E18" s="1648">
        <f>+'[1]10.3. Regulatory Capital Mb'!F19</f>
        <v>2264931.7140200003</v>
      </c>
      <c r="F18" s="1644">
        <f>+'[1]10.3. Regulatory Capital Mb'!G19</f>
        <v>-3.1288936079394654E-2</v>
      </c>
      <c r="G18" s="1645">
        <f>+'[1]10.3. Regulatory Capital Mb'!H19</f>
        <v>-0.12023935206779364</v>
      </c>
      <c r="H18" s="53"/>
    </row>
    <row r="19" spans="2:8" ht="17.5" customHeight="1" thickBot="1">
      <c r="B19" s="1242" t="s">
        <v>800</v>
      </c>
      <c r="C19" s="1649">
        <f>+'[1]10.3. Regulatory Capital Mb'!D20</f>
        <v>336158</v>
      </c>
      <c r="D19" s="1650">
        <f>+'[1]10.3. Regulatory Capital Mb'!E20</f>
        <v>310193</v>
      </c>
      <c r="E19" s="1651">
        <f>+'[1]10.3. Regulatory Capital Mb'!F20</f>
        <v>311751.17822999996</v>
      </c>
      <c r="F19" s="1644">
        <f>+'[1]10.3. Regulatory Capital Mb'!G20</f>
        <v>5.0232540063765508E-3</v>
      </c>
      <c r="G19" s="1645">
        <f>+'[1]10.3. Regulatory Capital Mb'!H20</f>
        <v>-7.2605208770875715E-2</v>
      </c>
      <c r="H19" s="53"/>
    </row>
    <row r="20" spans="2:8" ht="15" thickBot="1">
      <c r="B20" s="228"/>
      <c r="C20" s="1687"/>
      <c r="D20" s="1687"/>
      <c r="E20" s="1687"/>
      <c r="F20" s="1687"/>
      <c r="G20" s="1687"/>
      <c r="H20" s="53"/>
    </row>
    <row r="21" spans="2:8">
      <c r="B21" s="1243" t="s">
        <v>462</v>
      </c>
      <c r="C21" s="2171" t="s">
        <v>71</v>
      </c>
      <c r="D21" s="2172" t="s">
        <v>71</v>
      </c>
      <c r="E21" s="2173"/>
      <c r="F21" s="2174" t="s">
        <v>72</v>
      </c>
      <c r="G21" s="2175"/>
      <c r="H21" s="53"/>
    </row>
    <row r="22" spans="2:8" ht="15" thickBot="1">
      <c r="B22" s="229" t="s">
        <v>454</v>
      </c>
      <c r="C22" s="1663" t="str">
        <f>+HLOOKUP(C$5,[8]Input!$B$132:$Z$161,[8]Input!$A149,FALSE)</f>
        <v>Dic 23</v>
      </c>
      <c r="D22" s="1664" t="str">
        <f>+HLOOKUP(D$5,[8]Input!$B$132:$Z$161,[8]Input!$A149,FALSE)</f>
        <v>Set 24</v>
      </c>
      <c r="E22" s="1665" t="str">
        <f>+HLOOKUP(E$5,[8]Input!$B$132:$Z$161,[8]Input!$A149,FALSE)</f>
        <v>Dic 24</v>
      </c>
      <c r="F22" s="1662" t="s">
        <v>74</v>
      </c>
      <c r="G22" s="1081" t="s">
        <v>75</v>
      </c>
      <c r="H22" s="53"/>
    </row>
    <row r="23" spans="2:8" ht="16.5" customHeight="1">
      <c r="B23" s="1635" t="s">
        <v>463</v>
      </c>
      <c r="C23" s="1652">
        <f>+'[1]10.3. Regulatory Capital Mb'!D24</f>
        <v>220327</v>
      </c>
      <c r="D23" s="1653">
        <f>+'[1]10.3. Regulatory Capital Mb'!E24</f>
        <v>238117</v>
      </c>
      <c r="E23" s="1654">
        <f>+'[1]10.3. Regulatory Capital Mb'!F24</f>
        <v>241964.4675</v>
      </c>
      <c r="F23" s="1638">
        <f>+'[1]10.3. Regulatory Capital Mb'!G24</f>
        <v>1.6157886669158433E-2</v>
      </c>
      <c r="G23" s="1639">
        <f>+'[1]10.3. Regulatory Capital Mb'!H24</f>
        <v>9.8206154942426474E-2</v>
      </c>
      <c r="H23" s="53"/>
    </row>
    <row r="24" spans="2:8" ht="16.5" customHeight="1">
      <c r="B24" s="516" t="s">
        <v>464</v>
      </c>
      <c r="C24" s="1652">
        <f>+'[1]10.3. Regulatory Capital Mb'!D25</f>
        <v>12349400</v>
      </c>
      <c r="D24" s="1653">
        <f>+'[1]10.3. Regulatory Capital Mb'!E25</f>
        <v>11263844</v>
      </c>
      <c r="E24" s="1654">
        <f>+'[1]10.3. Regulatory Capital Mb'!F25</f>
        <v>11419696.498939998</v>
      </c>
      <c r="F24" s="1640">
        <f>+'[1]10.3. Regulatory Capital Mb'!G25</f>
        <v>1.3836528536794228E-2</v>
      </c>
      <c r="G24" s="1639">
        <f>+'[1]10.3. Regulatory Capital Mb'!H25</f>
        <v>-7.528329320128925E-2</v>
      </c>
      <c r="H24" s="53"/>
    </row>
    <row r="25" spans="2:8" ht="16.5" customHeight="1" thickBot="1">
      <c r="B25" s="1635" t="s">
        <v>466</v>
      </c>
      <c r="C25" s="1652">
        <f>+'[1]10.3. Regulatory Capital Mb'!D26</f>
        <v>1527140</v>
      </c>
      <c r="D25" s="1653">
        <f>+'[1]10.3. Regulatory Capital Mb'!E26</f>
        <v>1594338</v>
      </c>
      <c r="E25" s="1654">
        <f>+'[1]10.3. Regulatory Capital Mb'!F26</f>
        <v>1605950.3822000001</v>
      </c>
      <c r="F25" s="1640">
        <f>+'[1]10.3. Regulatory Capital Mb'!G26</f>
        <v>7.2835134080728864E-3</v>
      </c>
      <c r="G25" s="1639">
        <f>+'[1]10.3. Regulatory Capital Mb'!H26</f>
        <v>5.1606520816690094E-2</v>
      </c>
      <c r="H25" s="53"/>
    </row>
    <row r="26" spans="2:8" ht="16.5" customHeight="1" thickBot="1">
      <c r="B26" s="227" t="s">
        <v>205</v>
      </c>
      <c r="C26" s="1646">
        <f>+'[1]10.3. Regulatory Capital Mb'!D27</f>
        <v>14096867</v>
      </c>
      <c r="D26" s="1647">
        <f>+'[1]10.3. Regulatory Capital Mb'!E27</f>
        <v>13096299</v>
      </c>
      <c r="E26" s="1648">
        <f>+'[1]10.3. Regulatory Capital Mb'!F27</f>
        <v>13267611.348639999</v>
      </c>
      <c r="F26" s="1644">
        <f>+'[1]10.3. Regulatory Capital Mb'!G27</f>
        <v>1.3080974146970728E-2</v>
      </c>
      <c r="G26" s="1645">
        <f>+'[1]10.3. Regulatory Capital Mb'!H27</f>
        <v>-5.8825528492253025E-2</v>
      </c>
      <c r="H26" s="53"/>
    </row>
    <row r="27" spans="2:8" ht="15" thickBot="1">
      <c r="B27" s="228"/>
      <c r="C27" s="1687"/>
      <c r="D27" s="1687"/>
      <c r="E27" s="1687"/>
      <c r="F27" s="1687"/>
      <c r="G27" s="1687"/>
      <c r="H27" s="53"/>
    </row>
    <row r="28" spans="2:8">
      <c r="B28" s="1243" t="s">
        <v>467</v>
      </c>
      <c r="C28" s="1688"/>
      <c r="D28" s="1689" t="s">
        <v>71</v>
      </c>
      <c r="E28" s="1690"/>
      <c r="F28" s="2174" t="s">
        <v>72</v>
      </c>
      <c r="G28" s="2175"/>
      <c r="H28" s="53"/>
    </row>
    <row r="29" spans="2:8" ht="15" thickBot="1">
      <c r="B29" s="1244" t="s">
        <v>454</v>
      </c>
      <c r="C29" s="1663" t="str">
        <f>+HLOOKUP(C$5,[8]Input!$B$132:$Z$161,[8]Input!$A156,FALSE)</f>
        <v>Dic 23</v>
      </c>
      <c r="D29" s="1664" t="str">
        <f>+HLOOKUP(D$5,[8]Input!$B$132:$Z$161,[8]Input!$A156,FALSE)</f>
        <v>Set 24</v>
      </c>
      <c r="E29" s="1665" t="str">
        <f>+HLOOKUP(E$5,[8]Input!$B$132:$Z$161,[8]Input!$A156,FALSE)</f>
        <v>Dic 24</v>
      </c>
      <c r="F29" s="1662" t="s">
        <v>74</v>
      </c>
      <c r="G29" s="1081" t="s">
        <v>75</v>
      </c>
      <c r="H29" s="53"/>
    </row>
    <row r="30" spans="2:8" ht="15.5" customHeight="1">
      <c r="B30" s="1635" t="s">
        <v>468</v>
      </c>
      <c r="C30" s="1652">
        <f>+'[1]10.3. Regulatory Capital Mb'!D31</f>
        <v>22032.7</v>
      </c>
      <c r="D30" s="1653">
        <f>+'[1]10.3. Regulatory Capital Mb'!E31</f>
        <v>23812</v>
      </c>
      <c r="E30" s="1654">
        <f>+'[1]10.3. Regulatory Capital Mb'!F31</f>
        <v>24196.446749999999</v>
      </c>
      <c r="F30" s="1638">
        <f>+'[1]10.3. Regulatory Capital Mb'!G31</f>
        <v>1.6145084411221197E-2</v>
      </c>
      <c r="G30" s="1639">
        <f>+'[1]10.3. Regulatory Capital Mb'!H31</f>
        <v>9.8206154942426405E-2</v>
      </c>
      <c r="H30" s="53"/>
    </row>
    <row r="31" spans="2:8" ht="15.5" customHeight="1">
      <c r="B31" s="516" t="s">
        <v>469</v>
      </c>
      <c r="C31" s="1652">
        <f>+'[1]10.3. Regulatory Capital Mb'!D32</f>
        <v>1111446</v>
      </c>
      <c r="D31" s="1653">
        <f>+'[1]10.3. Regulatory Capital Mb'!E32</f>
        <v>1070065</v>
      </c>
      <c r="E31" s="1654">
        <f>+'[1]10.3. Regulatory Capital Mb'!F32</f>
        <v>1084871.1674000002</v>
      </c>
      <c r="F31" s="1640">
        <f>+'[1]10.3. Regulatory Capital Mb'!G32</f>
        <v>1.3836699079028051E-2</v>
      </c>
      <c r="G31" s="1639">
        <f>+'[1]10.3. Regulatory Capital Mb'!H32</f>
        <v>-2.3910142822953027E-2</v>
      </c>
      <c r="H31" s="53"/>
    </row>
    <row r="32" spans="2:8" ht="15.5" customHeight="1">
      <c r="B32" s="1635" t="s">
        <v>470</v>
      </c>
      <c r="C32" s="1652">
        <f>+'[1]10.3. Regulatory Capital Mb'!D33</f>
        <v>152714</v>
      </c>
      <c r="D32" s="1653">
        <f>+'[1]10.3. Regulatory Capital Mb'!E33</f>
        <v>159434</v>
      </c>
      <c r="E32" s="1654">
        <f>+'[1]10.3. Regulatory Capital Mb'!F33</f>
        <v>160595.03821999999</v>
      </c>
      <c r="F32" s="1640">
        <f>+'[1]10.3. Regulatory Capital Mb'!G33</f>
        <v>7.2822498337869442E-3</v>
      </c>
      <c r="G32" s="1639">
        <f>+'[1]10.3. Regulatory Capital Mb'!H33</f>
        <v>5.1606520816689941E-2</v>
      </c>
      <c r="H32" s="53"/>
    </row>
    <row r="33" spans="2:8" ht="15.5" customHeight="1" thickBot="1">
      <c r="B33" s="516" t="s">
        <v>471</v>
      </c>
      <c r="C33" s="1652">
        <f>+'[1]10.3. Regulatory Capital Mb'!D34</f>
        <v>166717</v>
      </c>
      <c r="D33" s="1653">
        <f>+'[1]10.3. Regulatory Capital Mb'!E34</f>
        <v>160510</v>
      </c>
      <c r="E33" s="1654">
        <f>+'[1]10.3. Regulatory Capital Mb'!F34</f>
        <v>184428.09846000001</v>
      </c>
      <c r="F33" s="1640">
        <f>+'[1]10.3. Regulatory Capital Mb'!G34</f>
        <v>0.14901313600398733</v>
      </c>
      <c r="G33" s="1639">
        <f>+'[1]10.3. Regulatory Capital Mb'!H34</f>
        <v>0.10623450793860259</v>
      </c>
      <c r="H33" s="53"/>
    </row>
    <row r="34" spans="2:8" ht="15.5" customHeight="1" thickBot="1">
      <c r="B34" s="227" t="s">
        <v>205</v>
      </c>
      <c r="C34" s="1655">
        <f>+'[1]10.3. Regulatory Capital Mb'!D35</f>
        <v>1452909.7</v>
      </c>
      <c r="D34" s="1656">
        <f>+'[1]10.3. Regulatory Capital Mb'!E35</f>
        <v>1413821</v>
      </c>
      <c r="E34" s="1657">
        <f>+'[1]10.3. Regulatory Capital Mb'!F35</f>
        <v>1454090.75083</v>
      </c>
      <c r="F34" s="1644">
        <f>+'[1]10.3. Regulatory Capital Mb'!G35</f>
        <v>2.8482920277743812E-2</v>
      </c>
      <c r="G34" s="1645">
        <f>+'[1]10.3. Regulatory Capital Mb'!H35</f>
        <v>8.1288660265677916E-4</v>
      </c>
      <c r="H34" s="53"/>
    </row>
    <row r="35" spans="2:8" ht="15" thickBot="1">
      <c r="B35" s="53"/>
      <c r="C35" s="1691"/>
      <c r="D35" s="1691"/>
      <c r="E35" s="1687"/>
      <c r="F35" s="1687"/>
      <c r="G35" s="1687"/>
      <c r="H35" s="53"/>
    </row>
    <row r="36" spans="2:8" ht="18" customHeight="1">
      <c r="B36" s="1686" t="s">
        <v>801</v>
      </c>
      <c r="C36" s="1688"/>
      <c r="D36" s="1689" t="s">
        <v>71</v>
      </c>
      <c r="E36" s="1690"/>
      <c r="F36" s="2174" t="s">
        <v>72</v>
      </c>
      <c r="G36" s="2175"/>
      <c r="H36" s="53"/>
    </row>
    <row r="37" spans="2:8" ht="16.5" customHeight="1" thickBot="1">
      <c r="B37" s="1244"/>
      <c r="C37" s="1692" t="str">
        <f>+C29</f>
        <v>Dic 23</v>
      </c>
      <c r="D37" s="1693" t="str">
        <f>+D29</f>
        <v>Set 24</v>
      </c>
      <c r="E37" s="1694" t="str">
        <f>+E29</f>
        <v>Dic 24</v>
      </c>
      <c r="F37" s="1662" t="s">
        <v>74</v>
      </c>
      <c r="G37" s="1081" t="s">
        <v>75</v>
      </c>
      <c r="H37" s="53"/>
    </row>
    <row r="38" spans="2:8" ht="16" customHeight="1">
      <c r="B38" s="1245" t="s">
        <v>490</v>
      </c>
      <c r="C38" s="1668">
        <f>+'[1]10.3. Regulatory Capital Mb'!D44</f>
        <v>0.18262825886915157</v>
      </c>
      <c r="D38" s="1669">
        <f>+'[1]10.3. Regulatory Capital Mb'!E44</f>
        <v>0.17853043825587672</v>
      </c>
      <c r="E38" s="1670">
        <f>+'[1]10.3. Regulatory Capital Mb'!F44</f>
        <v>0.17071134015786255</v>
      </c>
      <c r="F38" s="1671" t="str">
        <f>+'[1]10.3. Regulatory Capital Mb'!G44</f>
        <v>-78 bps</v>
      </c>
      <c r="G38" s="1672" t="str">
        <f>+'[1]10.3. Regulatory Capital Mb'!H44</f>
        <v>-119 pbs</v>
      </c>
      <c r="H38" s="53"/>
    </row>
    <row r="39" spans="2:8" ht="16" customHeight="1">
      <c r="B39" s="522" t="s">
        <v>477</v>
      </c>
      <c r="C39" s="1673">
        <f>+'[1]10.3. Regulatory Capital Mb'!D45</f>
        <v>0.18262825886915157</v>
      </c>
      <c r="D39" s="1674">
        <f>+'[1]10.3. Regulatory Capital Mb'!E45</f>
        <v>0.17853043825587672</v>
      </c>
      <c r="E39" s="1675">
        <f>+'[1]10.3. Regulatory Capital Mb'!F45</f>
        <v>0.17071134015786255</v>
      </c>
      <c r="F39" s="1676" t="str">
        <f>+'[1]10.3. Regulatory Capital Mb'!G45</f>
        <v>-78 bps</v>
      </c>
      <c r="G39" s="1677" t="str">
        <f>+'[1]10.3. Regulatory Capital Mb'!H45</f>
        <v>-119 pbs</v>
      </c>
      <c r="H39" s="53"/>
    </row>
    <row r="40" spans="2:8" ht="16.5" customHeight="1" thickBot="1">
      <c r="B40" s="1246" t="s">
        <v>805</v>
      </c>
      <c r="C40" s="1678">
        <f>+'[1]10.3. Regulatory Capital Mb'!D46</f>
        <v>0.2064745503891042</v>
      </c>
      <c r="D40" s="1679">
        <f>+'[1]10.3. Regulatory Capital Mb'!E46</f>
        <v>0.20221598483663208</v>
      </c>
      <c r="E40" s="1680">
        <f>+'[1]10.3. Regulatory Capital Mb'!F46</f>
        <v>0.19420849952121369</v>
      </c>
      <c r="F40" s="1681" t="str">
        <f>+'[1]10.3. Regulatory Capital Mb'!G46</f>
        <v>-80 bps</v>
      </c>
      <c r="G40" s="1682" t="str">
        <f>+'[1]10.3. Regulatory Capital Mb'!H46</f>
        <v>-123 pbs</v>
      </c>
      <c r="H40" s="53"/>
    </row>
    <row r="41" spans="2:8">
      <c r="B41" s="234"/>
      <c r="F41" s="90"/>
      <c r="G41" s="445"/>
      <c r="H41" s="53"/>
    </row>
    <row r="42" spans="2:8" ht="15" thickBot="1">
      <c r="B42" s="234"/>
      <c r="C42" s="448"/>
      <c r="D42" s="448"/>
      <c r="E42" s="90"/>
      <c r="F42" s="90"/>
      <c r="G42" s="90"/>
      <c r="H42" s="53"/>
    </row>
    <row r="43" spans="2:8" ht="19" customHeight="1">
      <c r="B43" s="1243" t="s">
        <v>478</v>
      </c>
      <c r="C43" s="2179" t="s">
        <v>71</v>
      </c>
      <c r="D43" s="2180"/>
      <c r="E43" s="2180"/>
      <c r="F43" s="2169" t="s">
        <v>72</v>
      </c>
      <c r="G43" s="2170"/>
      <c r="H43" s="53"/>
    </row>
    <row r="44" spans="2:8" ht="18.5" customHeight="1" thickBot="1">
      <c r="B44" s="1244" t="s">
        <v>806</v>
      </c>
      <c r="C44" s="1692" t="str">
        <f>+C37</f>
        <v>Dic 23</v>
      </c>
      <c r="D44" s="1693" t="str">
        <f>+D37</f>
        <v>Set 24</v>
      </c>
      <c r="E44" s="1693" t="str">
        <f>+E37</f>
        <v>Dic 24</v>
      </c>
      <c r="F44" s="1697" t="s">
        <v>74</v>
      </c>
      <c r="G44" s="1698" t="s">
        <v>75</v>
      </c>
      <c r="H44" s="53"/>
    </row>
    <row r="45" spans="2:8" ht="18.5" customHeight="1">
      <c r="B45" s="1635" t="s">
        <v>480</v>
      </c>
      <c r="C45" s="1718">
        <f>+'[1]10.3. Regulatory Capital Mb'!D50</f>
        <v>2676791.1776900003</v>
      </c>
      <c r="D45" s="1719">
        <f>+'[1]10.3. Regulatory Capital Mb'!E50</f>
        <v>2703385</v>
      </c>
      <c r="E45" s="1720">
        <f>+'[1]10.3. Regulatory Capital Mb'!F50</f>
        <v>2703385.2349999999</v>
      </c>
      <c r="F45" s="1640">
        <f>+'[1]10.3. Regulatory Capital Mb'!G50</f>
        <v>8.692805497645395E-8</v>
      </c>
      <c r="G45" s="1639">
        <f>+'[1]10.3. Regulatory Capital Mb'!H50</f>
        <v>9.9350511656084439E-3</v>
      </c>
      <c r="H45" s="53"/>
    </row>
    <row r="46" spans="2:8" ht="18.5" customHeight="1">
      <c r="B46" s="516" t="s">
        <v>481</v>
      </c>
      <c r="C46" s="1721">
        <f>+'[1]10.3. Regulatory Capital Mb'!D51</f>
        <v>321234.95593</v>
      </c>
      <c r="D46" s="1722">
        <f>+'[1]10.3. Regulatory Capital Mb'!E51</f>
        <v>36907</v>
      </c>
      <c r="E46" s="1723">
        <f>+'[1]10.3. Regulatory Capital Mb'!F51</f>
        <v>-29980.385999999999</v>
      </c>
      <c r="F46" s="1640">
        <f>+'[1]10.3. Regulatory Capital Mb'!G51</f>
        <v>-1.8123224862492209</v>
      </c>
      <c r="G46" s="1639">
        <f>+'[1]10.3. Regulatory Capital Mb'!H51</f>
        <v>-1.0933285293102815</v>
      </c>
      <c r="H46" s="53"/>
    </row>
    <row r="47" spans="2:8" ht="18.5" customHeight="1">
      <c r="B47" s="1635" t="s">
        <v>482</v>
      </c>
      <c r="C47" s="1721">
        <f>+'[1]10.3. Regulatory Capital Mb'!D52</f>
        <v>-1403.4070900000002</v>
      </c>
      <c r="D47" s="1722">
        <f>+'[1]10.3. Regulatory Capital Mb'!E52</f>
        <v>3081</v>
      </c>
      <c r="E47" s="1723">
        <f>+'[1]10.3. Regulatory Capital Mb'!F52</f>
        <v>-5036.7129999999997</v>
      </c>
      <c r="F47" s="1640">
        <f>+'[1]10.3. Regulatory Capital Mb'!G52</f>
        <v>-2.6347656604998377</v>
      </c>
      <c r="G47" s="1639">
        <f>+'[1]10.3. Regulatory Capital Mb'!H52</f>
        <v>2.5889180237788305</v>
      </c>
      <c r="H47" s="53"/>
    </row>
    <row r="48" spans="2:8" ht="18.5" customHeight="1">
      <c r="B48" s="516" t="s">
        <v>483</v>
      </c>
      <c r="C48" s="1721">
        <f>+'[1]10.3. Regulatory Capital Mb'!D53</f>
        <v>-360170.64319999999</v>
      </c>
      <c r="D48" s="1722">
        <f>+'[1]10.3. Regulatory Capital Mb'!E53</f>
        <v>-303850</v>
      </c>
      <c r="E48" s="1723">
        <f>+'[1]10.3. Regulatory Capital Mb'!F53</f>
        <v>-310729.516</v>
      </c>
      <c r="F48" s="1640">
        <f>+'[1]10.3. Regulatory Capital Mb'!G53</f>
        <v>2.2641158466348621E-2</v>
      </c>
      <c r="G48" s="1639">
        <f>+'[1]10.3. Regulatory Capital Mb'!H53</f>
        <v>-0.13727139658227427</v>
      </c>
      <c r="H48" s="53"/>
    </row>
    <row r="49" spans="2:8" ht="18.5" customHeight="1" thickBot="1">
      <c r="B49" s="1635" t="s">
        <v>484</v>
      </c>
      <c r="C49" s="1721">
        <f>+'[1]10.3. Regulatory Capital Mb'!D54</f>
        <v>-270.52069</v>
      </c>
      <c r="D49" s="1722">
        <f>+'[1]10.3. Regulatory Capital Mb'!E54</f>
        <v>-296</v>
      </c>
      <c r="E49" s="1723">
        <f>+'[1]10.3. Regulatory Capital Mb'!F54</f>
        <v>-302.02</v>
      </c>
      <c r="F49" s="1640">
        <f>+'[1]10.3. Regulatory Capital Mb'!G54</f>
        <v>2.0337837837837824E-2</v>
      </c>
      <c r="G49" s="1639">
        <f>+'[1]10.3. Regulatory Capital Mb'!H54</f>
        <v>0.11643955957675534</v>
      </c>
      <c r="H49" s="53"/>
    </row>
    <row r="50" spans="2:8" ht="18.5" customHeight="1" thickBot="1">
      <c r="B50" s="227" t="s">
        <v>205</v>
      </c>
      <c r="C50" s="1724">
        <f>+'[1]10.3. Regulatory Capital Mb'!D55</f>
        <v>2636181.5626400006</v>
      </c>
      <c r="D50" s="1725">
        <f>+'[1]10.3. Regulatory Capital Mb'!E55</f>
        <v>2439227</v>
      </c>
      <c r="E50" s="1726">
        <f>+'[1]10.3. Regulatory Capital Mb'!F55</f>
        <v>2357336.6</v>
      </c>
      <c r="F50" s="1644">
        <f>+'[1]10.3. Regulatory Capital Mb'!G55</f>
        <v>-3.357227515110317E-2</v>
      </c>
      <c r="G50" s="1645">
        <f>+'[1]10.3. Regulatory Capital Mb'!H55</f>
        <v>-0.10577608408760419</v>
      </c>
      <c r="H50" s="53"/>
    </row>
    <row r="51" spans="2:8" ht="18.5" customHeight="1" thickBot="1">
      <c r="B51" s="231"/>
      <c r="C51" s="1691"/>
      <c r="D51" s="1691"/>
      <c r="E51" s="1687"/>
      <c r="F51" s="1687"/>
      <c r="G51" s="1687"/>
      <c r="H51" s="53"/>
    </row>
    <row r="52" spans="2:8" ht="18.5" customHeight="1" thickBot="1">
      <c r="B52" s="227" t="s">
        <v>485</v>
      </c>
      <c r="C52" s="1727">
        <f>+'[1]10.3. Regulatory Capital Mb'!D57</f>
        <v>14349534.143926647</v>
      </c>
      <c r="D52" s="1728">
        <f>+'[1]10.3. Regulatory Capital Mb'!E57</f>
        <v>13291063</v>
      </c>
      <c r="E52" s="1729">
        <f>+'[1]10.3. Regulatory Capital Mb'!F57</f>
        <v>13449806.672</v>
      </c>
      <c r="F52" s="1699">
        <f>+'[1]10.3. Regulatory Capital Mb'!G57</f>
        <v>1.1943640023375224E-2</v>
      </c>
      <c r="G52" s="1700">
        <f>+'[1]10.3. Regulatory Capital Mb'!H57</f>
        <v>-6.2700814040534625E-2</v>
      </c>
      <c r="H52" s="53"/>
    </row>
    <row r="53" spans="2:8" ht="18.5" customHeight="1">
      <c r="B53" s="1635" t="s">
        <v>486</v>
      </c>
      <c r="C53" s="1718">
        <f>+'[1]10.3. Regulatory Capital Mb'!D58</f>
        <v>12595183.644593313</v>
      </c>
      <c r="D53" s="1719">
        <f>+'[1]10.3. Regulatory Capital Mb'!E58</f>
        <v>11455585</v>
      </c>
      <c r="E53" s="1720">
        <f>+'[1]10.3. Regulatory Capital Mb'!F58</f>
        <v>11597880.583000001</v>
      </c>
      <c r="F53" s="1640">
        <f>+'[1]10.3. Regulatory Capital Mb'!G58</f>
        <v>1.2421502961219355E-2</v>
      </c>
      <c r="G53" s="1639">
        <f>+'[1]10.3. Regulatory Capital Mb'!H58</f>
        <v>-7.9181303721714391E-2</v>
      </c>
      <c r="H53" s="53"/>
    </row>
    <row r="54" spans="2:8" ht="18.5" customHeight="1" thickBot="1">
      <c r="B54" s="517" t="s">
        <v>487</v>
      </c>
      <c r="C54" s="1730">
        <f>+'[1]10.3. Regulatory Capital Mb'!D59</f>
        <v>1754350.4993333332</v>
      </c>
      <c r="D54" s="1731">
        <f>+'[1]10.3. Regulatory Capital Mb'!E59</f>
        <v>1835478</v>
      </c>
      <c r="E54" s="1732">
        <f>+'[1]10.3. Regulatory Capital Mb'!F59</f>
        <v>1851926.0889999999</v>
      </c>
      <c r="F54" s="1701">
        <f>+'[1]10.3. Regulatory Capital Mb'!G59</f>
        <v>8.961201932139673E-3</v>
      </c>
      <c r="G54" s="1702">
        <f>+'[1]10.3. Regulatory Capital Mb'!H59</f>
        <v>5.5619210473474956E-2</v>
      </c>
      <c r="H54" s="53"/>
    </row>
    <row r="55" spans="2:8" ht="18.5" customHeight="1" thickBot="1">
      <c r="B55" s="53"/>
      <c r="C55" s="53"/>
      <c r="D55" s="53"/>
      <c r="E55" s="53"/>
      <c r="F55" s="53"/>
      <c r="G55" s="53"/>
    </row>
    <row r="56" spans="2:8" ht="18.5" customHeight="1" thickBot="1">
      <c r="B56" s="227" t="s">
        <v>488</v>
      </c>
      <c r="C56" s="1733">
        <f>+'[1]10.3. Regulatory Capital Mb'!D61</f>
        <v>0.18371199623618084</v>
      </c>
      <c r="D56" s="1734">
        <f>+'[1]10.3. Regulatory Capital Mb'!E61</f>
        <v>0.18352384606107125</v>
      </c>
      <c r="E56" s="1735">
        <f>+'[1]10.3. Regulatory Capital Mb'!F61</f>
        <v>0.17526918099927319</v>
      </c>
      <c r="F56" s="1705" t="str">
        <f>+'[1]10.3. Regulatory Capital Mb'!G61</f>
        <v>-83 bps</v>
      </c>
      <c r="G56" s="1706" t="str">
        <f>+'[1]10.3. Regulatory Capital Mb'!H61</f>
        <v>-84 bps</v>
      </c>
      <c r="H56" s="53"/>
    </row>
    <row r="57" spans="2:8" s="119" customFormat="1">
      <c r="B57"/>
      <c r="C57"/>
      <c r="D57"/>
      <c r="E57"/>
      <c r="F57"/>
      <c r="G57"/>
      <c r="H57"/>
    </row>
    <row r="58" spans="2:8">
      <c r="B58" s="340" t="s">
        <v>491</v>
      </c>
      <c r="C58" s="53"/>
      <c r="D58" s="53"/>
      <c r="E58" s="53"/>
      <c r="F58" s="53"/>
      <c r="G58" s="53"/>
      <c r="H58" s="53"/>
    </row>
    <row r="59" spans="2:8" ht="25.5">
      <c r="B59" s="340" t="s">
        <v>492</v>
      </c>
      <c r="C59" s="53"/>
      <c r="D59" s="53"/>
      <c r="E59" s="53"/>
      <c r="F59" s="53"/>
      <c r="G59" s="53"/>
      <c r="H59" s="53"/>
    </row>
    <row r="60" spans="2:8" ht="17">
      <c r="B60" s="340" t="s">
        <v>493</v>
      </c>
    </row>
    <row r="61" spans="2:8">
      <c r="B61" s="340" t="s">
        <v>494</v>
      </c>
    </row>
  </sheetData>
  <mergeCells count="9">
    <mergeCell ref="B2:E2"/>
    <mergeCell ref="F43:G43"/>
    <mergeCell ref="C43:E43"/>
    <mergeCell ref="C4:E4"/>
    <mergeCell ref="F4:G4"/>
    <mergeCell ref="C21:E21"/>
    <mergeCell ref="F21:G21"/>
    <mergeCell ref="F28:G28"/>
    <mergeCell ref="F36:G36"/>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I33"/>
  <sheetViews>
    <sheetView showGridLines="0" topLeftCell="B12" zoomScale="102" zoomScaleNormal="65" workbookViewId="0">
      <selection activeCell="I16" sqref="I16"/>
    </sheetView>
  </sheetViews>
  <sheetFormatPr baseColWidth="10" defaultColWidth="11.453125" defaultRowHeight="14"/>
  <cols>
    <col min="1" max="1" width="11.453125" style="45"/>
    <col min="2" max="2" width="45.453125" style="45" customWidth="1"/>
    <col min="3" max="6" width="11.453125" style="45"/>
    <col min="7" max="7" width="12.54296875" style="45" customWidth="1"/>
    <col min="8" max="16384" width="11.453125" style="45"/>
  </cols>
  <sheetData>
    <row r="1" spans="1:9" ht="14.5">
      <c r="A1" s="173" t="s">
        <v>41</v>
      </c>
    </row>
    <row r="2" spans="1:9" ht="14.5" thickBot="1"/>
    <row r="3" spans="1:9" customFormat="1" ht="14.5" customHeight="1">
      <c r="B3" s="1026"/>
      <c r="C3" s="2183">
        <v>2019</v>
      </c>
      <c r="D3" s="2183">
        <v>2020</v>
      </c>
      <c r="E3" s="2183">
        <v>2021</v>
      </c>
      <c r="F3" s="2183">
        <v>2022</v>
      </c>
      <c r="G3" s="2183">
        <v>2023</v>
      </c>
      <c r="H3" s="2183">
        <v>2024</v>
      </c>
      <c r="I3" s="2181">
        <v>2025</v>
      </c>
    </row>
    <row r="4" spans="1:9" customFormat="1" ht="15" thickBot="1">
      <c r="B4" s="138"/>
      <c r="C4" s="2184"/>
      <c r="D4" s="2184"/>
      <c r="E4" s="2184"/>
      <c r="F4" s="2184"/>
      <c r="G4" s="2184"/>
      <c r="H4" s="2184"/>
      <c r="I4" s="2182"/>
    </row>
    <row r="5" spans="1:9" customFormat="1" ht="14.5">
      <c r="B5" s="1027" t="s">
        <v>495</v>
      </c>
      <c r="C5" s="1122">
        <f>+'[1]11.Economic Perspectives'!C5</f>
        <v>232446.72455709401</v>
      </c>
      <c r="D5" s="1122">
        <f>+'[1]11.Economic Perspectives'!D5</f>
        <v>205689.39069806199</v>
      </c>
      <c r="E5" s="1122">
        <f>+'[1]11.Economic Perspectives'!E5</f>
        <v>225432.822931926</v>
      </c>
      <c r="F5" s="1122">
        <f>+'[1]11.Economic Perspectives'!F5</f>
        <v>244464.557924883</v>
      </c>
      <c r="G5" s="1122">
        <f>+'[1]11.Economic Perspectives'!G5</f>
        <v>267346.34980649198</v>
      </c>
      <c r="H5" s="1247">
        <f>+'[1]11.Economic Perspectives'!H5</f>
        <v>280326</v>
      </c>
      <c r="I5" s="897">
        <f>+'[1]11.Economic Perspectives'!I5</f>
        <v>295521</v>
      </c>
    </row>
    <row r="6" spans="1:9" customFormat="1" ht="14.5">
      <c r="B6" s="1028" t="s">
        <v>496</v>
      </c>
      <c r="C6" s="879">
        <f>+'[1]11.Economic Perspectives'!C6</f>
        <v>2.24063176875049</v>
      </c>
      <c r="D6" s="879">
        <f>+'[1]11.Economic Perspectives'!D6</f>
        <v>-10.8696407826493</v>
      </c>
      <c r="E6" s="879">
        <f>+'[1]11.Economic Perspectives'!E6</f>
        <v>13.4175302909947</v>
      </c>
      <c r="F6" s="879">
        <f>+'[1]11.Economic Perspectives'!F6</f>
        <v>2.6838714347763402</v>
      </c>
      <c r="G6" s="879">
        <f>+'[1]11.Economic Perspectives'!G6</f>
        <v>-0.55154708401630603</v>
      </c>
      <c r="H6" s="1001">
        <f>+'[1]11.Economic Perspectives'!H6</f>
        <v>3.2</v>
      </c>
      <c r="I6" s="240">
        <f>+'[1]11.Economic Perspectives'!I6</f>
        <v>2.8</v>
      </c>
    </row>
    <row r="7" spans="1:9" customFormat="1" ht="14.5">
      <c r="B7" s="1028" t="s">
        <v>497</v>
      </c>
      <c r="C7" s="141">
        <f>+'[1]11.Economic Perspectives'!C7</f>
        <v>7234.2544849304422</v>
      </c>
      <c r="D7" s="141">
        <f>+'[1]11.Economic Perspectives'!D7</f>
        <v>6304.4724615530558</v>
      </c>
      <c r="E7" s="141">
        <f>+'[1]11.Economic Perspectives'!E7</f>
        <v>6823.9972282963108</v>
      </c>
      <c r="F7" s="141">
        <f>+'[1]11.Economic Perspectives'!F7</f>
        <v>7320.0218154765798</v>
      </c>
      <c r="G7" s="141">
        <f>+'[1]11.Economic Perspectives'!G7</f>
        <v>7927.0469793577895</v>
      </c>
      <c r="H7" s="1002">
        <f>+'[1]11.Economic Perspectives'!H7</f>
        <v>8220</v>
      </c>
      <c r="I7" s="897">
        <f>+'[1]11.Economic Perspectives'!I7</f>
        <v>8588</v>
      </c>
    </row>
    <row r="8" spans="1:9" customFormat="1" ht="14.5">
      <c r="B8" s="1028" t="s">
        <v>498</v>
      </c>
      <c r="C8" s="879">
        <f>+'[1]11.Economic Perspectives'!C8</f>
        <v>2.2308291430070568</v>
      </c>
      <c r="D8" s="879">
        <f>+'[1]11.Economic Perspectives'!D8</f>
        <v>-9.6</v>
      </c>
      <c r="E8" s="879">
        <f>+'[1]11.Economic Perspectives'!E8</f>
        <v>14.543646807209171</v>
      </c>
      <c r="F8" s="879">
        <f>+'[1]11.Economic Perspectives'!F8</f>
        <v>2.4</v>
      </c>
      <c r="G8" s="879">
        <f>+'[1]11.Economic Perspectives'!G8</f>
        <v>-2.1</v>
      </c>
      <c r="H8" s="1001">
        <f>+'[1]11.Economic Perspectives'!H8</f>
        <v>3.6</v>
      </c>
      <c r="I8" s="240">
        <f>+'[1]11.Economic Perspectives'!I8</f>
        <v>2.9</v>
      </c>
    </row>
    <row r="9" spans="1:9" customFormat="1" ht="14.5">
      <c r="B9" s="1028" t="s">
        <v>499</v>
      </c>
      <c r="C9" s="879">
        <f>+'[1]11.Economic Perspectives'!C9</f>
        <v>22.466805729838406</v>
      </c>
      <c r="D9" s="879">
        <f>+'[1]11.Economic Perspectives'!D9</f>
        <v>20.994483836610719</v>
      </c>
      <c r="E9" s="879">
        <f>+'[1]11.Economic Perspectives'!E9</f>
        <v>25.064400766439999</v>
      </c>
      <c r="F9" s="879">
        <f>+'[1]11.Economic Perspectives'!F9</f>
        <v>25.240795804208808</v>
      </c>
      <c r="G9" s="879">
        <f>+'[1]11.Economic Perspectives'!G9</f>
        <v>22.906243191541403</v>
      </c>
      <c r="H9" s="1001">
        <f>+'[1]11.Economic Perspectives'!H9</f>
        <v>23.2</v>
      </c>
      <c r="I9" s="240">
        <f>+'[1]11.Economic Perspectives'!I9</f>
        <v>23.2</v>
      </c>
    </row>
    <row r="10" spans="1:9" customFormat="1" ht="15" thickBot="1">
      <c r="B10" s="1028" t="s">
        <v>500</v>
      </c>
      <c r="C10" s="879">
        <f>+'[1]11.Economic Perspectives'!C10</f>
        <v>6.4</v>
      </c>
      <c r="D10" s="879">
        <f>+'[1]11.Economic Perspectives'!D10</f>
        <v>-4.3</v>
      </c>
      <c r="E10" s="879">
        <f>+'[1]11.Economic Perspectives'!E10</f>
        <v>12.6</v>
      </c>
      <c r="F10" s="879">
        <f>+'[1]11.Economic Perspectives'!F10</f>
        <v>9.6999999999999993</v>
      </c>
      <c r="G10" s="879">
        <f>+'[1]11.Economic Perspectives'!G10</f>
        <v>2.8</v>
      </c>
      <c r="H10" s="1001">
        <f>+'[1]11.Economic Perspectives'!H10</f>
        <v>1.3</v>
      </c>
      <c r="I10" s="240">
        <f>+'[1]11.Economic Perspectives'!I10</f>
        <v>5.5</v>
      </c>
    </row>
    <row r="11" spans="1:9" customFormat="1" ht="15" thickBot="1">
      <c r="B11" s="1029" t="s">
        <v>501</v>
      </c>
      <c r="C11" s="880">
        <f>+'[1]11.Economic Perspectives'!C11</f>
        <v>1.9000915791624635</v>
      </c>
      <c r="D11" s="880">
        <f>+'[1]11.Economic Perspectives'!D11</f>
        <v>1.9732322294607343</v>
      </c>
      <c r="E11" s="880">
        <f>+'[1]11.Economic Perspectives'!E11</f>
        <v>6.4303871634072465</v>
      </c>
      <c r="F11" s="880">
        <f>+'[1]11.Economic Perspectives'!F11</f>
        <v>8.4591620000000063</v>
      </c>
      <c r="G11" s="880">
        <f>+'[1]11.Economic Perspectives'!G11</f>
        <v>3.2448888991439588</v>
      </c>
      <c r="H11" s="1003">
        <f>+'[1]11.Economic Perspectives'!H11</f>
        <v>2</v>
      </c>
      <c r="I11" s="595">
        <f>+'[1]11.Economic Perspectives'!I11</f>
        <v>2.5</v>
      </c>
    </row>
    <row r="12" spans="1:9" customFormat="1" ht="15" thickBot="1">
      <c r="B12" s="1027" t="s">
        <v>502</v>
      </c>
      <c r="C12" s="1248">
        <f>+'[1]11.Economic Perspectives'!C12</f>
        <v>2.25</v>
      </c>
      <c r="D12" s="1248">
        <f>+'[1]11.Economic Perspectives'!D12</f>
        <v>0.25</v>
      </c>
      <c r="E12" s="1248">
        <f>+'[1]11.Economic Perspectives'!E12</f>
        <v>2.5</v>
      </c>
      <c r="F12" s="1248">
        <f>+'[1]11.Economic Perspectives'!F12</f>
        <v>7.5</v>
      </c>
      <c r="G12" s="1248">
        <f>+'[1]11.Economic Perspectives'!G12</f>
        <v>6.75</v>
      </c>
      <c r="H12" s="1249">
        <f>+'[1]11.Economic Perspectives'!H12</f>
        <v>5</v>
      </c>
      <c r="I12" s="1250">
        <f>+'[1]11.Economic Perspectives'!I12</f>
        <v>4.25</v>
      </c>
    </row>
    <row r="13" spans="1:9" customFormat="1" ht="15" thickBot="1">
      <c r="B13" s="1029" t="s">
        <v>503</v>
      </c>
      <c r="C13" s="898">
        <f>+'[1]11.Economic Perspectives'!C13</f>
        <v>3.31</v>
      </c>
      <c r="D13" s="898">
        <f>+'[1]11.Economic Perspectives'!D13</f>
        <v>3.6179999999999999</v>
      </c>
      <c r="E13" s="898">
        <f>+'[1]11.Economic Perspectives'!E13</f>
        <v>3.9910000000000001</v>
      </c>
      <c r="F13" s="898">
        <f>+'[1]11.Economic Perspectives'!F13</f>
        <v>3.81</v>
      </c>
      <c r="G13" s="898">
        <f>+'[1]11.Economic Perspectives'!G13</f>
        <v>3.7069999999999999</v>
      </c>
      <c r="H13" s="1004">
        <f>+'[1]11.Economic Perspectives'!H13</f>
        <v>3.76</v>
      </c>
      <c r="I13" s="899">
        <f>+'[1]11.Economic Perspectives'!I13</f>
        <v>3.75</v>
      </c>
    </row>
    <row r="14" spans="1:9" customFormat="1" ht="15" thickBot="1">
      <c r="B14" s="1027" t="s">
        <v>504</v>
      </c>
      <c r="C14" s="1251">
        <f>+'[1]11.Economic Perspectives'!C14</f>
        <v>1.7804154302670697E-2</v>
      </c>
      <c r="D14" s="1251">
        <f>+'[1]11.Economic Perspectives'!D14</f>
        <v>-9.3051359516616264E-2</v>
      </c>
      <c r="E14" s="1251">
        <f>+'[1]11.Economic Perspectives'!E14</f>
        <v>-0.10309563294637926</v>
      </c>
      <c r="F14" s="1251">
        <f>+'[1]11.Economic Perspectives'!F14</f>
        <v>4.535204209471317E-2</v>
      </c>
      <c r="G14" s="1251">
        <f>+'[1]11.Economic Perspectives'!G14</f>
        <v>2.7034120734908244E-2</v>
      </c>
      <c r="H14" s="1252">
        <f>+'[1]11.Economic Perspectives'!H14</f>
        <v>-1.2999999999999999E-2</v>
      </c>
      <c r="I14" s="1253">
        <f>+'[1]11.Economic Perspectives'!I14</f>
        <v>2E-3</v>
      </c>
    </row>
    <row r="15" spans="1:9" customFormat="1" ht="15" thickBot="1">
      <c r="B15" s="1029" t="s">
        <v>505</v>
      </c>
      <c r="C15" s="880">
        <f>+'[1]11.Economic Perspectives'!C15</f>
        <v>-1.6</v>
      </c>
      <c r="D15" s="880">
        <f>+'[1]11.Economic Perspectives'!D15</f>
        <v>-8.9</v>
      </c>
      <c r="E15" s="880">
        <f>+'[1]11.Economic Perspectives'!E15</f>
        <v>-2.5</v>
      </c>
      <c r="F15" s="880">
        <f>+'[1]11.Economic Perspectives'!F15</f>
        <v>-1.7</v>
      </c>
      <c r="G15" s="880">
        <f>+'[1]11.Economic Perspectives'!G15</f>
        <v>-2.8</v>
      </c>
      <c r="H15" s="1003">
        <f>+'[1]11.Economic Perspectives'!H15</f>
        <v>-3.6</v>
      </c>
      <c r="I15" s="595">
        <f>+'[1]11.Economic Perspectives'!I15</f>
        <v>-2.6</v>
      </c>
    </row>
    <row r="16" spans="1:9" customFormat="1" ht="15" thickBot="1">
      <c r="B16" s="1027" t="s">
        <v>506</v>
      </c>
      <c r="C16" s="879">
        <f>+'[1]11.Economic Perspectives'!C16</f>
        <v>26.608279872790099</v>
      </c>
      <c r="D16" s="879">
        <f>+'[1]11.Economic Perspectives'!D16</f>
        <v>34.634839650940897</v>
      </c>
      <c r="E16" s="879">
        <f>+'[1]11.Economic Perspectives'!E16</f>
        <v>35.799999999999997</v>
      </c>
      <c r="F16" s="879">
        <f>+'[1]11.Economic Perspectives'!F16</f>
        <v>33.9</v>
      </c>
      <c r="G16" s="879">
        <f>+'[1]11.Economic Perspectives'!G16</f>
        <v>32.9</v>
      </c>
      <c r="H16" s="1001">
        <f>+'[1]11.Economic Perspectives'!H16</f>
        <v>34</v>
      </c>
      <c r="I16" s="240">
        <f>+'[1]11.Economic Perspectives'!I16</f>
        <v>34</v>
      </c>
    </row>
    <row r="17" spans="2:9" customFormat="1" ht="14.5">
      <c r="B17" s="1027" t="s">
        <v>507</v>
      </c>
      <c r="C17" s="1122">
        <f>+'[1]11.Economic Perspectives'!C17</f>
        <v>6879.2832403381981</v>
      </c>
      <c r="D17" s="1122">
        <f>+'[1]11.Economic Perspectives'!D17</f>
        <v>8101.6011416627953</v>
      </c>
      <c r="E17" s="1122">
        <f>+'[1]11.Economic Perspectives'!E17</f>
        <v>15114.916866664906</v>
      </c>
      <c r="F17" s="1122">
        <f>+'[1]11.Economic Perspectives'!F17</f>
        <v>10166.402405779503</v>
      </c>
      <c r="G17" s="1122">
        <f>+'[1]11.Economic Perspectives'!G17</f>
        <v>17677.992781501096</v>
      </c>
      <c r="H17" s="1247">
        <f>+'[1]11.Economic Perspectives'!H17</f>
        <v>22000</v>
      </c>
      <c r="I17" s="1254">
        <f>+'[1]11.Economic Perspectives'!I17</f>
        <v>22500</v>
      </c>
    </row>
    <row r="18" spans="2:9" customFormat="1" ht="14.5">
      <c r="B18" s="1028" t="s">
        <v>508</v>
      </c>
      <c r="C18" s="900">
        <f>+'[1]11.Economic Perspectives'!C18</f>
        <v>2.9595096482628626E-2</v>
      </c>
      <c r="D18" s="900">
        <f>+'[1]11.Economic Perspectives'!D18</f>
        <v>3.9387549907984286E-2</v>
      </c>
      <c r="E18" s="900">
        <f>+'[1]11.Economic Perspectives'!E18</f>
        <v>6.7048430082557939E-2</v>
      </c>
      <c r="F18" s="900">
        <f>+'[1]11.Economic Perspectives'!F18</f>
        <v>4.1586406193503719E-2</v>
      </c>
      <c r="G18" s="900">
        <f>+'[1]11.Economic Perspectives'!G18</f>
        <v>6.6123935465349004E-2</v>
      </c>
      <c r="H18" s="1005">
        <f>+'[1]11.Economic Perspectives'!H18</f>
        <v>7.8E-2</v>
      </c>
      <c r="I18" s="901">
        <f>+'[1]11.Economic Perspectives'!I18</f>
        <v>7.5999999999999998E-2</v>
      </c>
    </row>
    <row r="19" spans="2:9" customFormat="1" ht="14.5">
      <c r="B19" s="1028" t="s">
        <v>509</v>
      </c>
      <c r="C19" s="141">
        <f>+'[1]11.Economic Perspectives'!C19</f>
        <v>47980.454822131302</v>
      </c>
      <c r="D19" s="141">
        <f>+'[1]11.Economic Perspectives'!D19</f>
        <v>42825.601105662798</v>
      </c>
      <c r="E19" s="141">
        <f>+'[1]11.Economic Perspectives'!E19</f>
        <v>63114.118479664903</v>
      </c>
      <c r="F19" s="141">
        <f>+'[1]11.Economic Perspectives'!F19</f>
        <v>66167.115089779501</v>
      </c>
      <c r="G19" s="141">
        <f>+'[1]11.Economic Perspectives'!G19</f>
        <v>67518.106566501097</v>
      </c>
      <c r="H19" s="1002">
        <f>+'[1]11.Economic Perspectives'!H19</f>
        <v>73500</v>
      </c>
      <c r="I19" s="897">
        <f>+'[1]11.Economic Perspectives'!I19</f>
        <v>75500</v>
      </c>
    </row>
    <row r="20" spans="2:9" customFormat="1" ht="14.5">
      <c r="B20" s="1028" t="s">
        <v>510</v>
      </c>
      <c r="C20" s="141">
        <f>+'[1]11.Economic Perspectives'!C20</f>
        <v>41101.171581793104</v>
      </c>
      <c r="D20" s="141">
        <f>+'[1]11.Economic Perspectives'!D20</f>
        <v>34723.999964000002</v>
      </c>
      <c r="E20" s="141">
        <f>+'[1]11.Economic Perspectives'!E20</f>
        <v>47999.201612999997</v>
      </c>
      <c r="F20" s="141">
        <f>+'[1]11.Economic Perspectives'!F20</f>
        <v>56000.712683999998</v>
      </c>
      <c r="G20" s="141">
        <f>+'[1]11.Economic Perspectives'!G20</f>
        <v>49840.113785000001</v>
      </c>
      <c r="H20" s="1002">
        <f>+'[1]11.Economic Perspectives'!H20</f>
        <v>51500</v>
      </c>
      <c r="I20" s="897">
        <f>+'[1]11.Economic Perspectives'!I20</f>
        <v>53000</v>
      </c>
    </row>
    <row r="21" spans="2:9" customFormat="1" ht="14.5">
      <c r="B21" s="1028" t="s">
        <v>511</v>
      </c>
      <c r="C21" s="902">
        <f>+'[1]11.Economic Perspectives'!C21</f>
        <v>-5.5136935431898404E-3</v>
      </c>
      <c r="D21" s="902">
        <f>+'[1]11.Economic Perspectives'!D21</f>
        <v>8.9999999999999993E-3</v>
      </c>
      <c r="E21" s="902">
        <f>+'[1]11.Economic Perspectives'!E21</f>
        <v>-2.1000000000000001E-2</v>
      </c>
      <c r="F21" s="902">
        <f>+'[1]11.Economic Perspectives'!F21</f>
        <v>-4.0407107223112498E-2</v>
      </c>
      <c r="G21" s="902">
        <f>+'[1]11.Economic Perspectives'!G21</f>
        <v>8.0000000000000002E-3</v>
      </c>
      <c r="H21" s="1006">
        <f>+'[1]11.Economic Perspectives'!H21</f>
        <v>2.1999999999999999E-2</v>
      </c>
      <c r="I21" s="903">
        <f>+'[1]11.Economic Perspectives'!I21</f>
        <v>1.2999999999999999E-2</v>
      </c>
    </row>
    <row r="22" spans="2:9" customFormat="1" ht="14.5">
      <c r="B22" s="1028" t="s">
        <v>512</v>
      </c>
      <c r="C22" s="141">
        <f>+'[1]11.Economic Perspectives'!C22</f>
        <v>68315.894679999998</v>
      </c>
      <c r="D22" s="141">
        <f>+'[1]11.Economic Perspectives'!D22</f>
        <v>74706.911240000001</v>
      </c>
      <c r="E22" s="141">
        <f>+'[1]11.Economic Perspectives'!E22</f>
        <v>78495.490170000005</v>
      </c>
      <c r="F22" s="141">
        <f>+'[1]11.Economic Perspectives'!F22</f>
        <v>71883.365300000005</v>
      </c>
      <c r="G22" s="141">
        <f>+'[1]11.Economic Perspectives'!G22</f>
        <v>71033</v>
      </c>
      <c r="H22" s="1002">
        <f>+'[1]11.Economic Perspectives'!H22</f>
        <v>78987</v>
      </c>
      <c r="I22" s="897">
        <f>+'[1]11.Economic Perspectives'!I22</f>
        <v>83000</v>
      </c>
    </row>
    <row r="23" spans="2:9" customFormat="1" ht="14.5">
      <c r="B23" s="1028" t="s">
        <v>508</v>
      </c>
      <c r="C23" s="900">
        <f>+'[1]11.Economic Perspectives'!C23</f>
        <v>0.29389914962307895</v>
      </c>
      <c r="D23" s="900">
        <f>+'[1]11.Economic Perspectives'!D23</f>
        <v>0.36320255014836744</v>
      </c>
      <c r="E23" s="900">
        <f>+'[1]11.Economic Perspectives'!E23</f>
        <v>0.34819902953397031</v>
      </c>
      <c r="F23" s="900">
        <f>+'[1]11.Economic Perspectives'!F23</f>
        <v>0.29404411792930618</v>
      </c>
      <c r="G23" s="900">
        <f>+'[1]11.Economic Perspectives'!G23</f>
        <v>0.26569653953163908</v>
      </c>
      <c r="H23" s="1005">
        <f>+'[1]11.Economic Perspectives'!H23</f>
        <v>0.28199999999999997</v>
      </c>
      <c r="I23" s="901">
        <f>+'[1]11.Economic Perspectives'!I23</f>
        <v>0.28100000000000003</v>
      </c>
    </row>
    <row r="24" spans="2:9" customFormat="1" ht="15" thickBot="1">
      <c r="B24" s="1030" t="s">
        <v>513</v>
      </c>
      <c r="C24" s="487">
        <f>+'[1]11.Economic Perspectives'!C24</f>
        <v>19.945678057584832</v>
      </c>
      <c r="D24" s="487">
        <f>+'[1]11.Economic Perspectives'!D24</f>
        <v>25.817386701112369</v>
      </c>
      <c r="E24" s="487">
        <f>+'[1]11.Economic Perspectives'!E24</f>
        <v>19.624198953027701</v>
      </c>
      <c r="F24" s="487">
        <f>+'[1]11.Economic Perspectives'!F24</f>
        <v>15.403382247427258</v>
      </c>
      <c r="G24" s="487">
        <f>+'[1]11.Economic Perspectives'!G24</f>
        <v>17.102609429766975</v>
      </c>
      <c r="H24" s="1255">
        <f>+'[1]11.Economic Perspectives'!H24</f>
        <v>18</v>
      </c>
      <c r="I24" s="1256">
        <f>+'[1]11.Economic Perspectives'!I24</f>
        <v>19</v>
      </c>
    </row>
    <row r="25" spans="2:9" customFormat="1" ht="14.5">
      <c r="B25" s="53"/>
      <c r="C25" s="53"/>
      <c r="D25" s="53"/>
      <c r="E25" s="53"/>
      <c r="F25" s="53"/>
      <c r="G25" s="53"/>
      <c r="H25" s="53"/>
    </row>
    <row r="26" spans="2:9">
      <c r="B26" s="238" t="s">
        <v>514</v>
      </c>
      <c r="C26" s="53"/>
      <c r="D26" s="53"/>
      <c r="E26" s="53"/>
      <c r="F26" s="53"/>
      <c r="G26" s="53"/>
      <c r="H26" s="53"/>
    </row>
    <row r="27" spans="2:9">
      <c r="B27" s="239" t="s">
        <v>515</v>
      </c>
      <c r="C27" s="53"/>
      <c r="D27" s="53"/>
      <c r="E27" s="53"/>
      <c r="F27" s="53"/>
      <c r="G27" s="53"/>
      <c r="H27" s="53"/>
    </row>
    <row r="28" spans="2:9">
      <c r="B28" s="239" t="s">
        <v>516</v>
      </c>
      <c r="C28" s="53"/>
      <c r="D28" s="53"/>
      <c r="E28" s="53"/>
      <c r="F28" s="53"/>
      <c r="G28" s="53"/>
      <c r="H28" s="53"/>
    </row>
    <row r="29" spans="2:9">
      <c r="B29" s="53" t="s">
        <v>517</v>
      </c>
      <c r="C29" s="53"/>
      <c r="D29" s="53"/>
      <c r="E29" s="53"/>
      <c r="F29" s="53"/>
      <c r="G29" s="53"/>
      <c r="H29" s="53"/>
    </row>
    <row r="30" spans="2:9">
      <c r="B30" s="53"/>
      <c r="C30" s="53"/>
      <c r="D30" s="53"/>
      <c r="E30" s="53"/>
      <c r="F30" s="53"/>
      <c r="G30" s="53"/>
      <c r="H30" s="53"/>
    </row>
    <row r="31" spans="2:9">
      <c r="B31" s="53"/>
      <c r="C31" s="53"/>
      <c r="D31" s="53"/>
      <c r="E31" s="53"/>
      <c r="F31" s="53"/>
      <c r="G31" s="53"/>
      <c r="H31" s="53"/>
    </row>
    <row r="32" spans="2:9">
      <c r="B32" s="53"/>
      <c r="C32" s="53"/>
      <c r="D32" s="53"/>
      <c r="E32" s="53"/>
      <c r="F32" s="53"/>
      <c r="G32" s="53"/>
      <c r="H32" s="53"/>
    </row>
    <row r="33" spans="2:8">
      <c r="B33" s="53"/>
      <c r="C33" s="53"/>
      <c r="D33" s="53"/>
      <c r="E33" s="53"/>
      <c r="F33" s="53"/>
      <c r="G33" s="53"/>
      <c r="H33" s="53"/>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G24" sqref="G24"/>
    </sheetView>
  </sheetViews>
  <sheetFormatPr baseColWidth="10" defaultColWidth="11.453125" defaultRowHeight="14.5"/>
  <sheetData>
    <row r="6" spans="1:1">
      <c r="A6" t="s">
        <v>518</v>
      </c>
    </row>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8"/>
  <sheetViews>
    <sheetView showGridLines="0" zoomScale="85" zoomScaleNormal="85" workbookViewId="0">
      <selection activeCell="B15" sqref="B15:G20"/>
    </sheetView>
  </sheetViews>
  <sheetFormatPr baseColWidth="10" defaultColWidth="11.453125" defaultRowHeight="14"/>
  <cols>
    <col min="1" max="1" width="11.453125" style="45"/>
    <col min="2" max="2" width="33.81640625" style="45" customWidth="1"/>
    <col min="3" max="5" width="10.1796875" style="45" customWidth="1"/>
    <col min="6" max="6" width="8.453125" style="45" customWidth="1"/>
    <col min="7" max="7" width="7.453125" style="45" customWidth="1"/>
    <col min="8" max="8" width="12.1796875" style="45" bestFit="1" customWidth="1"/>
    <col min="9" max="9" width="18.453125" style="45" bestFit="1" customWidth="1"/>
    <col min="10" max="10" width="14.453125" style="45" customWidth="1"/>
    <col min="11" max="11" width="11.453125" style="45"/>
    <col min="12" max="12" width="14.1796875" style="45" customWidth="1"/>
    <col min="13" max="13" width="14.453125" style="45" customWidth="1"/>
    <col min="14" max="16384" width="11.453125" style="45"/>
  </cols>
  <sheetData>
    <row r="1" spans="1:8" ht="14.5">
      <c r="A1" s="173" t="s">
        <v>41</v>
      </c>
    </row>
    <row r="2" spans="1:8" ht="14.5" thickBot="1"/>
    <row r="3" spans="1:8" ht="15" customHeight="1">
      <c r="B3" s="1120" t="s">
        <v>519</v>
      </c>
      <c r="C3" s="2185" t="s">
        <v>179</v>
      </c>
      <c r="D3" s="2186"/>
      <c r="E3" s="2187"/>
      <c r="F3" s="2185" t="s">
        <v>520</v>
      </c>
      <c r="G3" s="2187"/>
      <c r="H3" s="53"/>
    </row>
    <row r="4" spans="1:8" ht="14.5" thickBot="1">
      <c r="B4" s="241"/>
      <c r="C4" s="1257" t="s">
        <v>771</v>
      </c>
      <c r="D4" s="523" t="s">
        <v>108</v>
      </c>
      <c r="E4" s="1258" t="s">
        <v>772</v>
      </c>
      <c r="F4" s="246" t="s">
        <v>74</v>
      </c>
      <c r="G4" s="247" t="s">
        <v>75</v>
      </c>
      <c r="H4" s="53"/>
    </row>
    <row r="5" spans="1:8">
      <c r="B5" s="242" t="s">
        <v>521</v>
      </c>
      <c r="C5" s="377">
        <f>+'[1]12.1.Physical Channels'!C5</f>
        <v>321</v>
      </c>
      <c r="D5" s="1455">
        <f>+'[1]12.1.Physical Channels'!D5</f>
        <v>319</v>
      </c>
      <c r="E5" s="1456">
        <f>+'[1]12.1.Physical Channels'!E5</f>
        <v>319</v>
      </c>
      <c r="F5" s="1630">
        <f>+'[1]12.1.Physical Channels'!F5</f>
        <v>0</v>
      </c>
      <c r="G5" s="1631">
        <f>+'[1]12.1.Physical Channels'!G5</f>
        <v>-2</v>
      </c>
      <c r="H5" s="53"/>
    </row>
    <row r="6" spans="1:8">
      <c r="B6" s="242" t="s">
        <v>522</v>
      </c>
      <c r="C6" s="377">
        <f>+'[1]12.1.Physical Channels'!C6</f>
        <v>2431</v>
      </c>
      <c r="D6" s="1455">
        <f>+'[1]12.1.Physical Channels'!D6</f>
        <v>2451</v>
      </c>
      <c r="E6" s="1456">
        <f>+'[1]12.1.Physical Channels'!E6</f>
        <v>2473</v>
      </c>
      <c r="F6" s="1630">
        <f>+'[1]12.1.Physical Channels'!F6</f>
        <v>22</v>
      </c>
      <c r="G6" s="1631">
        <f>+'[1]12.1.Physical Channels'!G6</f>
        <v>42</v>
      </c>
      <c r="H6" s="53"/>
    </row>
    <row r="7" spans="1:8" ht="14.5" thickBot="1">
      <c r="B7" s="245" t="s">
        <v>523</v>
      </c>
      <c r="C7" s="377">
        <f>+'[1]12.1.Physical Channels'!C7</f>
        <v>11060</v>
      </c>
      <c r="D7" s="1455">
        <f>+'[1]12.1.Physical Channels'!D7</f>
        <v>10112</v>
      </c>
      <c r="E7" s="1456">
        <f>+'[1]12.1.Physical Channels'!E7</f>
        <v>10600</v>
      </c>
      <c r="F7" s="1632">
        <f>+'[1]12.1.Physical Channels'!F7</f>
        <v>488</v>
      </c>
      <c r="G7" s="1633">
        <f>+'[1]12.1.Physical Channels'!G7</f>
        <v>-460</v>
      </c>
      <c r="H7" s="53"/>
    </row>
    <row r="8" spans="1:8" ht="14.5" thickBot="1">
      <c r="B8" s="1259" t="s">
        <v>524</v>
      </c>
      <c r="C8" s="1627">
        <f>+'[1]12.1.Physical Channels'!C8</f>
        <v>12787</v>
      </c>
      <c r="D8" s="1628">
        <f>+'[1]12.1.Physical Channels'!D8</f>
        <v>12882</v>
      </c>
      <c r="E8" s="1629">
        <f>+'[1]12.1.Physical Channels'!E8</f>
        <v>13392</v>
      </c>
      <c r="F8" s="1628">
        <f>+'[1]12.1.Physical Channels'!F8</f>
        <v>510</v>
      </c>
      <c r="G8" s="1629">
        <f>+'[1]12.1.Physical Channels'!G8</f>
        <v>605</v>
      </c>
      <c r="H8" s="53"/>
    </row>
    <row r="9" spans="1:8">
      <c r="B9" s="53"/>
      <c r="C9" s="53"/>
      <c r="D9" s="53"/>
      <c r="E9" s="53"/>
      <c r="F9" s="53"/>
      <c r="G9" s="53"/>
      <c r="H9" s="53"/>
    </row>
    <row r="10" spans="1:8">
      <c r="B10" s="53"/>
      <c r="C10" s="53"/>
      <c r="D10" s="53"/>
      <c r="E10" s="53"/>
      <c r="F10" s="53"/>
      <c r="G10" s="53"/>
      <c r="H10" s="53"/>
    </row>
    <row r="11" spans="1:8">
      <c r="B11" s="53"/>
      <c r="C11" s="53"/>
      <c r="D11" s="53"/>
      <c r="E11" s="53"/>
      <c r="F11" s="53"/>
      <c r="G11" s="53"/>
      <c r="H11" s="53"/>
    </row>
    <row r="12" spans="1:8">
      <c r="B12" s="53"/>
      <c r="C12" s="53"/>
      <c r="D12" s="53"/>
      <c r="E12" s="53"/>
      <c r="F12" s="53"/>
      <c r="G12" s="53"/>
      <c r="H12" s="53"/>
    </row>
    <row r="13" spans="1:8">
      <c r="B13" s="53"/>
      <c r="C13" s="53"/>
      <c r="D13" s="53"/>
      <c r="E13" s="53"/>
      <c r="F13" s="53"/>
      <c r="G13" s="53"/>
      <c r="H13" s="53"/>
    </row>
    <row r="14" spans="1:8" ht="14.5" thickBot="1">
      <c r="B14" s="53"/>
      <c r="C14" s="53"/>
      <c r="D14" s="53"/>
      <c r="E14" s="53"/>
      <c r="F14" s="53"/>
      <c r="G14" s="53"/>
      <c r="H14" s="53"/>
    </row>
    <row r="15" spans="1:8" ht="14.5">
      <c r="B15" s="1080" t="s">
        <v>796</v>
      </c>
      <c r="C15" s="2185" t="s">
        <v>179</v>
      </c>
      <c r="D15" s="2186"/>
      <c r="E15" s="2187"/>
      <c r="F15" s="2185" t="s">
        <v>520</v>
      </c>
      <c r="G15" s="2187"/>
      <c r="H15" s="53"/>
    </row>
    <row r="16" spans="1:8" ht="14.5" thickBot="1">
      <c r="B16" s="1634" t="s">
        <v>795</v>
      </c>
      <c r="C16" s="1260" t="str">
        <f>+C4</f>
        <v>Dic 23</v>
      </c>
      <c r="D16" s="947" t="str">
        <f>+D4</f>
        <v>Set 24</v>
      </c>
      <c r="E16" s="1261" t="str">
        <f>+E4</f>
        <v>Dic 24</v>
      </c>
      <c r="F16" s="246" t="s">
        <v>74</v>
      </c>
      <c r="G16" s="247" t="s">
        <v>75</v>
      </c>
      <c r="H16" s="53"/>
    </row>
    <row r="17" spans="2:8" ht="14.5">
      <c r="B17" s="242" t="s">
        <v>794</v>
      </c>
      <c r="C17" s="377">
        <f>+'[1]12.1.Physical Channels'!C14</f>
        <v>659</v>
      </c>
      <c r="D17" s="1455">
        <f>+'[1]12.1.Physical Channels'!D14</f>
        <v>648</v>
      </c>
      <c r="E17" s="1456">
        <f>+'[1]12.1.Physical Channels'!E14</f>
        <v>648</v>
      </c>
      <c r="F17" s="1630">
        <f>+'[1]12.1.Physical Channels'!F14</f>
        <v>0</v>
      </c>
      <c r="G17" s="1631">
        <f>+'[1]12.1.Physical Channels'!G14</f>
        <v>-11</v>
      </c>
      <c r="H17" s="53"/>
    </row>
    <row r="18" spans="2:8">
      <c r="B18" s="242" t="s">
        <v>522</v>
      </c>
      <c r="C18" s="377">
        <f>+'[1]12.1.Physical Channels'!C15</f>
        <v>2746</v>
      </c>
      <c r="D18" s="1455">
        <f>+'[1]12.1.Physical Channels'!D15</f>
        <v>2765</v>
      </c>
      <c r="E18" s="1456">
        <f>+'[1]12.1.Physical Channels'!E15</f>
        <v>2787</v>
      </c>
      <c r="F18" s="1630">
        <f>+'[1]12.1.Physical Channels'!F15</f>
        <v>22</v>
      </c>
      <c r="G18" s="1631">
        <f>+'[1]12.1.Physical Channels'!G15</f>
        <v>41</v>
      </c>
      <c r="H18" s="53"/>
    </row>
    <row r="19" spans="2:8" ht="14.5" thickBot="1">
      <c r="B19" s="245" t="s">
        <v>525</v>
      </c>
      <c r="C19" s="377">
        <f>+'[1]12.1.Physical Channels'!C16</f>
        <v>12410</v>
      </c>
      <c r="D19" s="1455">
        <f>+'[1]12.1.Physical Channels'!D16</f>
        <v>11653</v>
      </c>
      <c r="E19" s="1456">
        <f>+'[1]12.1.Physical Channels'!E16</f>
        <v>12434</v>
      </c>
      <c r="F19" s="1632">
        <f>+'[1]12.1.Physical Channels'!F16</f>
        <v>781</v>
      </c>
      <c r="G19" s="1633">
        <f>+'[1]12.1.Physical Channels'!G16</f>
        <v>24</v>
      </c>
      <c r="H19" s="53"/>
    </row>
    <row r="20" spans="2:8" ht="14.5" thickBot="1">
      <c r="B20" s="1259" t="s">
        <v>205</v>
      </c>
      <c r="C20" s="1627">
        <f>+'[1]12.1.Physical Channels'!C17</f>
        <v>15815</v>
      </c>
      <c r="D20" s="1628">
        <f>+'[1]12.1.Physical Channels'!D17</f>
        <v>15066</v>
      </c>
      <c r="E20" s="1629">
        <f>+'[1]12.1.Physical Channels'!E17</f>
        <v>15869</v>
      </c>
      <c r="F20" s="1628">
        <f>+'[1]12.1.Physical Channels'!F17</f>
        <v>803</v>
      </c>
      <c r="G20" s="1629">
        <f>+'[1]12.1.Physical Channels'!G17</f>
        <v>54</v>
      </c>
      <c r="H20" s="53"/>
    </row>
    <row r="21" spans="2:8">
      <c r="B21" s="53" t="s">
        <v>526</v>
      </c>
      <c r="C21" s="53"/>
      <c r="D21" s="53"/>
      <c r="E21" s="53"/>
      <c r="F21" s="53"/>
      <c r="G21" s="53"/>
      <c r="H21" s="53"/>
    </row>
    <row r="22" spans="2:8">
      <c r="B22" s="53"/>
      <c r="C22" s="53"/>
      <c r="D22" s="53"/>
      <c r="E22" s="53"/>
      <c r="F22" s="53"/>
      <c r="G22" s="53"/>
      <c r="H22" s="53"/>
    </row>
    <row r="23" spans="2:8">
      <c r="B23" s="53"/>
      <c r="C23" s="53"/>
      <c r="D23" s="53"/>
      <c r="E23" s="53"/>
      <c r="F23" s="53"/>
      <c r="G23" s="53"/>
      <c r="H23" s="53"/>
    </row>
    <row r="24" spans="2:8">
      <c r="B24" s="53"/>
      <c r="C24" s="53"/>
      <c r="D24" s="53"/>
      <c r="E24" s="53"/>
      <c r="F24" s="53"/>
      <c r="G24" s="53"/>
      <c r="H24" s="53"/>
    </row>
    <row r="25" spans="2:8">
      <c r="B25" s="200"/>
      <c r="C25" s="248"/>
      <c r="D25" s="248"/>
      <c r="E25" s="248"/>
      <c r="F25" s="53"/>
      <c r="G25" s="53"/>
      <c r="H25" s="53"/>
    </row>
    <row r="30" spans="2:8">
      <c r="B30" s="95"/>
    </row>
    <row r="34" spans="3:5">
      <c r="C34" s="94"/>
      <c r="D34" s="94"/>
      <c r="E34" s="94"/>
    </row>
    <row r="35" spans="3:5">
      <c r="C35" s="94"/>
      <c r="D35" s="94"/>
      <c r="E35" s="94"/>
    </row>
    <row r="36" spans="3:5">
      <c r="C36" s="94"/>
      <c r="D36" s="94"/>
      <c r="E36" s="94"/>
    </row>
    <row r="38" spans="3:5">
      <c r="C38" s="94"/>
      <c r="D38" s="94"/>
      <c r="E38" s="94"/>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AB88"/>
  <sheetViews>
    <sheetView showGridLines="0" topLeftCell="F1" zoomScale="55" zoomScaleNormal="55" workbookViewId="0">
      <selection activeCell="G17" sqref="G17:I17"/>
    </sheetView>
  </sheetViews>
  <sheetFormatPr baseColWidth="10" defaultColWidth="11.453125" defaultRowHeight="14"/>
  <cols>
    <col min="1" max="1" width="11.453125" style="46"/>
    <col min="2" max="2" width="4.1796875" style="46" customWidth="1"/>
    <col min="3" max="3" width="2.81640625" style="46" customWidth="1"/>
    <col min="4" max="4" width="1.453125" style="46" customWidth="1"/>
    <col min="5" max="5" width="1.54296875" style="46" customWidth="1"/>
    <col min="6" max="6" width="55.453125" style="46" customWidth="1"/>
    <col min="7" max="7" width="12.81640625" style="46" bestFit="1" customWidth="1"/>
    <col min="8" max="8" width="11.54296875" style="46" customWidth="1"/>
    <col min="9" max="9" width="16.54296875" style="46" customWidth="1"/>
    <col min="10" max="10" width="8.1796875" style="46" bestFit="1" customWidth="1"/>
    <col min="11" max="11" width="8.453125" style="46" bestFit="1" customWidth="1"/>
    <col min="12" max="12" width="1.81640625" style="46" customWidth="1"/>
    <col min="13" max="13" width="12.453125" style="46" customWidth="1"/>
    <col min="14" max="14" width="5.453125" style="46" customWidth="1"/>
    <col min="15" max="15" width="15.1796875" style="46" customWidth="1"/>
    <col min="16" max="16" width="4.54296875" style="46" customWidth="1"/>
    <col min="17" max="17" width="15.81640625" style="46" bestFit="1" customWidth="1"/>
    <col min="18" max="18" width="32.54296875" style="46" customWidth="1"/>
    <col min="19" max="19" width="11.1796875" style="46" bestFit="1" customWidth="1"/>
    <col min="20" max="21" width="10" style="46" bestFit="1" customWidth="1"/>
    <col min="22" max="22" width="12.81640625" style="46" bestFit="1" customWidth="1"/>
    <col min="23" max="23" width="12.81640625" style="46" customWidth="1"/>
    <col min="24" max="24" width="14.453125" style="46" customWidth="1"/>
    <col min="25" max="25" width="15.54296875" style="46" customWidth="1"/>
    <col min="26" max="26" width="16.81640625" style="46" customWidth="1"/>
    <col min="27" max="16384" width="11.453125" style="46"/>
  </cols>
  <sheetData>
    <row r="1" spans="1:28" ht="14.5">
      <c r="A1" s="173" t="s">
        <v>41</v>
      </c>
    </row>
    <row r="2" spans="1:28" s="48" customFormat="1" ht="14.5">
      <c r="B2"/>
      <c r="C2"/>
      <c r="D2" s="53"/>
      <c r="E2" s="53"/>
      <c r="F2" s="53"/>
      <c r="G2" s="53"/>
      <c r="H2" s="53"/>
      <c r="I2" s="53"/>
      <c r="J2" s="53"/>
      <c r="K2" s="53"/>
      <c r="L2"/>
      <c r="M2"/>
      <c r="N2"/>
      <c r="O2"/>
      <c r="P2"/>
      <c r="Q2"/>
      <c r="R2"/>
      <c r="S2"/>
      <c r="T2"/>
      <c r="U2"/>
      <c r="V2"/>
      <c r="W2"/>
      <c r="X2"/>
      <c r="Y2"/>
      <c r="Z2"/>
    </row>
    <row r="3" spans="1:28" s="48" customFormat="1" ht="14.5">
      <c r="B3" s="122"/>
      <c r="D3" s="2194" t="s">
        <v>527</v>
      </c>
      <c r="E3" s="2194"/>
      <c r="F3" s="2194"/>
      <c r="G3" s="2194"/>
      <c r="H3" s="2194"/>
      <c r="I3" s="2194"/>
      <c r="J3" s="2194"/>
      <c r="K3" s="2194"/>
      <c r="N3"/>
      <c r="O3" s="53"/>
      <c r="P3" s="2210" t="s">
        <v>527</v>
      </c>
      <c r="Q3" s="2210"/>
      <c r="R3" s="2210"/>
      <c r="S3" s="2210"/>
      <c r="T3" s="2210"/>
      <c r="U3" s="2210"/>
      <c r="V3" s="2210"/>
      <c r="W3" s="2210"/>
      <c r="X3" s="2210"/>
      <c r="Y3" s="2210"/>
      <c r="Z3" s="2210"/>
      <c r="AA3" s="68"/>
    </row>
    <row r="4" spans="1:28" s="48" customFormat="1" ht="14.5">
      <c r="B4" s="122"/>
      <c r="D4" s="2194" t="s">
        <v>528</v>
      </c>
      <c r="E4" s="2194"/>
      <c r="F4" s="2194"/>
      <c r="G4" s="2194"/>
      <c r="H4" s="2194"/>
      <c r="I4" s="2194"/>
      <c r="J4" s="2194"/>
      <c r="K4" s="2194"/>
      <c r="N4"/>
      <c r="O4" s="53"/>
      <c r="P4" s="2210" t="s">
        <v>529</v>
      </c>
      <c r="Q4" s="2210"/>
      <c r="R4" s="2210"/>
      <c r="S4" s="2210"/>
      <c r="T4" s="2210"/>
      <c r="U4" s="2210"/>
      <c r="V4" s="2210"/>
      <c r="W4" s="2210"/>
      <c r="X4" s="2210"/>
      <c r="Y4" s="2210"/>
      <c r="Z4" s="2210"/>
      <c r="AA4" s="68"/>
    </row>
    <row r="5" spans="1:28" s="48" customFormat="1" ht="14.5">
      <c r="A5" s="123"/>
      <c r="B5" s="122"/>
      <c r="D5" s="2194" t="s">
        <v>530</v>
      </c>
      <c r="E5" s="2194"/>
      <c r="F5" s="2194"/>
      <c r="G5" s="2194"/>
      <c r="H5" s="2194"/>
      <c r="I5" s="2194"/>
      <c r="J5" s="2194"/>
      <c r="K5" s="2194"/>
      <c r="N5"/>
      <c r="O5" s="53"/>
      <c r="P5" s="2210" t="s">
        <v>531</v>
      </c>
      <c r="Q5" s="2210"/>
      <c r="R5" s="2210"/>
      <c r="S5" s="2210"/>
      <c r="T5" s="2210"/>
      <c r="U5" s="2210"/>
      <c r="V5" s="2210"/>
      <c r="W5" s="2210"/>
      <c r="X5" s="2210"/>
      <c r="Y5" s="2210"/>
      <c r="Z5" s="2210"/>
      <c r="AA5" s="68"/>
    </row>
    <row r="6" spans="1:28" ht="15" thickBot="1">
      <c r="A6" s="124"/>
      <c r="B6" s="122"/>
      <c r="D6" s="135"/>
      <c r="E6" s="135"/>
      <c r="F6" s="135"/>
      <c r="G6" s="250"/>
      <c r="H6" s="250"/>
      <c r="I6" s="250"/>
      <c r="J6" s="250"/>
      <c r="K6" s="250"/>
      <c r="N6"/>
      <c r="O6" s="53"/>
      <c r="P6" s="327"/>
      <c r="Q6" s="327"/>
      <c r="R6" s="327"/>
      <c r="S6" s="999"/>
      <c r="T6" s="999"/>
      <c r="U6" s="999"/>
      <c r="V6" s="328"/>
      <c r="W6" s="328"/>
      <c r="X6" s="328"/>
      <c r="Y6" s="328"/>
      <c r="Z6" s="328"/>
      <c r="AA6" s="53"/>
    </row>
    <row r="7" spans="1:28" ht="14.5">
      <c r="A7" s="124"/>
      <c r="B7" s="122"/>
      <c r="D7" s="683"/>
      <c r="E7" s="684"/>
      <c r="F7" s="685"/>
      <c r="G7" s="2199" t="s">
        <v>179</v>
      </c>
      <c r="H7" s="2200"/>
      <c r="I7" s="2201"/>
      <c r="J7" s="2124" t="s">
        <v>72</v>
      </c>
      <c r="K7" s="2126"/>
      <c r="N7"/>
      <c r="O7" s="53"/>
      <c r="P7" s="683"/>
      <c r="Q7" s="684"/>
      <c r="R7" s="685"/>
      <c r="S7" s="2079" t="s">
        <v>71</v>
      </c>
      <c r="T7" s="2080"/>
      <c r="U7" s="2081"/>
      <c r="V7" s="2080" t="s">
        <v>72</v>
      </c>
      <c r="W7" s="2081"/>
      <c r="X7" s="2080" t="s">
        <v>73</v>
      </c>
      <c r="Y7" s="2081"/>
      <c r="Z7" s="1068" t="s">
        <v>254</v>
      </c>
      <c r="AA7" s="53"/>
    </row>
    <row r="8" spans="1:28" ht="15" thickBot="1">
      <c r="A8" s="124"/>
      <c r="B8" s="134"/>
      <c r="D8" s="2202"/>
      <c r="E8" s="2203"/>
      <c r="F8" s="2204"/>
      <c r="G8" s="948" t="s">
        <v>771</v>
      </c>
      <c r="H8" s="948" t="s">
        <v>108</v>
      </c>
      <c r="I8" s="948" t="s">
        <v>772</v>
      </c>
      <c r="J8" s="125" t="s">
        <v>74</v>
      </c>
      <c r="K8" s="126" t="s">
        <v>75</v>
      </c>
      <c r="N8"/>
      <c r="O8" s="53"/>
      <c r="P8" s="2202"/>
      <c r="Q8" s="2203"/>
      <c r="R8" s="2204"/>
      <c r="S8" s="1262" t="s">
        <v>773</v>
      </c>
      <c r="T8" s="1263" t="s">
        <v>45</v>
      </c>
      <c r="U8" s="1264" t="s">
        <v>774</v>
      </c>
      <c r="V8" s="686" t="s">
        <v>74</v>
      </c>
      <c r="W8" s="117" t="s">
        <v>75</v>
      </c>
      <c r="X8" s="1407" t="s">
        <v>771</v>
      </c>
      <c r="Y8" s="1408" t="s">
        <v>772</v>
      </c>
      <c r="Z8" s="399" t="str">
        <f>+CONCATENATE(Y8," / ",X8)</f>
        <v>Dic 24 / Dic 23</v>
      </c>
      <c r="AA8" s="53"/>
    </row>
    <row r="9" spans="1:28" ht="14.5" customHeight="1">
      <c r="A9" s="124"/>
      <c r="B9" s="122"/>
      <c r="D9" s="2205" t="s">
        <v>532</v>
      </c>
      <c r="E9" s="2206"/>
      <c r="F9" s="2206"/>
      <c r="G9" s="949"/>
      <c r="H9" s="950"/>
      <c r="I9" s="950"/>
      <c r="J9" s="781"/>
      <c r="K9" s="782"/>
      <c r="N9"/>
      <c r="O9" s="53"/>
      <c r="P9" s="687" t="s">
        <v>109</v>
      </c>
      <c r="Q9" s="688"/>
      <c r="R9" s="689"/>
      <c r="S9" s="690"/>
      <c r="T9" s="682"/>
      <c r="U9" s="682"/>
      <c r="V9" s="691"/>
      <c r="W9" s="692"/>
      <c r="X9" s="682"/>
      <c r="Y9" s="682"/>
      <c r="Z9" s="1265"/>
      <c r="AA9" s="53"/>
    </row>
    <row r="10" spans="1:28" ht="16.399999999999999" customHeight="1">
      <c r="A10" s="124"/>
      <c r="B10" s="122"/>
      <c r="D10" s="127" t="s">
        <v>241</v>
      </c>
      <c r="E10" s="951"/>
      <c r="F10" s="129"/>
      <c r="G10" s="52"/>
      <c r="H10" s="49"/>
      <c r="I10" s="49"/>
      <c r="J10" s="524"/>
      <c r="K10" s="525"/>
      <c r="N10"/>
      <c r="O10" s="53"/>
      <c r="P10" s="329"/>
      <c r="Q10" s="130" t="s">
        <v>255</v>
      </c>
      <c r="R10" s="330"/>
      <c r="S10" s="377">
        <f>+'[1]12.5.1.Credicorp Consolidated'!O9</f>
        <v>4870042</v>
      </c>
      <c r="T10" s="1455">
        <f>+'[1]12.5.1.Credicorp Consolidated'!P9</f>
        <v>4995971</v>
      </c>
      <c r="U10" s="1456">
        <f>+'[1]12.5.1.Credicorp Consolidated'!Q9</f>
        <v>5012121</v>
      </c>
      <c r="V10" s="1467">
        <f>+'[1]12.5.1.Credicorp Consolidated'!R9</f>
        <v>3.2326048329744108E-3</v>
      </c>
      <c r="W10" s="1462">
        <f>+'[1]12.5.1.Credicorp Consolidated'!S9</f>
        <v>2.9174081044886266E-2</v>
      </c>
      <c r="X10" s="377">
        <f>+'[1]12.5.1.Credicorp Consolidated'!T9</f>
        <v>18798495</v>
      </c>
      <c r="Y10" s="1455">
        <f>+'[1]12.5.1.Credicorp Consolidated'!U9</f>
        <v>19869256</v>
      </c>
      <c r="Z10" s="1468">
        <f>+'[1]12.5.1.Credicorp Consolidated'!V9</f>
        <v>5.6959932164782338E-2</v>
      </c>
      <c r="AA10" s="53"/>
      <c r="AB10" s="313"/>
    </row>
    <row r="11" spans="1:28" ht="14.5" customHeight="1">
      <c r="A11" s="124"/>
      <c r="B11" s="249"/>
      <c r="D11" s="128"/>
      <c r="E11" s="952" t="s">
        <v>533</v>
      </c>
      <c r="F11" s="129"/>
      <c r="G11" s="377">
        <f>+'[1]12.5.1.Credicorp Consolidated'!E10</f>
        <v>7952371</v>
      </c>
      <c r="H11" s="1455">
        <f>+'[1]12.5.1.Credicorp Consolidated'!F10</f>
        <v>7222945</v>
      </c>
      <c r="I11" s="1456">
        <f>+'[1]12.5.1.Credicorp Consolidated'!G10</f>
        <v>7535259</v>
      </c>
      <c r="J11" s="1461">
        <f>+'[1]12.5.1.Credicorp Consolidated'!H10</f>
        <v>4.3239149682020285E-2</v>
      </c>
      <c r="K11" s="1462">
        <f>+'[1]12.5.1.Credicorp Consolidated'!I10</f>
        <v>-5.2451275223452228E-2</v>
      </c>
      <c r="N11"/>
      <c r="O11" s="53"/>
      <c r="P11" s="331"/>
      <c r="Q11" s="693" t="s">
        <v>261</v>
      </c>
      <c r="R11" s="332"/>
      <c r="S11" s="377">
        <f>+'[1]12.5.1.Credicorp Consolidated'!O10</f>
        <v>-1522358</v>
      </c>
      <c r="T11" s="1455">
        <f>+'[1]12.5.1.Credicorp Consolidated'!P10</f>
        <v>-1405221</v>
      </c>
      <c r="U11" s="1456">
        <f>+'[1]12.5.1.Credicorp Consolidated'!Q10</f>
        <v>-1382327</v>
      </c>
      <c r="V11" s="1467">
        <f>+'[1]12.5.1.Credicorp Consolidated'!R10</f>
        <v>-1.6292099249868883E-2</v>
      </c>
      <c r="W11" s="1462">
        <f>+'[1]12.5.1.Credicorp Consolidated'!S10</f>
        <v>-9.1982963271451265E-2</v>
      </c>
      <c r="X11" s="377">
        <f>+'[1]12.5.1.Credicorp Consolidated'!T10</f>
        <v>-5860523</v>
      </c>
      <c r="Y11" s="1455">
        <f>+'[1]12.5.1.Credicorp Consolidated'!U10</f>
        <v>-5754125</v>
      </c>
      <c r="Z11" s="1468">
        <f>+'[1]12.5.1.Credicorp Consolidated'!V10</f>
        <v>-1.8155034968722075E-2</v>
      </c>
      <c r="AA11" s="53"/>
      <c r="AB11" s="313"/>
    </row>
    <row r="12" spans="1:28" ht="14.5">
      <c r="A12" s="124"/>
      <c r="B12" s="249"/>
      <c r="D12" s="128"/>
      <c r="E12" s="952" t="s">
        <v>534</v>
      </c>
      <c r="F12" s="129"/>
      <c r="G12" s="377">
        <f>+'[1]12.5.1.Credicorp Consolidated'!E11</f>
        <v>25978577</v>
      </c>
      <c r="H12" s="1455">
        <f>+'[1]12.5.1.Credicorp Consolidated'!F11</f>
        <v>37007966</v>
      </c>
      <c r="I12" s="1456">
        <f>+'[1]12.5.1.Credicorp Consolidated'!G11</f>
        <v>40119937</v>
      </c>
      <c r="J12" s="1461">
        <f>+'[1]12.5.1.Credicorp Consolidated'!H11</f>
        <v>8.4089220142495813E-2</v>
      </c>
      <c r="K12" s="1462">
        <f>+'[1]12.5.1.Credicorp Consolidated'!I11</f>
        <v>0.54434698251563196</v>
      </c>
      <c r="N12"/>
      <c r="O12" s="53"/>
      <c r="P12" s="329"/>
      <c r="Q12" s="277" t="s">
        <v>109</v>
      </c>
      <c r="R12" s="333"/>
      <c r="S12" s="378">
        <f>+'[1]12.5.1.Credicorp Consolidated'!O11</f>
        <v>3347684</v>
      </c>
      <c r="T12" s="1457">
        <f>+'[1]12.5.1.Credicorp Consolidated'!P11</f>
        <v>3590750</v>
      </c>
      <c r="U12" s="1458">
        <f>+'[1]12.5.1.Credicorp Consolidated'!Q11</f>
        <v>3629794</v>
      </c>
      <c r="V12" s="1469">
        <f>+'[1]12.5.1.Credicorp Consolidated'!R11</f>
        <v>1.0873494395321311E-2</v>
      </c>
      <c r="W12" s="1464">
        <f>+'[1]12.5.1.Credicorp Consolidated'!S11</f>
        <v>8.4270199935238807E-2</v>
      </c>
      <c r="X12" s="378">
        <f>+'[1]12.5.1.Credicorp Consolidated'!T11</f>
        <v>12937972</v>
      </c>
      <c r="Y12" s="1457">
        <f>+'[1]12.5.1.Credicorp Consolidated'!U11</f>
        <v>14115131</v>
      </c>
      <c r="Z12" s="1470">
        <f>+'[1]12.5.1.Credicorp Consolidated'!V11</f>
        <v>9.0984815858312265E-2</v>
      </c>
      <c r="AA12" s="53"/>
      <c r="AB12" s="313"/>
    </row>
    <row r="13" spans="1:28" ht="14.5">
      <c r="A13" s="124"/>
      <c r="B13" s="249"/>
      <c r="D13" s="2193" t="s">
        <v>535</v>
      </c>
      <c r="E13" s="2194"/>
      <c r="F13" s="2194"/>
      <c r="G13" s="378">
        <f>+'[1]12.5.1.Credicorp Consolidated'!E12</f>
        <v>33930948</v>
      </c>
      <c r="H13" s="1457">
        <f>+'[1]12.5.1.Credicorp Consolidated'!F12</f>
        <v>44230911</v>
      </c>
      <c r="I13" s="1458">
        <f>+'[1]12.5.1.Credicorp Consolidated'!G12</f>
        <v>47655196</v>
      </c>
      <c r="J13" s="1463">
        <f>+'[1]12.5.1.Credicorp Consolidated'!H12</f>
        <v>7.7418369248600821E-2</v>
      </c>
      <c r="K13" s="1464">
        <f>+'[1]12.5.1.Credicorp Consolidated'!I12</f>
        <v>0.4044758195379628</v>
      </c>
      <c r="N13"/>
      <c r="O13" s="53"/>
      <c r="P13" s="331" t="s">
        <v>110</v>
      </c>
      <c r="Q13" s="694"/>
      <c r="R13" s="334"/>
      <c r="S13" s="377">
        <f>+'[1]12.5.1.Credicorp Consolidated'!O12</f>
        <v>-1260163</v>
      </c>
      <c r="T13" s="1455">
        <f>+'[1]12.5.1.Credicorp Consolidated'!P12</f>
        <v>-981870</v>
      </c>
      <c r="U13" s="1456">
        <f>+'[1]12.5.1.Credicorp Consolidated'!Q12</f>
        <v>-857694</v>
      </c>
      <c r="V13" s="1467">
        <f>+'[1]12.5.1.Credicorp Consolidated'!R12</f>
        <v>-0.1264688808090684</v>
      </c>
      <c r="W13" s="1462">
        <f>+'[1]12.5.1.Credicorp Consolidated'!S12</f>
        <v>-0.31937852484162765</v>
      </c>
      <c r="X13" s="377">
        <f>+'[1]12.5.1.Credicorp Consolidated'!T12</f>
        <v>-3957143</v>
      </c>
      <c r="Y13" s="1455">
        <f>+'[1]12.5.1.Credicorp Consolidated'!U12</f>
        <v>-3943301</v>
      </c>
      <c r="Z13" s="1468">
        <f>+'[1]12.5.1.Credicorp Consolidated'!V12</f>
        <v>-3.4979782130693787E-3</v>
      </c>
      <c r="AA13" s="53"/>
      <c r="AB13" s="313"/>
    </row>
    <row r="14" spans="1:28" ht="14.5">
      <c r="A14" s="124"/>
      <c r="B14" s="249"/>
      <c r="D14" s="128"/>
      <c r="E14" s="129"/>
      <c r="F14" s="129"/>
      <c r="G14" s="377"/>
      <c r="H14" s="1455"/>
      <c r="I14" s="1456"/>
      <c r="J14" s="1461"/>
      <c r="K14" s="1462"/>
      <c r="N14"/>
      <c r="O14" s="53"/>
      <c r="P14" s="331" t="s">
        <v>321</v>
      </c>
      <c r="Q14" s="694"/>
      <c r="R14" s="334"/>
      <c r="S14" s="377">
        <f>+'[1]12.5.1.Credicorp Consolidated'!O13</f>
        <v>86709</v>
      </c>
      <c r="T14" s="1455">
        <f>+'[1]12.5.1.Credicorp Consolidated'!P13</f>
        <v>113789</v>
      </c>
      <c r="U14" s="1456">
        <f>+'[1]12.5.1.Credicorp Consolidated'!Q13</f>
        <v>114398</v>
      </c>
      <c r="V14" s="1467">
        <f>+'[1]12.5.1.Credicorp Consolidated'!R13</f>
        <v>5.3520111785849249E-3</v>
      </c>
      <c r="W14" s="1462">
        <f>+'[1]12.5.1.Credicorp Consolidated'!S13</f>
        <v>0.3193324799040469</v>
      </c>
      <c r="X14" s="377">
        <f>+'[1]12.5.1.Credicorp Consolidated'!T13</f>
        <v>334798</v>
      </c>
      <c r="Y14" s="1455">
        <f>+'[1]12.5.1.Credicorp Consolidated'!U13</f>
        <v>423854</v>
      </c>
      <c r="Z14" s="1468">
        <f>+'[1]12.5.1.Credicorp Consolidated'!V13</f>
        <v>0.26599919951732087</v>
      </c>
      <c r="AA14" s="53"/>
      <c r="AB14" s="313"/>
    </row>
    <row r="15" spans="1:28" ht="29" customHeight="1">
      <c r="A15" s="124"/>
      <c r="B15" s="249"/>
      <c r="D15" s="1623" t="s">
        <v>536</v>
      </c>
      <c r="E15" s="129"/>
      <c r="F15" s="129"/>
      <c r="G15" s="377">
        <f>+'[1]12.5.1.Credicorp Consolidated'!E14</f>
        <v>1410647</v>
      </c>
      <c r="H15" s="1455">
        <f>+'[1]12.5.1.Credicorp Consolidated'!F14</f>
        <v>1419305</v>
      </c>
      <c r="I15" s="1456">
        <f>+'[1]12.5.1.Credicorp Consolidated'!G14</f>
        <v>1033177</v>
      </c>
      <c r="J15" s="1461">
        <f>+'[1]12.5.1.Credicorp Consolidated'!H14</f>
        <v>-0.27205428008778942</v>
      </c>
      <c r="K15" s="1462">
        <f>+'[1]12.5.1.Credicorp Consolidated'!I14</f>
        <v>-0.26758643374281449</v>
      </c>
      <c r="N15"/>
      <c r="O15" s="53"/>
      <c r="P15" s="2207" t="s">
        <v>537</v>
      </c>
      <c r="Q15" s="2208"/>
      <c r="R15" s="2209"/>
      <c r="S15" s="378">
        <f>+'[1]12.5.1.Credicorp Consolidated'!O14</f>
        <v>-1173454</v>
      </c>
      <c r="T15" s="1457">
        <f>+'[1]12.5.1.Credicorp Consolidated'!P14</f>
        <v>-868081</v>
      </c>
      <c r="U15" s="1458">
        <f>+'[1]12.5.1.Credicorp Consolidated'!Q14</f>
        <v>-743296</v>
      </c>
      <c r="V15" s="1469">
        <f>+'[1]12.5.1.Credicorp Consolidated'!R14</f>
        <v>-0.14374810645550357</v>
      </c>
      <c r="W15" s="1464">
        <f>+'[1]12.5.1.Credicorp Consolidated'!S14</f>
        <v>-0.36657423299081177</v>
      </c>
      <c r="X15" s="378">
        <f>+'[1]12.5.1.Credicorp Consolidated'!T14</f>
        <v>-3622345</v>
      </c>
      <c r="Y15" s="1457">
        <f>+'[1]12.5.1.Credicorp Consolidated'!U14</f>
        <v>-3519447</v>
      </c>
      <c r="Z15" s="1470">
        <f>+'[1]12.5.1.Credicorp Consolidated'!V14</f>
        <v>-2.8406460455864917E-2</v>
      </c>
      <c r="AA15" s="53"/>
      <c r="AB15" s="313"/>
    </row>
    <row r="16" spans="1:28" ht="27.5" customHeight="1">
      <c r="A16" s="124"/>
      <c r="B16" s="249"/>
      <c r="D16" s="1623" t="s">
        <v>538</v>
      </c>
      <c r="E16" s="129"/>
      <c r="F16" s="129"/>
      <c r="G16" s="377">
        <f>+'[1]12.5.1.Credicorp Consolidated'!E15</f>
        <v>4982661</v>
      </c>
      <c r="H16" s="1455">
        <f>+'[1]12.5.1.Credicorp Consolidated'!F15</f>
        <v>4642905</v>
      </c>
      <c r="I16" s="1456">
        <f>+'[1]12.5.1.Credicorp Consolidated'!G15</f>
        <v>4715343</v>
      </c>
      <c r="J16" s="1461">
        <f>+'[1]12.5.1.Credicorp Consolidated'!H15</f>
        <v>1.5601869949955901E-2</v>
      </c>
      <c r="K16" s="1462">
        <f>+'[1]12.5.1.Credicorp Consolidated'!I15</f>
        <v>-5.3649646243242317E-2</v>
      </c>
      <c r="N16"/>
      <c r="O16" s="53"/>
      <c r="P16" s="2188" t="s">
        <v>111</v>
      </c>
      <c r="Q16" s="2189"/>
      <c r="R16" s="2190"/>
      <c r="S16" s="378">
        <f>+'[1]12.5.1.Credicorp Consolidated'!O15</f>
        <v>2174230</v>
      </c>
      <c r="T16" s="1457">
        <f>+'[1]12.5.1.Credicorp Consolidated'!P15</f>
        <v>2722669</v>
      </c>
      <c r="U16" s="1458">
        <f>+'[1]12.5.1.Credicorp Consolidated'!Q15</f>
        <v>2886498</v>
      </c>
      <c r="V16" s="1469">
        <f>+'[1]12.5.1.Credicorp Consolidated'!R15</f>
        <v>6.017220602284009E-2</v>
      </c>
      <c r="W16" s="1464">
        <f>+'[1]12.5.1.Credicorp Consolidated'!S15</f>
        <v>0.32759551657368358</v>
      </c>
      <c r="X16" s="378">
        <f>+'[1]12.5.1.Credicorp Consolidated'!T15</f>
        <v>9315627</v>
      </c>
      <c r="Y16" s="1457">
        <f>+'[1]12.5.1.Credicorp Consolidated'!U15</f>
        <v>10595684</v>
      </c>
      <c r="Z16" s="1470">
        <f>+'[1]12.5.1.Credicorp Consolidated'!V15</f>
        <v>0.13740964510494033</v>
      </c>
      <c r="AA16" s="53"/>
      <c r="AB16" s="313"/>
    </row>
    <row r="17" spans="1:28" ht="14.5">
      <c r="A17" s="124"/>
      <c r="B17" s="249"/>
      <c r="D17" s="128" t="s">
        <v>539</v>
      </c>
      <c r="E17" s="129"/>
      <c r="F17" s="129"/>
      <c r="G17" s="377">
        <f>+'[1]12.5.1.Credicorp Consolidated'!E16</f>
        <v>37043940</v>
      </c>
      <c r="H17" s="1455">
        <f>+'[1]12.5.1.Credicorp Consolidated'!F16</f>
        <v>39832274</v>
      </c>
      <c r="I17" s="1456">
        <f>+'[1]12.5.1.Credicorp Consolidated'!G16</f>
        <v>40142638</v>
      </c>
      <c r="J17" s="1461">
        <f>+'[1]12.5.1.Credicorp Consolidated'!H16</f>
        <v>7.7917720690513425E-3</v>
      </c>
      <c r="K17" s="1462">
        <f>+'[1]12.5.1.Credicorp Consolidated'!I16</f>
        <v>8.3649255451768906E-2</v>
      </c>
      <c r="N17"/>
      <c r="O17" s="53"/>
      <c r="P17" s="2188"/>
      <c r="Q17" s="2189"/>
      <c r="R17" s="2190"/>
      <c r="S17" s="377"/>
      <c r="T17" s="1455"/>
      <c r="U17" s="1456"/>
      <c r="V17" s="1467"/>
      <c r="W17" s="1462"/>
      <c r="X17" s="377"/>
      <c r="Y17" s="1455"/>
      <c r="Z17" s="1468"/>
      <c r="AA17" s="53"/>
    </row>
    <row r="18" spans="1:28" ht="14.5">
      <c r="A18" s="124"/>
      <c r="B18" s="249"/>
      <c r="D18" s="128" t="s">
        <v>540</v>
      </c>
      <c r="E18" s="129"/>
      <c r="F18" s="129"/>
      <c r="G18" s="377">
        <f>+'[1]12.5.1.Credicorp Consolidated'!E17</f>
        <v>10188927</v>
      </c>
      <c r="H18" s="1455">
        <f>+'[1]12.5.1.Credicorp Consolidated'!F17</f>
        <v>8853694</v>
      </c>
      <c r="I18" s="1456">
        <f>+'[1]12.5.1.Credicorp Consolidated'!G17</f>
        <v>8967877</v>
      </c>
      <c r="J18" s="1461">
        <f>+'[1]12.5.1.Credicorp Consolidated'!H17</f>
        <v>1.289665082167963E-2</v>
      </c>
      <c r="K18" s="1462">
        <f>+'[1]12.5.1.Credicorp Consolidated'!I17</f>
        <v>-0.11984088216551164</v>
      </c>
      <c r="N18"/>
      <c r="O18" s="53"/>
      <c r="P18" s="329" t="s">
        <v>112</v>
      </c>
      <c r="Q18" s="49"/>
      <c r="R18" s="323"/>
      <c r="S18" s="377"/>
      <c r="T18" s="1455"/>
      <c r="U18" s="1456"/>
      <c r="V18" s="1467"/>
      <c r="W18" s="1462"/>
      <c r="X18" s="377"/>
      <c r="Y18" s="1455"/>
      <c r="Z18" s="1468"/>
      <c r="AA18" s="53"/>
    </row>
    <row r="19" spans="1:28" ht="14.5">
      <c r="A19" s="124"/>
      <c r="B19" s="249"/>
      <c r="D19" s="128"/>
      <c r="E19" s="129"/>
      <c r="F19" s="129"/>
      <c r="G19" s="377"/>
      <c r="H19" s="1455"/>
      <c r="I19" s="1456"/>
      <c r="J19" s="1461"/>
      <c r="K19" s="1462"/>
      <c r="N19"/>
      <c r="O19" s="53"/>
      <c r="P19" s="52"/>
      <c r="Q19" s="49" t="s">
        <v>334</v>
      </c>
      <c r="R19" s="323"/>
      <c r="S19" s="377">
        <f>+'[1]12.5.1.Credicorp Consolidated'!O18</f>
        <v>986173</v>
      </c>
      <c r="T19" s="1455">
        <f>+'[1]12.5.1.Credicorp Consolidated'!P18</f>
        <v>1108314</v>
      </c>
      <c r="U19" s="1456">
        <f>+'[1]12.5.1.Credicorp Consolidated'!Q18</f>
        <v>1103548</v>
      </c>
      <c r="V19" s="1467">
        <f>+'[1]12.5.1.Credicorp Consolidated'!R18</f>
        <v>-4.3002253873902158E-3</v>
      </c>
      <c r="W19" s="1462">
        <f>+'[1]12.5.1.Credicorp Consolidated'!S18</f>
        <v>0.11902069920794831</v>
      </c>
      <c r="X19" s="377">
        <f>+'[1]12.5.1.Credicorp Consolidated'!T18</f>
        <v>3804459</v>
      </c>
      <c r="Y19" s="1455">
        <f>+'[1]12.5.1.Credicorp Consolidated'!U18</f>
        <v>4423193</v>
      </c>
      <c r="Z19" s="1468">
        <f>+'[1]12.5.1.Credicorp Consolidated'!V18</f>
        <v>0.16263389880138018</v>
      </c>
      <c r="AA19" s="335"/>
      <c r="AB19" s="313"/>
    </row>
    <row r="20" spans="1:28" ht="14.5">
      <c r="A20" s="124"/>
      <c r="B20" s="249"/>
      <c r="D20" s="128" t="s">
        <v>35</v>
      </c>
      <c r="E20" s="952"/>
      <c r="F20" s="129"/>
      <c r="G20" s="377">
        <f>+'[1]12.5.1.Credicorp Consolidated'!E19</f>
        <v>144976051</v>
      </c>
      <c r="H20" s="1455">
        <f>+'[1]12.5.1.Credicorp Consolidated'!F19</f>
        <v>142568785</v>
      </c>
      <c r="I20" s="1456">
        <f>+'[1]12.5.1.Credicorp Consolidated'!G19</f>
        <v>145732273</v>
      </c>
      <c r="J20" s="1461">
        <f>+'[1]12.5.1.Credicorp Consolidated'!H19</f>
        <v>2.218920502128148E-2</v>
      </c>
      <c r="K20" s="1462">
        <f>+'[1]12.5.1.Credicorp Consolidated'!I19</f>
        <v>5.216185671935567E-3</v>
      </c>
      <c r="N20"/>
      <c r="O20" s="53"/>
      <c r="P20" s="52"/>
      <c r="Q20" s="49" t="s">
        <v>541</v>
      </c>
      <c r="R20" s="323"/>
      <c r="S20" s="377">
        <f>+'[1]12.5.1.Credicorp Consolidated'!O19</f>
        <v>218047</v>
      </c>
      <c r="T20" s="1455">
        <f>+'[1]12.5.1.Credicorp Consolidated'!P19</f>
        <v>172998</v>
      </c>
      <c r="U20" s="1456">
        <f>+'[1]12.5.1.Credicorp Consolidated'!Q19</f>
        <v>223913</v>
      </c>
      <c r="V20" s="1467">
        <f>+'[1]12.5.1.Credicorp Consolidated'!R19</f>
        <v>0.2943097608064833</v>
      </c>
      <c r="W20" s="1462">
        <f>+'[1]12.5.1.Credicorp Consolidated'!S19</f>
        <v>2.690245680977037E-2</v>
      </c>
      <c r="X20" s="377">
        <f>+'[1]12.5.1.Credicorp Consolidated'!T19</f>
        <v>886126</v>
      </c>
      <c r="Y20" s="1455">
        <f>+'[1]12.5.1.Credicorp Consolidated'!U19</f>
        <v>781076</v>
      </c>
      <c r="Z20" s="1468">
        <f>+'[1]12.5.1.Credicorp Consolidated'!V19</f>
        <v>-0.11854973220512659</v>
      </c>
      <c r="AA20" s="335"/>
      <c r="AB20" s="313"/>
    </row>
    <row r="21" spans="1:28" ht="14.5">
      <c r="A21" s="124"/>
      <c r="B21" s="249"/>
      <c r="D21" s="128"/>
      <c r="E21" s="952" t="s">
        <v>542</v>
      </c>
      <c r="F21" s="129"/>
      <c r="G21" s="377">
        <f>+'[1]12.5.1.Credicorp Consolidated'!E20</f>
        <v>138849564</v>
      </c>
      <c r="H21" s="1455">
        <f>+'[1]12.5.1.Credicorp Consolidated'!F20</f>
        <v>136542444</v>
      </c>
      <c r="I21" s="1456">
        <f>+'[1]12.5.1.Credicorp Consolidated'!G20</f>
        <v>140309061</v>
      </c>
      <c r="J21" s="1461">
        <f>+'[1]12.5.1.Credicorp Consolidated'!H20</f>
        <v>2.7585686103582561E-2</v>
      </c>
      <c r="K21" s="1462">
        <f>+'[1]12.5.1.Credicorp Consolidated'!I20</f>
        <v>1.0511354576525713E-2</v>
      </c>
      <c r="N21"/>
      <c r="O21" s="53"/>
      <c r="P21" s="52"/>
      <c r="Q21" s="49" t="s">
        <v>543</v>
      </c>
      <c r="R21" s="323"/>
      <c r="S21" s="377">
        <f>+'[1]12.5.1.Credicorp Consolidated'!O20</f>
        <v>115825</v>
      </c>
      <c r="T21" s="1455">
        <f>+'[1]12.5.1.Credicorp Consolidated'!P20</f>
        <v>120033</v>
      </c>
      <c r="U21" s="1456">
        <f>+'[1]12.5.1.Credicorp Consolidated'!Q20</f>
        <v>-47377</v>
      </c>
      <c r="V21" s="1467">
        <f>+'[1]12.5.1.Credicorp Consolidated'!R20</f>
        <v>-1.3946997908908383</v>
      </c>
      <c r="W21" s="1462">
        <f>+'[1]12.5.1.Credicorp Consolidated'!S20</f>
        <v>-1.4090394992445501</v>
      </c>
      <c r="X21" s="377">
        <f>+'[1]12.5.1.Credicorp Consolidated'!T20</f>
        <v>308055</v>
      </c>
      <c r="Y21" s="1455">
        <f>+'[1]12.5.1.Credicorp Consolidated'!U20</f>
        <v>227112</v>
      </c>
      <c r="Z21" s="1468">
        <f>+'[1]12.5.1.Credicorp Consolidated'!V20</f>
        <v>-0.26275502751132102</v>
      </c>
      <c r="AA21" s="335"/>
      <c r="AB21" s="313"/>
    </row>
    <row r="22" spans="1:28" ht="13.4" customHeight="1">
      <c r="A22" s="124"/>
      <c r="B22" s="249"/>
      <c r="D22" s="128"/>
      <c r="E22" s="952" t="s">
        <v>544</v>
      </c>
      <c r="F22" s="129"/>
      <c r="G22" s="377">
        <f>+'[1]12.5.1.Credicorp Consolidated'!E21</f>
        <v>6126487</v>
      </c>
      <c r="H22" s="1455">
        <f>+'[1]12.5.1.Credicorp Consolidated'!F21</f>
        <v>6026341</v>
      </c>
      <c r="I22" s="1456">
        <f>+'[1]12.5.1.Credicorp Consolidated'!G21</f>
        <v>5423212</v>
      </c>
      <c r="J22" s="1461">
        <f>+'[1]12.5.1.Credicorp Consolidated'!H21</f>
        <v>-0.10008212280055177</v>
      </c>
      <c r="K22" s="1462">
        <f>+'[1]12.5.1.Credicorp Consolidated'!I21</f>
        <v>-0.11479253934595797</v>
      </c>
      <c r="N22"/>
      <c r="O22" s="53"/>
      <c r="P22" s="52"/>
      <c r="Q22" s="49" t="s">
        <v>545</v>
      </c>
      <c r="R22" s="323"/>
      <c r="S22" s="377">
        <f>+'[1]12.5.1.Credicorp Consolidated'!O21</f>
        <v>34132</v>
      </c>
      <c r="T22" s="1455">
        <f>+'[1]12.5.1.Credicorp Consolidated'!P21</f>
        <v>35600</v>
      </c>
      <c r="U22" s="1456">
        <f>+'[1]12.5.1.Credicorp Consolidated'!Q21</f>
        <v>38560</v>
      </c>
      <c r="V22" s="1467">
        <f>+'[1]12.5.1.Credicorp Consolidated'!R21</f>
        <v>8.3146067415730343E-2</v>
      </c>
      <c r="W22" s="1462">
        <f>+'[1]12.5.1.Credicorp Consolidated'!S21</f>
        <v>0.12973163014180242</v>
      </c>
      <c r="X22" s="377">
        <f>+'[1]12.5.1.Credicorp Consolidated'!T21</f>
        <v>117089</v>
      </c>
      <c r="Y22" s="1455">
        <f>+'[1]12.5.1.Credicorp Consolidated'!U21</f>
        <v>135183</v>
      </c>
      <c r="Z22" s="1468">
        <f>+'[1]12.5.1.Credicorp Consolidated'!V21</f>
        <v>0.15453202264943761</v>
      </c>
      <c r="AA22" s="53"/>
      <c r="AB22" s="313"/>
    </row>
    <row r="23" spans="1:28" ht="14.5">
      <c r="A23" s="124"/>
      <c r="B23" s="249"/>
      <c r="D23" s="128"/>
      <c r="E23" s="129" t="s">
        <v>546</v>
      </c>
      <c r="F23" s="129"/>
      <c r="G23" s="377">
        <f>+'[1]12.5.1.Credicorp Consolidated'!E22</f>
        <v>-8277916</v>
      </c>
      <c r="H23" s="1455">
        <f>+'[1]12.5.1.Credicorp Consolidated'!F22</f>
        <v>-8250023</v>
      </c>
      <c r="I23" s="1456">
        <f>+'[1]12.5.1.Credicorp Consolidated'!G22</f>
        <v>-7994977</v>
      </c>
      <c r="J23" s="1461">
        <f>+'[1]12.5.1.Credicorp Consolidated'!H22</f>
        <v>-3.091458048056351E-2</v>
      </c>
      <c r="K23" s="1462">
        <f>+'[1]12.5.1.Credicorp Consolidated'!I22</f>
        <v>-3.4179979598729919E-2</v>
      </c>
      <c r="N23"/>
      <c r="O23" s="53"/>
      <c r="P23" s="52"/>
      <c r="Q23" s="49" t="s">
        <v>547</v>
      </c>
      <c r="R23" s="323"/>
      <c r="S23" s="377">
        <f>+'[1]12.5.1.Credicorp Consolidated'!O22</f>
        <v>5019</v>
      </c>
      <c r="T23" s="1455">
        <f>+'[1]12.5.1.Credicorp Consolidated'!P22</f>
        <v>93801</v>
      </c>
      <c r="U23" s="1456">
        <f>+'[1]12.5.1.Credicorp Consolidated'!Q22</f>
        <v>188301</v>
      </c>
      <c r="V23" s="1467">
        <f>+'[1]12.5.1.Credicorp Consolidated'!R22</f>
        <v>1.0074519461412992</v>
      </c>
      <c r="W23" s="1462">
        <f>+'[1]12.5.1.Credicorp Consolidated'!S22</f>
        <v>36.517632994620442</v>
      </c>
      <c r="X23" s="377">
        <f>+'[1]12.5.1.Credicorp Consolidated'!T22</f>
        <v>53665</v>
      </c>
      <c r="Y23" s="1455">
        <f>+'[1]12.5.1.Credicorp Consolidated'!U22</f>
        <v>363834</v>
      </c>
      <c r="Z23" s="1468">
        <f>+'[1]12.5.1.Credicorp Consolidated'!V22</f>
        <v>5.7797260784496416</v>
      </c>
      <c r="AA23" s="53"/>
      <c r="AB23" s="313"/>
    </row>
    <row r="24" spans="1:28" ht="14.5">
      <c r="A24" s="124"/>
      <c r="B24" s="249"/>
      <c r="D24" s="128" t="s">
        <v>548</v>
      </c>
      <c r="E24" s="129"/>
      <c r="F24" s="129"/>
      <c r="G24" s="377">
        <f>+'[1]12.5.1.Credicorp Consolidated'!E23</f>
        <v>136698135</v>
      </c>
      <c r="H24" s="1455">
        <f>+'[1]12.5.1.Credicorp Consolidated'!F23</f>
        <v>134318762</v>
      </c>
      <c r="I24" s="1456">
        <f>+'[1]12.5.1.Credicorp Consolidated'!G23</f>
        <v>137737296</v>
      </c>
      <c r="J24" s="1461">
        <f>+'[1]12.5.1.Credicorp Consolidated'!H23</f>
        <v>2.5450904617480022E-2</v>
      </c>
      <c r="K24" s="1462">
        <f>+'[1]12.5.1.Credicorp Consolidated'!I23</f>
        <v>7.6018666970108992E-3</v>
      </c>
      <c r="N24"/>
      <c r="O24" s="53"/>
      <c r="P24" s="52"/>
      <c r="Q24" s="49" t="s">
        <v>549</v>
      </c>
      <c r="R24" s="323"/>
      <c r="S24" s="377">
        <f>+'[1]12.5.1.Credicorp Consolidated'!O23</f>
        <v>15255</v>
      </c>
      <c r="T24" s="1455">
        <f>+'[1]12.5.1.Credicorp Consolidated'!P23</f>
        <v>-6139</v>
      </c>
      <c r="U24" s="1456">
        <f>+'[1]12.5.1.Credicorp Consolidated'!Q23</f>
        <v>-21365</v>
      </c>
      <c r="V24" s="1467">
        <f>+'[1]12.5.1.Credicorp Consolidated'!R23</f>
        <v>2.4802085030135199</v>
      </c>
      <c r="W24" s="1462">
        <f>+'[1]12.5.1.Credicorp Consolidated'!S23</f>
        <v>-2.4005244182235335</v>
      </c>
      <c r="X24" s="377">
        <f>+'[1]12.5.1.Credicorp Consolidated'!T23</f>
        <v>45778</v>
      </c>
      <c r="Y24" s="1455">
        <f>+'[1]12.5.1.Credicorp Consolidated'!U23</f>
        <v>-41058</v>
      </c>
      <c r="Z24" s="1468">
        <f>+'[1]12.5.1.Credicorp Consolidated'!V23</f>
        <v>-1.8968937043994931</v>
      </c>
      <c r="AA24" s="53"/>
      <c r="AB24" s="313"/>
    </row>
    <row r="25" spans="1:28" ht="14.5" customHeight="1">
      <c r="A25" s="124"/>
      <c r="B25" s="249"/>
      <c r="D25" s="128"/>
      <c r="E25" s="129"/>
      <c r="F25" s="129"/>
      <c r="G25" s="377"/>
      <c r="H25" s="1455"/>
      <c r="I25" s="1456"/>
      <c r="J25" s="1461"/>
      <c r="K25" s="1462"/>
      <c r="N25"/>
      <c r="O25" s="53"/>
      <c r="P25" s="52"/>
      <c r="Q25" s="130" t="s">
        <v>303</v>
      </c>
      <c r="R25" s="323"/>
      <c r="S25" s="377">
        <f>+'[1]12.5.1.Credicorp Consolidated'!O24</f>
        <v>112372</v>
      </c>
      <c r="T25" s="1455">
        <f>+'[1]12.5.1.Credicorp Consolidated'!P24</f>
        <v>96675</v>
      </c>
      <c r="U25" s="1456">
        <f>+'[1]12.5.1.Credicorp Consolidated'!Q24</f>
        <v>176384</v>
      </c>
      <c r="V25" s="1467">
        <f>+'[1]12.5.1.Credicorp Consolidated'!R24</f>
        <v>0.82450478407033878</v>
      </c>
      <c r="W25" s="1462">
        <f>+'[1]12.5.1.Credicorp Consolidated'!S24</f>
        <v>0.56964368347987038</v>
      </c>
      <c r="X25" s="377">
        <f>+'[1]12.5.1.Credicorp Consolidated'!T24</f>
        <v>440653</v>
      </c>
      <c r="Y25" s="1455">
        <f>+'[1]12.5.1.Credicorp Consolidated'!U24</f>
        <v>514779</v>
      </c>
      <c r="Z25" s="1468">
        <f>+'[1]12.5.1.Credicorp Consolidated'!V24</f>
        <v>0.16821853022673169</v>
      </c>
      <c r="AA25" s="53"/>
      <c r="AB25" s="313"/>
    </row>
    <row r="26" spans="1:28" ht="14.5">
      <c r="A26" s="124"/>
      <c r="B26" s="249"/>
      <c r="D26" s="128" t="s">
        <v>550</v>
      </c>
      <c r="E26" s="129"/>
      <c r="F26" s="129"/>
      <c r="G26" s="377">
        <f>+'[1]12.5.1.Credicorp Consolidated'!E25</f>
        <v>810932</v>
      </c>
      <c r="H26" s="1455">
        <f>+'[1]12.5.1.Credicorp Consolidated'!F25</f>
        <v>900107</v>
      </c>
      <c r="I26" s="1456">
        <f>+'[1]12.5.1.Credicorp Consolidated'!G25</f>
        <v>932734</v>
      </c>
      <c r="J26" s="1461">
        <f>+'[1]12.5.1.Credicorp Consolidated'!H25</f>
        <v>3.6247912748151055E-2</v>
      </c>
      <c r="K26" s="1462">
        <f>+'[1]12.5.1.Credicorp Consolidated'!I25</f>
        <v>0.15020001677082664</v>
      </c>
      <c r="N26"/>
      <c r="O26" s="53"/>
      <c r="P26" s="325"/>
      <c r="Q26" s="695" t="s">
        <v>551</v>
      </c>
      <c r="R26" s="326"/>
      <c r="S26" s="378">
        <f>+'[1]12.5.1.Credicorp Consolidated'!O25</f>
        <v>1486823</v>
      </c>
      <c r="T26" s="1457">
        <f>+'[1]12.5.1.Credicorp Consolidated'!P25</f>
        <v>1621282</v>
      </c>
      <c r="U26" s="1458">
        <f>+'[1]12.5.1.Credicorp Consolidated'!Q25</f>
        <v>1661964</v>
      </c>
      <c r="V26" s="1469">
        <f>+'[1]12.5.1.Credicorp Consolidated'!R25</f>
        <v>2.5092488536849235E-2</v>
      </c>
      <c r="W26" s="1464">
        <f>+'[1]12.5.1.Credicorp Consolidated'!S25</f>
        <v>0.11779546052220069</v>
      </c>
      <c r="X26" s="378">
        <f>+'[1]12.5.1.Credicorp Consolidated'!T25</f>
        <v>5655825</v>
      </c>
      <c r="Y26" s="1457">
        <f>+'[1]12.5.1.Credicorp Consolidated'!U25</f>
        <v>6404119</v>
      </c>
      <c r="Z26" s="1470">
        <f>+'[1]12.5.1.Credicorp Consolidated'!V25</f>
        <v>0.13230501297335048</v>
      </c>
      <c r="AA26" s="53"/>
      <c r="AB26" s="313"/>
    </row>
    <row r="27" spans="1:28" ht="14.5">
      <c r="A27" s="124"/>
      <c r="B27" s="249"/>
      <c r="D27" s="128" t="s">
        <v>552</v>
      </c>
      <c r="E27" s="129"/>
      <c r="F27" s="129"/>
      <c r="G27" s="377">
        <f>+'[1]12.5.1.Credicorp Consolidated'!E26</f>
        <v>1857240</v>
      </c>
      <c r="H27" s="1455">
        <f>+'[1]12.5.1.Credicorp Consolidated'!F26</f>
        <v>1836732</v>
      </c>
      <c r="I27" s="1456">
        <f>+'[1]12.5.1.Credicorp Consolidated'!G26</f>
        <v>1841147</v>
      </c>
      <c r="J27" s="1461">
        <f>+'[1]12.5.1.Credicorp Consolidated'!H26</f>
        <v>2.403725747686652E-3</v>
      </c>
      <c r="K27" s="1462">
        <f>+'[1]12.5.1.Credicorp Consolidated'!I26</f>
        <v>-8.6650082918739643E-3</v>
      </c>
      <c r="N27"/>
      <c r="O27" s="53"/>
      <c r="P27" s="325" t="s">
        <v>113</v>
      </c>
      <c r="Q27" s="49"/>
      <c r="R27" s="323"/>
      <c r="S27" s="377"/>
      <c r="T27" s="1455"/>
      <c r="U27" s="1456"/>
      <c r="V27" s="1467"/>
      <c r="W27" s="1462"/>
      <c r="X27" s="377"/>
      <c r="Y27" s="1455"/>
      <c r="Z27" s="1468"/>
      <c r="AA27" s="53"/>
    </row>
    <row r="28" spans="1:28" ht="14.5">
      <c r="A28" s="124"/>
      <c r="B28" s="249"/>
      <c r="D28" s="128" t="s">
        <v>553</v>
      </c>
      <c r="E28" s="129"/>
      <c r="F28" s="129"/>
      <c r="G28" s="377">
        <f>+'[1]12.5.1.Credicorp Consolidated'!E27</f>
        <v>412401</v>
      </c>
      <c r="H28" s="1455">
        <f>+'[1]12.5.1.Credicorp Consolidated'!F27</f>
        <v>466957</v>
      </c>
      <c r="I28" s="1456">
        <f>+'[1]12.5.1.Credicorp Consolidated'!G27</f>
        <v>528184</v>
      </c>
      <c r="J28" s="1461">
        <f>+'[1]12.5.1.Credicorp Consolidated'!H27</f>
        <v>0.13111913944967096</v>
      </c>
      <c r="K28" s="1462">
        <f>+'[1]12.5.1.Credicorp Consolidated'!I27</f>
        <v>0.28075344143200431</v>
      </c>
      <c r="N28"/>
      <c r="O28" s="53"/>
      <c r="P28" s="52"/>
      <c r="Q28" s="49" t="s">
        <v>554</v>
      </c>
      <c r="R28" s="323"/>
      <c r="S28" s="377">
        <f>+'[1]12.5.1.Credicorp Consolidated'!O27</f>
        <v>385043</v>
      </c>
      <c r="T28" s="1455">
        <f>+'[1]12.5.1.Credicorp Consolidated'!P27</f>
        <v>419805</v>
      </c>
      <c r="U28" s="1456">
        <f>+'[1]12.5.1.Credicorp Consolidated'!Q27</f>
        <v>407149</v>
      </c>
      <c r="V28" s="1467">
        <f>+'[1]12.5.1.Credicorp Consolidated'!R27</f>
        <v>-3.0147330308119245E-2</v>
      </c>
      <c r="W28" s="1462">
        <f>+'[1]12.5.1.Credicorp Consolidated'!S27</f>
        <v>5.741176959456476E-2</v>
      </c>
      <c r="X28" s="377">
        <f>+'[1]12.5.1.Credicorp Consolidated'!T27</f>
        <v>1602421</v>
      </c>
      <c r="Y28" s="1455">
        <f>+'[1]12.5.1.Credicorp Consolidated'!U27</f>
        <v>1693617</v>
      </c>
      <c r="Z28" s="1468">
        <f>+'[1]12.5.1.Credicorp Consolidated'!V27</f>
        <v>5.6911385959120604E-2</v>
      </c>
      <c r="AA28" s="335"/>
    </row>
    <row r="29" spans="1:28" ht="14.5">
      <c r="A29" s="124"/>
      <c r="B29" s="249"/>
      <c r="D29" s="128" t="s">
        <v>555</v>
      </c>
      <c r="E29" s="129"/>
      <c r="F29" s="129"/>
      <c r="G29" s="377">
        <f>+'[1]12.5.1.Credicorp Consolidated'!E28</f>
        <v>748663</v>
      </c>
      <c r="H29" s="1455">
        <f>+'[1]12.5.1.Credicorp Consolidated'!F28</f>
        <v>729770</v>
      </c>
      <c r="I29" s="1456">
        <f>+'[1]12.5.1.Credicorp Consolidated'!G28</f>
        <v>763918</v>
      </c>
      <c r="J29" s="1461">
        <f>+'[1]12.5.1.Credicorp Consolidated'!H28</f>
        <v>4.6792825136686901E-2</v>
      </c>
      <c r="K29" s="1462">
        <f>+'[1]12.5.1.Credicorp Consolidated'!I28</f>
        <v>2.037632419392971E-2</v>
      </c>
      <c r="N29"/>
      <c r="O29" s="53"/>
      <c r="P29" s="52"/>
      <c r="Q29" s="49" t="s">
        <v>556</v>
      </c>
      <c r="R29" s="323"/>
      <c r="S29" s="377">
        <f>+'[1]12.5.1.Credicorp Consolidated'!O28</f>
        <v>-97748</v>
      </c>
      <c r="T29" s="1455">
        <f>+'[1]12.5.1.Credicorp Consolidated'!P28</f>
        <v>-128030</v>
      </c>
      <c r="U29" s="1456">
        <f>+'[1]12.5.1.Credicorp Consolidated'!Q28</f>
        <v>-94466</v>
      </c>
      <c r="V29" s="1467">
        <f>+'[1]12.5.1.Credicorp Consolidated'!R28</f>
        <v>-0.2621573068811997</v>
      </c>
      <c r="W29" s="1462">
        <f>+'[1]12.5.1.Credicorp Consolidated'!S28</f>
        <v>-3.357613455006752E-2</v>
      </c>
      <c r="X29" s="377">
        <f>+'[1]12.5.1.Credicorp Consolidated'!T28</f>
        <v>-391321</v>
      </c>
      <c r="Y29" s="1455">
        <f>+'[1]12.5.1.Credicorp Consolidated'!U28</f>
        <v>-494597</v>
      </c>
      <c r="Z29" s="1468">
        <f>+'[1]12.5.1.Credicorp Consolidated'!V28</f>
        <v>0.26391632444974844</v>
      </c>
      <c r="AA29" s="335"/>
      <c r="AB29" s="313"/>
    </row>
    <row r="30" spans="1:28" ht="14.5">
      <c r="A30" s="124"/>
      <c r="B30" s="249"/>
      <c r="D30" s="128" t="s">
        <v>557</v>
      </c>
      <c r="E30" s="129"/>
      <c r="F30" s="129"/>
      <c r="G30" s="377">
        <f>+'[1]12.5.1.Credicorp Consolidated'!E29</f>
        <v>3225499</v>
      </c>
      <c r="H30" s="1455">
        <f>+'[1]12.5.1.Credicorp Consolidated'!F29</f>
        <v>3167296</v>
      </c>
      <c r="I30" s="1456">
        <f>+'[1]12.5.1.Credicorp Consolidated'!G29</f>
        <v>3289157</v>
      </c>
      <c r="J30" s="1461">
        <f>+'[1]12.5.1.Credicorp Consolidated'!H29</f>
        <v>3.8474774697407503E-2</v>
      </c>
      <c r="K30" s="1462">
        <f>+'[1]12.5.1.Credicorp Consolidated'!I29</f>
        <v>1.9735861024914286E-2</v>
      </c>
      <c r="N30"/>
      <c r="O30" s="53"/>
      <c r="P30" s="325"/>
      <c r="Q30" s="696" t="s">
        <v>558</v>
      </c>
      <c r="R30" s="326"/>
      <c r="S30" s="378">
        <f>+'[1]12.5.1.Credicorp Consolidated'!O29</f>
        <v>287295</v>
      </c>
      <c r="T30" s="1457">
        <f>+'[1]12.5.1.Credicorp Consolidated'!P29</f>
        <v>291775</v>
      </c>
      <c r="U30" s="1458">
        <f>+'[1]12.5.1.Credicorp Consolidated'!Q29</f>
        <v>312683</v>
      </c>
      <c r="V30" s="1469">
        <f>+'[1]12.5.1.Credicorp Consolidated'!R29</f>
        <v>7.1657955616485303E-2</v>
      </c>
      <c r="W30" s="1464">
        <f>+'[1]12.5.1.Credicorp Consolidated'!S29</f>
        <v>8.8369097965505836E-2</v>
      </c>
      <c r="X30" s="378">
        <f>+'[1]12.5.1.Credicorp Consolidated'!T29</f>
        <v>1211100</v>
      </c>
      <c r="Y30" s="1457">
        <f>+'[1]12.5.1.Credicorp Consolidated'!U29</f>
        <v>1199020</v>
      </c>
      <c r="Z30" s="1470">
        <f>+'[1]12.5.1.Credicorp Consolidated'!V29</f>
        <v>-9.9744034348938984E-3</v>
      </c>
      <c r="AA30" s="335"/>
      <c r="AB30" s="313"/>
    </row>
    <row r="31" spans="1:28" ht="14.5">
      <c r="A31" s="124"/>
      <c r="B31" s="249"/>
      <c r="D31" s="128" t="s">
        <v>559</v>
      </c>
      <c r="E31" s="129"/>
      <c r="F31" s="129"/>
      <c r="G31" s="377">
        <f>+'[1]12.5.1.Credicorp Consolidated'!E30</f>
        <v>872046</v>
      </c>
      <c r="H31" s="1455">
        <f>+'[1]12.5.1.Credicorp Consolidated'!F30</f>
        <v>880563</v>
      </c>
      <c r="I31" s="1456">
        <f>+'[1]12.5.1.Credicorp Consolidated'!G30</f>
        <v>841170</v>
      </c>
      <c r="J31" s="1461">
        <f>+'[1]12.5.1.Credicorp Consolidated'!H30</f>
        <v>-4.4736151757455177E-2</v>
      </c>
      <c r="K31" s="1462">
        <f>+'[1]12.5.1.Credicorp Consolidated'!I30</f>
        <v>-3.5406389112500949E-2</v>
      </c>
      <c r="N31"/>
      <c r="O31" s="53"/>
      <c r="P31" s="325"/>
      <c r="Q31" s="696"/>
      <c r="R31" s="326"/>
      <c r="S31" s="377"/>
      <c r="T31" s="1455"/>
      <c r="U31" s="1456"/>
      <c r="V31" s="1467"/>
      <c r="W31" s="1462"/>
      <c r="X31" s="377"/>
      <c r="Y31" s="1455"/>
      <c r="Z31" s="1468"/>
      <c r="AA31" s="53"/>
      <c r="AB31" s="313"/>
    </row>
    <row r="32" spans="1:28" ht="14.5" customHeight="1">
      <c r="A32" s="124"/>
      <c r="B32" s="249"/>
      <c r="D32" s="128" t="s">
        <v>560</v>
      </c>
      <c r="E32" s="129"/>
      <c r="F32" s="129"/>
      <c r="G32" s="377">
        <f>+'[1]12.5.1.Credicorp Consolidated'!E31</f>
        <v>6658149</v>
      </c>
      <c r="H32" s="1455">
        <f>+'[1]12.5.1.Credicorp Consolidated'!F31</f>
        <v>8480514</v>
      </c>
      <c r="I32" s="1456">
        <f>+'[1]12.5.1.Credicorp Consolidated'!G31</f>
        <v>7749647</v>
      </c>
      <c r="J32" s="1461">
        <f>+'[1]12.5.1.Credicorp Consolidated'!H31</f>
        <v>-8.6181922463661992E-2</v>
      </c>
      <c r="K32" s="1462">
        <f>+'[1]12.5.1.Credicorp Consolidated'!I31</f>
        <v>0.16393415046734461</v>
      </c>
      <c r="N32"/>
      <c r="O32" s="53"/>
      <c r="P32" s="325" t="s">
        <v>114</v>
      </c>
      <c r="Q32" s="49"/>
      <c r="R32" s="323"/>
      <c r="S32" s="377"/>
      <c r="T32" s="1455"/>
      <c r="U32" s="1456"/>
      <c r="V32" s="1467"/>
      <c r="W32" s="1462"/>
      <c r="X32" s="377"/>
      <c r="Y32" s="1455"/>
      <c r="Z32" s="1468"/>
      <c r="AA32" s="53"/>
    </row>
    <row r="33" spans="1:27" ht="14.5">
      <c r="A33" s="124"/>
      <c r="B33" s="249"/>
      <c r="D33" s="128"/>
      <c r="E33" s="129"/>
      <c r="F33" s="129"/>
      <c r="G33" s="377"/>
      <c r="H33" s="1455"/>
      <c r="I33" s="1456"/>
      <c r="J33" s="1461"/>
      <c r="K33" s="1462"/>
      <c r="N33"/>
      <c r="O33" s="53"/>
      <c r="P33" s="52"/>
      <c r="Q33" s="49" t="s">
        <v>376</v>
      </c>
      <c r="R33" s="323"/>
      <c r="S33" s="377">
        <f>+'[1]12.5.1.Credicorp Consolidated'!O32</f>
        <v>-1119758</v>
      </c>
      <c r="T33" s="1455">
        <f>+'[1]12.5.1.Credicorp Consolidated'!P32</f>
        <v>-1155966</v>
      </c>
      <c r="U33" s="1456">
        <f>+'[1]12.5.1.Credicorp Consolidated'!Q32</f>
        <v>-1271578</v>
      </c>
      <c r="V33" s="1467">
        <f>+'[1]12.5.1.Credicorp Consolidated'!R32</f>
        <v>0.10001332219113711</v>
      </c>
      <c r="W33" s="1462">
        <f>+'[1]12.5.1.Credicorp Consolidated'!S32</f>
        <v>0.1355828670123366</v>
      </c>
      <c r="X33" s="377">
        <f>+'[1]12.5.1.Credicorp Consolidated'!T32</f>
        <v>-4265453</v>
      </c>
      <c r="Y33" s="1455">
        <f>+'[1]12.5.1.Credicorp Consolidated'!U32</f>
        <v>-4676436</v>
      </c>
      <c r="Z33" s="1468">
        <f>+'[1]12.5.1.Credicorp Consolidated'!V32</f>
        <v>9.6351548123962447E-2</v>
      </c>
      <c r="AA33" s="53"/>
    </row>
    <row r="34" spans="1:27" ht="14.5">
      <c r="A34" s="124"/>
      <c r="B34" s="249"/>
      <c r="D34" s="2193" t="s">
        <v>561</v>
      </c>
      <c r="E34" s="2194"/>
      <c r="F34" s="2194"/>
      <c r="G34" s="378">
        <f>+'[1]12.5.1.Credicorp Consolidated'!E33</f>
        <v>238840188</v>
      </c>
      <c r="H34" s="1457">
        <f>+'[1]12.5.1.Credicorp Consolidated'!F33</f>
        <v>249759790</v>
      </c>
      <c r="I34" s="1458">
        <f>+'[1]12.5.1.Credicorp Consolidated'!G33</f>
        <v>256197484</v>
      </c>
      <c r="J34" s="1463">
        <f>+'[1]12.5.1.Credicorp Consolidated'!H33</f>
        <v>2.5775542171940488E-2</v>
      </c>
      <c r="K34" s="1464">
        <f>+'[1]12.5.1.Credicorp Consolidated'!I33</f>
        <v>7.2673263847874717E-2</v>
      </c>
      <c r="N34"/>
      <c r="O34" s="53"/>
      <c r="P34" s="52"/>
      <c r="Q34" s="130" t="s">
        <v>562</v>
      </c>
      <c r="R34" s="323"/>
      <c r="S34" s="377">
        <f>+'[1]12.5.1.Credicorp Consolidated'!O33</f>
        <v>-1089203</v>
      </c>
      <c r="T34" s="1455">
        <f>+'[1]12.5.1.Credicorp Consolidated'!P33</f>
        <v>-1047386</v>
      </c>
      <c r="U34" s="1456">
        <f>+'[1]12.5.1.Credicorp Consolidated'!Q33</f>
        <v>-1230099</v>
      </c>
      <c r="V34" s="1467">
        <f>+'[1]12.5.1.Credicorp Consolidated'!R33</f>
        <v>0.17444667009106479</v>
      </c>
      <c r="W34" s="1462">
        <f>+'[1]12.5.1.Credicorp Consolidated'!S33</f>
        <v>0.12935697018829365</v>
      </c>
      <c r="X34" s="377">
        <f>+'[1]12.5.1.Credicorp Consolidated'!T33</f>
        <v>-3803203</v>
      </c>
      <c r="Y34" s="1455">
        <f>+'[1]12.5.1.Credicorp Consolidated'!U33</f>
        <v>-4183775</v>
      </c>
      <c r="Z34" s="1468">
        <f>+'[1]12.5.1.Credicorp Consolidated'!V33</f>
        <v>0.10006618105843942</v>
      </c>
      <c r="AA34" s="53"/>
    </row>
    <row r="35" spans="1:27" ht="14.5">
      <c r="A35" s="124"/>
      <c r="B35" s="249"/>
      <c r="D35" s="128"/>
      <c r="E35" s="129"/>
      <c r="F35" s="129"/>
      <c r="G35" s="377"/>
      <c r="H35" s="1455"/>
      <c r="I35" s="1456"/>
      <c r="J35" s="1461"/>
      <c r="K35" s="1462"/>
      <c r="N35"/>
      <c r="O35" s="53"/>
      <c r="P35" s="52"/>
      <c r="Q35" s="49" t="s">
        <v>563</v>
      </c>
      <c r="R35" s="323"/>
      <c r="S35" s="377">
        <f>+'[1]12.5.1.Credicorp Consolidated'!O34</f>
        <v>-177618</v>
      </c>
      <c r="T35" s="1455">
        <f>+'[1]12.5.1.Credicorp Consolidated'!P34</f>
        <v>-179495</v>
      </c>
      <c r="U35" s="1456">
        <f>+'[1]12.5.1.Credicorp Consolidated'!Q34</f>
        <v>-186625</v>
      </c>
      <c r="V35" s="1467">
        <f>+'[1]12.5.1.Credicorp Consolidated'!R34</f>
        <v>3.9722554945820221E-2</v>
      </c>
      <c r="W35" s="1462">
        <f>+'[1]12.5.1.Credicorp Consolidated'!S34</f>
        <v>5.0709950568073058E-2</v>
      </c>
      <c r="X35" s="377">
        <f>+'[1]12.5.1.Credicorp Consolidated'!T34</f>
        <v>-659007</v>
      </c>
      <c r="Y35" s="1455">
        <f>+'[1]12.5.1.Credicorp Consolidated'!U34</f>
        <v>-713470</v>
      </c>
      <c r="Z35" s="1468">
        <f>+'[1]12.5.1.Credicorp Consolidated'!V34</f>
        <v>8.2644038682441912E-2</v>
      </c>
      <c r="AA35" s="53"/>
    </row>
    <row r="36" spans="1:27" ht="14.5">
      <c r="A36" s="124"/>
      <c r="B36" s="249"/>
      <c r="D36" s="128"/>
      <c r="E36" s="129"/>
      <c r="F36" s="129"/>
      <c r="G36" s="377"/>
      <c r="H36" s="1455"/>
      <c r="I36" s="1456"/>
      <c r="J36" s="1461"/>
      <c r="K36" s="1462"/>
      <c r="N36"/>
      <c r="O36" s="53"/>
      <c r="P36" s="52"/>
      <c r="Q36" s="49" t="s">
        <v>564</v>
      </c>
      <c r="R36" s="323"/>
      <c r="S36" s="377">
        <f>+'[1]12.5.1.Credicorp Consolidated'!O35</f>
        <v>-71959</v>
      </c>
      <c r="T36" s="1455">
        <f>+'[1]12.5.1.Credicorp Consolidated'!P35</f>
        <v>-23046</v>
      </c>
      <c r="U36" s="1456">
        <f>+'[1]12.5.1.Credicorp Consolidated'!Q35</f>
        <v>-4300</v>
      </c>
      <c r="V36" s="1467">
        <f>+'[1]12.5.1.Credicorp Consolidated'!R35</f>
        <v>-0.81341664497092769</v>
      </c>
      <c r="W36" s="1462">
        <f>+'[1]12.5.1.Credicorp Consolidated'!S35</f>
        <v>-0.94024374991314497</v>
      </c>
      <c r="X36" s="377">
        <f>+'[1]12.5.1.Credicorp Consolidated'!T35</f>
        <v>-71959</v>
      </c>
      <c r="Y36" s="1455">
        <f>+'[1]12.5.1.Credicorp Consolidated'!U35</f>
        <v>-27346</v>
      </c>
      <c r="Z36" s="1468">
        <f>+'[1]12.5.1.Credicorp Consolidated'!V35</f>
        <v>-0.61997804305229365</v>
      </c>
      <c r="AA36" s="53"/>
    </row>
    <row r="37" spans="1:27" ht="14.5">
      <c r="A37" s="124"/>
      <c r="B37" s="249"/>
      <c r="D37" s="2195" t="s">
        <v>565</v>
      </c>
      <c r="E37" s="2196"/>
      <c r="F37" s="2196"/>
      <c r="G37" s="377"/>
      <c r="H37" s="1455"/>
      <c r="I37" s="1456"/>
      <c r="J37" s="1461"/>
      <c r="K37" s="1462"/>
      <c r="N37"/>
      <c r="O37" s="53"/>
      <c r="P37" s="52"/>
      <c r="Q37" s="216" t="s">
        <v>566</v>
      </c>
      <c r="R37" s="785"/>
      <c r="S37" s="377">
        <f>+'[1]12.5.1.Credicorp Consolidated'!O36</f>
        <v>-9109</v>
      </c>
      <c r="T37" s="1455">
        <f>+'[1]12.5.1.Credicorp Consolidated'!P36</f>
        <v>-6414</v>
      </c>
      <c r="U37" s="1456">
        <f>+'[1]12.5.1.Credicorp Consolidated'!Q36</f>
        <v>-3808</v>
      </c>
      <c r="V37" s="1467">
        <f>+'[1]12.5.1.Credicorp Consolidated'!R36</f>
        <v>-0.40629872154661678</v>
      </c>
      <c r="W37" s="1462">
        <f>+'[1]12.5.1.Credicorp Consolidated'!S36</f>
        <v>-0.58195191568778126</v>
      </c>
      <c r="X37" s="377">
        <f>+'[1]12.5.1.Credicorp Consolidated'!T36</f>
        <v>-53097</v>
      </c>
      <c r="Y37" s="1455">
        <f>+'[1]12.5.1.Credicorp Consolidated'!U36</f>
        <v>-28269</v>
      </c>
      <c r="Z37" s="1468">
        <f>+'[1]12.5.1.Credicorp Consolidated'!V36</f>
        <v>-0.46759703938075597</v>
      </c>
      <c r="AA37" s="53"/>
    </row>
    <row r="38" spans="1:27" ht="14.5" customHeight="1">
      <c r="A38" s="124"/>
      <c r="B38" s="249"/>
      <c r="D38" s="127" t="s">
        <v>120</v>
      </c>
      <c r="E38" s="129"/>
      <c r="F38" s="129"/>
      <c r="G38" s="377"/>
      <c r="H38" s="1455"/>
      <c r="I38" s="1456"/>
      <c r="J38" s="1461"/>
      <c r="K38" s="1462"/>
      <c r="N38"/>
      <c r="O38" s="53"/>
      <c r="P38" s="52"/>
      <c r="Q38" s="144" t="s">
        <v>567</v>
      </c>
      <c r="R38" s="323"/>
      <c r="S38" s="377">
        <f>+'[1]12.5.1.Credicorp Consolidated'!O37</f>
        <v>-193895</v>
      </c>
      <c r="T38" s="1455">
        <f>+'[1]12.5.1.Credicorp Consolidated'!P37</f>
        <v>-111859</v>
      </c>
      <c r="U38" s="1456">
        <f>+'[1]12.5.1.Credicorp Consolidated'!Q37</f>
        <v>-409049</v>
      </c>
      <c r="V38" s="1467">
        <f>+'[1]12.5.1.Credicorp Consolidated'!R37</f>
        <v>2.6568268981485619</v>
      </c>
      <c r="W38" s="1462">
        <f>+'[1]12.5.1.Credicorp Consolidated'!S37</f>
        <v>1.1096418164470461</v>
      </c>
      <c r="X38" s="377">
        <f>+'[1]12.5.1.Credicorp Consolidated'!T37</f>
        <v>-481504</v>
      </c>
      <c r="Y38" s="1455">
        <f>+'[1]12.5.1.Credicorp Consolidated'!U37</f>
        <v>-745000</v>
      </c>
      <c r="Z38" s="1468">
        <f>+'[1]12.5.1.Credicorp Consolidated'!V37</f>
        <v>0.54723532930152186</v>
      </c>
      <c r="AA38" s="53"/>
    </row>
    <row r="39" spans="1:27" ht="14.5">
      <c r="A39" s="124"/>
      <c r="B39" s="249"/>
      <c r="D39" s="128"/>
      <c r="E39" s="129" t="s">
        <v>533</v>
      </c>
      <c r="F39" s="129"/>
      <c r="G39" s="377">
        <f>+'[1]12.5.1.Credicorp Consolidated'!E37</f>
        <v>42234498</v>
      </c>
      <c r="H39" s="1455">
        <f>+'[1]12.5.1.Credicorp Consolidated'!F37</f>
        <v>47436563</v>
      </c>
      <c r="I39" s="1456">
        <f>+'[1]12.5.1.Credicorp Consolidated'!G37</f>
        <v>47160191</v>
      </c>
      <c r="J39" s="1461">
        <f>+'[1]12.5.1.Credicorp Consolidated'!H37</f>
        <v>-5.8261387950893492E-3</v>
      </c>
      <c r="K39" s="1462">
        <f>+'[1]12.5.1.Credicorp Consolidated'!I37</f>
        <v>0.11662724155026065</v>
      </c>
      <c r="N39"/>
      <c r="O39" s="53"/>
      <c r="P39" s="325"/>
      <c r="Q39" s="277" t="s">
        <v>114</v>
      </c>
      <c r="R39" s="324"/>
      <c r="S39" s="378">
        <f>+'[1]12.5.1.Credicorp Consolidated'!O38</f>
        <v>-2661542</v>
      </c>
      <c r="T39" s="1457">
        <f>+'[1]12.5.1.Credicorp Consolidated'!P38</f>
        <v>-2524166</v>
      </c>
      <c r="U39" s="1458">
        <f>+'[1]12.5.1.Credicorp Consolidated'!Q38</f>
        <v>-3105459</v>
      </c>
      <c r="V39" s="1469">
        <f>+'[1]12.5.1.Credicorp Consolidated'!R38</f>
        <v>0.23029111397586371</v>
      </c>
      <c r="W39" s="1464">
        <f>+'[1]12.5.1.Credicorp Consolidated'!S38</f>
        <v>0.16678940253432034</v>
      </c>
      <c r="X39" s="378">
        <f>+'[1]12.5.1.Credicorp Consolidated'!T38</f>
        <v>-9334223</v>
      </c>
      <c r="Y39" s="1457">
        <f>+'[1]12.5.1.Credicorp Consolidated'!U38</f>
        <v>-10374296</v>
      </c>
      <c r="Z39" s="1470">
        <f>+'[1]12.5.1.Credicorp Consolidated'!V38</f>
        <v>0.11142577159341489</v>
      </c>
      <c r="AA39" s="53"/>
    </row>
    <row r="40" spans="1:27" ht="15" customHeight="1">
      <c r="A40" s="124"/>
      <c r="B40" s="249"/>
      <c r="D40" s="128"/>
      <c r="E40" s="129" t="s">
        <v>534</v>
      </c>
      <c r="F40" s="129"/>
      <c r="G40" s="377">
        <f>+'[1]12.5.1.Credicorp Consolidated'!E38</f>
        <v>105470496</v>
      </c>
      <c r="H40" s="1455">
        <f>+'[1]12.5.1.Credicorp Consolidated'!F38</f>
        <v>106998888</v>
      </c>
      <c r="I40" s="1456">
        <f>+'[1]12.5.1.Credicorp Consolidated'!G38</f>
        <v>114681875</v>
      </c>
      <c r="J40" s="1461">
        <f>+'[1]12.5.1.Credicorp Consolidated'!H38</f>
        <v>7.1804363050950587E-2</v>
      </c>
      <c r="K40" s="1462">
        <f>+'[1]12.5.1.Credicorp Consolidated'!I38</f>
        <v>8.7336073587821181E-2</v>
      </c>
      <c r="N40"/>
      <c r="O40" s="53"/>
      <c r="P40" s="325"/>
      <c r="Q40" s="277"/>
      <c r="R40" s="324"/>
      <c r="S40" s="377"/>
      <c r="T40" s="1455"/>
      <c r="U40" s="1456"/>
      <c r="V40" s="1467"/>
      <c r="W40" s="1462"/>
      <c r="X40" s="377"/>
      <c r="Y40" s="1455"/>
      <c r="Z40" s="1468"/>
      <c r="AA40" s="53"/>
    </row>
    <row r="41" spans="1:27" ht="15.65" customHeight="1">
      <c r="A41" s="124"/>
      <c r="B41" s="249"/>
      <c r="D41" s="128"/>
      <c r="E41" s="129" t="s">
        <v>568</v>
      </c>
      <c r="F41" s="129"/>
      <c r="G41" s="377">
        <f>+'[1]12.5.1.Credicorp Consolidated'!E39</f>
        <v>147704994</v>
      </c>
      <c r="H41" s="1455">
        <f>+'[1]12.5.1.Credicorp Consolidated'!F39</f>
        <v>154435451</v>
      </c>
      <c r="I41" s="1456">
        <f>+'[1]12.5.1.Credicorp Consolidated'!G39</f>
        <v>161842066</v>
      </c>
      <c r="J41" s="1461">
        <f>+'[1]12.5.1.Credicorp Consolidated'!H39</f>
        <v>4.7959292714468776E-2</v>
      </c>
      <c r="K41" s="1462">
        <f>+'[1]12.5.1.Credicorp Consolidated'!I39</f>
        <v>9.57115370114026E-2</v>
      </c>
      <c r="N41"/>
      <c r="O41" s="53"/>
      <c r="P41" s="2188" t="s">
        <v>569</v>
      </c>
      <c r="Q41" s="2189"/>
      <c r="R41" s="2190"/>
      <c r="S41" s="378">
        <f>+'[1]12.5.1.Credicorp Consolidated'!O40</f>
        <v>1286806</v>
      </c>
      <c r="T41" s="1457">
        <f>+'[1]12.5.1.Credicorp Consolidated'!P40</f>
        <v>2111560</v>
      </c>
      <c r="U41" s="1458">
        <f>+'[1]12.5.1.Credicorp Consolidated'!Q40</f>
        <v>1755686</v>
      </c>
      <c r="V41" s="1469">
        <f>+'[1]12.5.1.Credicorp Consolidated'!R40</f>
        <v>-0.16853605864858209</v>
      </c>
      <c r="W41" s="1464">
        <f>+'[1]12.5.1.Credicorp Consolidated'!S40</f>
        <v>0.36437504954126732</v>
      </c>
      <c r="X41" s="378">
        <f>+'[1]12.5.1.Credicorp Consolidated'!T40</f>
        <v>6848329</v>
      </c>
      <c r="Y41" s="1457">
        <f>+'[1]12.5.1.Credicorp Consolidated'!U40</f>
        <v>7824527</v>
      </c>
      <c r="Z41" s="1470">
        <f>+'[1]12.5.1.Credicorp Consolidated'!V40</f>
        <v>0.14254542969533152</v>
      </c>
      <c r="AA41" s="53"/>
    </row>
    <row r="42" spans="1:27" ht="14.5" customHeight="1">
      <c r="A42" s="124"/>
      <c r="B42" s="249"/>
      <c r="D42" s="128"/>
      <c r="E42" s="129"/>
      <c r="F42" s="129"/>
      <c r="G42" s="377"/>
      <c r="H42" s="1455"/>
      <c r="I42" s="1456"/>
      <c r="J42" s="1461"/>
      <c r="K42" s="1462"/>
      <c r="N42"/>
      <c r="O42" s="53"/>
      <c r="P42" s="325"/>
      <c r="Q42" s="49"/>
      <c r="R42" s="323"/>
      <c r="S42" s="377"/>
      <c r="T42" s="1455"/>
      <c r="U42" s="1456"/>
      <c r="V42" s="1467"/>
      <c r="W42" s="1462"/>
      <c r="X42" s="377"/>
      <c r="Y42" s="1455"/>
      <c r="Z42" s="1468"/>
      <c r="AA42" s="53"/>
    </row>
    <row r="43" spans="1:27" ht="14.5">
      <c r="A43" s="124"/>
      <c r="B43" s="249"/>
      <c r="D43" s="128" t="s">
        <v>570</v>
      </c>
      <c r="E43" s="129"/>
      <c r="F43" s="129"/>
      <c r="G43" s="377">
        <f>+'[1]12.5.1.Credicorp Consolidated'!E41</f>
        <v>10168427</v>
      </c>
      <c r="H43" s="1455">
        <f>+'[1]12.5.1.Credicorp Consolidated'!F41</f>
        <v>7383104</v>
      </c>
      <c r="I43" s="1456">
        <f>+'[1]12.5.1.Credicorp Consolidated'!G41</f>
        <v>9060710</v>
      </c>
      <c r="J43" s="1461">
        <f>+'[1]12.5.1.Credicorp Consolidated'!H41</f>
        <v>0.22722231733428108</v>
      </c>
      <c r="K43" s="1462">
        <f>+'[1]12.5.1.Credicorp Consolidated'!I41</f>
        <v>-0.10893690833400289</v>
      </c>
      <c r="N43"/>
      <c r="O43" s="53"/>
      <c r="P43" s="52"/>
      <c r="Q43" s="49" t="s">
        <v>571</v>
      </c>
      <c r="R43" s="323"/>
      <c r="S43" s="377">
        <f>+'[1]12.5.1.Credicorp Consolidated'!O42</f>
        <v>-434648</v>
      </c>
      <c r="T43" s="1455">
        <f>+'[1]12.5.1.Credicorp Consolidated'!P42</f>
        <v>-555117</v>
      </c>
      <c r="U43" s="1456">
        <f>+'[1]12.5.1.Credicorp Consolidated'!Q42</f>
        <v>-598348</v>
      </c>
      <c r="V43" s="1467">
        <f>+'[1]12.5.1.Credicorp Consolidated'!R42</f>
        <v>7.7877276321928535E-2</v>
      </c>
      <c r="W43" s="1462">
        <f>+'[1]12.5.1.Credicorp Consolidated'!S42</f>
        <v>0.37662660359647349</v>
      </c>
      <c r="X43" s="377">
        <f>+'[1]12.5.1.Credicorp Consolidated'!T42</f>
        <v>-1888451</v>
      </c>
      <c r="Y43" s="1455">
        <f>+'[1]12.5.1.Credicorp Consolidated'!U42</f>
        <v>-2201275</v>
      </c>
      <c r="Z43" s="1468">
        <f>+'[1]12.5.1.Credicorp Consolidated'!V42</f>
        <v>0.16565110770679251</v>
      </c>
      <c r="AA43" s="53"/>
    </row>
    <row r="44" spans="1:27" ht="14.5">
      <c r="A44" s="124"/>
      <c r="B44" s="249"/>
      <c r="D44" s="52"/>
      <c r="E44" s="49" t="s">
        <v>237</v>
      </c>
      <c r="F44" s="49"/>
      <c r="G44" s="377">
        <f>+'[1]12.5.1.Credicorp Consolidated'!E42</f>
        <v>7461674</v>
      </c>
      <c r="H44" s="1455">
        <f>+'[1]12.5.1.Credicorp Consolidated'!F42</f>
        <v>4788939</v>
      </c>
      <c r="I44" s="1456">
        <f>+'[1]12.5.1.Credicorp Consolidated'!G42</f>
        <v>6646830</v>
      </c>
      <c r="J44" s="1461">
        <f>+'[1]12.5.1.Credicorp Consolidated'!H42</f>
        <v>0.38795461792267555</v>
      </c>
      <c r="K44" s="1462">
        <f>+'[1]12.5.1.Credicorp Consolidated'!I42</f>
        <v>-0.10920391322376186</v>
      </c>
      <c r="N44"/>
      <c r="O44" s="53"/>
      <c r="P44" s="52"/>
      <c r="Q44" s="49"/>
      <c r="R44" s="323"/>
      <c r="S44" s="377"/>
      <c r="T44" s="1455"/>
      <c r="U44" s="1456"/>
      <c r="V44" s="1467"/>
      <c r="W44" s="1462"/>
      <c r="X44" s="377"/>
      <c r="Y44" s="1455"/>
      <c r="Z44" s="1468"/>
      <c r="AA44" s="53"/>
    </row>
    <row r="45" spans="1:27" ht="14.5">
      <c r="A45" s="124"/>
      <c r="B45" s="249"/>
      <c r="D45" s="52"/>
      <c r="E45" s="49" t="s">
        <v>238</v>
      </c>
      <c r="F45" s="49"/>
      <c r="G45" s="377">
        <f>+'[1]12.5.1.Credicorp Consolidated'!E43</f>
        <v>2608631</v>
      </c>
      <c r="H45" s="1455">
        <f>+'[1]12.5.1.Credicorp Consolidated'!F43</f>
        <v>2517833</v>
      </c>
      <c r="I45" s="1456">
        <f>+'[1]12.5.1.Credicorp Consolidated'!G43</f>
        <v>2298494</v>
      </c>
      <c r="J45" s="1461">
        <f>+'[1]12.5.1.Credicorp Consolidated'!H43</f>
        <v>-8.7114197009889066E-2</v>
      </c>
      <c r="K45" s="1462">
        <f>+'[1]12.5.1.Credicorp Consolidated'!I43</f>
        <v>-0.11888879646067228</v>
      </c>
      <c r="N45"/>
      <c r="O45" s="53"/>
      <c r="P45" s="325" t="s">
        <v>572</v>
      </c>
      <c r="Q45" s="277"/>
      <c r="R45" s="324"/>
      <c r="S45" s="378">
        <f>+'[1]12.5.1.Credicorp Consolidated'!O44</f>
        <v>852158</v>
      </c>
      <c r="T45" s="1457">
        <f>+'[1]12.5.1.Credicorp Consolidated'!P44</f>
        <v>1556443</v>
      </c>
      <c r="U45" s="1458">
        <f>+'[1]12.5.1.Credicorp Consolidated'!Q44</f>
        <v>1157338</v>
      </c>
      <c r="V45" s="1469">
        <f>+'[1]12.5.1.Credicorp Consolidated'!R44</f>
        <v>-0.25642121169872589</v>
      </c>
      <c r="W45" s="1464">
        <f>+'[1]12.5.1.Credicorp Consolidated'!S44</f>
        <v>0.35812607521140444</v>
      </c>
      <c r="X45" s="378">
        <f>+'[1]12.5.1.Credicorp Consolidated'!T44</f>
        <v>4959878</v>
      </c>
      <c r="Y45" s="1457">
        <f>+'[1]12.5.1.Credicorp Consolidated'!U44</f>
        <v>5623252</v>
      </c>
      <c r="Z45" s="1470">
        <f>+'[1]12.5.1.Credicorp Consolidated'!V44</f>
        <v>0.13374804783504757</v>
      </c>
      <c r="AA45" s="53"/>
    </row>
    <row r="46" spans="1:27" ht="14.5">
      <c r="A46" s="124"/>
      <c r="B46" s="249"/>
      <c r="D46" s="52"/>
      <c r="E46" s="49" t="s">
        <v>573</v>
      </c>
      <c r="F46" s="49"/>
      <c r="G46" s="377">
        <f>+'[1]12.5.1.Credicorp Consolidated'!E44</f>
        <v>98122</v>
      </c>
      <c r="H46" s="1455">
        <f>+'[1]12.5.1.Credicorp Consolidated'!F44</f>
        <v>76332</v>
      </c>
      <c r="I46" s="1456">
        <f>+'[1]12.5.1.Credicorp Consolidated'!G44</f>
        <v>115386</v>
      </c>
      <c r="J46" s="1461">
        <f>+'[1]12.5.1.Credicorp Consolidated'!H44</f>
        <v>0.51163339097626159</v>
      </c>
      <c r="K46" s="1462">
        <f>+'[1]12.5.1.Credicorp Consolidated'!I44</f>
        <v>0.17594423268991663</v>
      </c>
      <c r="N46"/>
      <c r="O46" s="53"/>
      <c r="P46" s="52" t="s">
        <v>118</v>
      </c>
      <c r="Q46" s="49"/>
      <c r="R46" s="323"/>
      <c r="S46" s="377">
        <f>+'[1]12.5.1.Credicorp Consolidated'!O45</f>
        <v>10331</v>
      </c>
      <c r="T46" s="1455">
        <f>+'[1]12.5.1.Credicorp Consolidated'!P45</f>
        <v>32655</v>
      </c>
      <c r="U46" s="1456">
        <f>+'[1]12.5.1.Credicorp Consolidated'!Q45</f>
        <v>30625</v>
      </c>
      <c r="V46" s="1467">
        <f>+'[1]12.5.1.Credicorp Consolidated'!R45</f>
        <v>-6.2165058949624867E-2</v>
      </c>
      <c r="W46" s="1462">
        <f>+'[1]12.5.1.Credicorp Consolidated'!S45</f>
        <v>1.9643790533346239</v>
      </c>
      <c r="X46" s="377">
        <f>+'[1]12.5.1.Credicorp Consolidated'!T45</f>
        <v>94338</v>
      </c>
      <c r="Y46" s="1455">
        <f>+'[1]12.5.1.Credicorp Consolidated'!U45</f>
        <v>121998</v>
      </c>
      <c r="Z46" s="1468">
        <f>+'[1]12.5.1.Credicorp Consolidated'!V45</f>
        <v>0.29320104305794059</v>
      </c>
      <c r="AA46" s="53"/>
    </row>
    <row r="47" spans="1:27" ht="15" thickBot="1">
      <c r="A47" s="124"/>
      <c r="B47" s="249"/>
      <c r="D47" s="52"/>
      <c r="E47" s="49"/>
      <c r="F47" s="49"/>
      <c r="G47" s="377"/>
      <c r="H47" s="1455"/>
      <c r="I47" s="1456"/>
      <c r="J47" s="1461"/>
      <c r="K47" s="1462"/>
      <c r="N47"/>
      <c r="O47" s="53"/>
      <c r="P47" s="1266" t="s">
        <v>166</v>
      </c>
      <c r="Q47" s="1267"/>
      <c r="R47" s="1268"/>
      <c r="S47" s="1471">
        <f>+'[1]12.5.1.Credicorp Consolidated'!O46</f>
        <v>841827</v>
      </c>
      <c r="T47" s="1472">
        <f>+'[1]12.5.1.Credicorp Consolidated'!P46</f>
        <v>1523788</v>
      </c>
      <c r="U47" s="1473">
        <f>+'[1]12.5.1.Credicorp Consolidated'!Q46</f>
        <v>1126713</v>
      </c>
      <c r="V47" s="1474">
        <f>+'[1]12.5.1.Credicorp Consolidated'!R46</f>
        <v>-0.26058414950111169</v>
      </c>
      <c r="W47" s="1475">
        <f>+'[1]12.5.1.Credicorp Consolidated'!S46</f>
        <v>0.33841394965949062</v>
      </c>
      <c r="X47" s="1471">
        <f>+'[1]12.5.1.Credicorp Consolidated'!T46</f>
        <v>4865540</v>
      </c>
      <c r="Y47" s="1472">
        <f>+'[1]12.5.1.Credicorp Consolidated'!U46</f>
        <v>5501254</v>
      </c>
      <c r="Z47" s="1476">
        <f>+'[1]12.5.1.Credicorp Consolidated'!V46</f>
        <v>0.13065641223790164</v>
      </c>
      <c r="AA47" s="53"/>
    </row>
    <row r="48" spans="1:27" ht="14.5">
      <c r="A48" s="124"/>
      <c r="B48" s="249"/>
      <c r="D48" s="52" t="s">
        <v>236</v>
      </c>
      <c r="E48" s="49"/>
      <c r="F48" s="49"/>
      <c r="G48" s="377">
        <f>+'[1]12.5.1.Credicorp Consolidated'!E46</f>
        <v>12278681</v>
      </c>
      <c r="H48" s="1455">
        <f>+'[1]12.5.1.Credicorp Consolidated'!F46</f>
        <v>12704234</v>
      </c>
      <c r="I48" s="1456">
        <f>+'[1]12.5.1.Credicorp Consolidated'!G46</f>
        <v>10754385</v>
      </c>
      <c r="J48" s="1461">
        <f>+'[1]12.5.1.Credicorp Consolidated'!H46</f>
        <v>-0.15348024918306763</v>
      </c>
      <c r="K48" s="1462">
        <f>+'[1]12.5.1.Credicorp Consolidated'!I46</f>
        <v>-0.12414167287186628</v>
      </c>
      <c r="N48"/>
      <c r="O48" s="53"/>
      <c r="AA48" s="53"/>
    </row>
    <row r="49" spans="1:27" ht="14.5">
      <c r="A49" s="124"/>
      <c r="B49" s="249"/>
      <c r="D49" s="52" t="s">
        <v>239</v>
      </c>
      <c r="E49" s="49"/>
      <c r="F49" s="49"/>
      <c r="G49" s="377">
        <f>+'[1]12.5.1.Credicorp Consolidated'!E47</f>
        <v>14594785</v>
      </c>
      <c r="H49" s="1455">
        <f>+'[1]12.5.1.Credicorp Consolidated'!F47</f>
        <v>16952011</v>
      </c>
      <c r="I49" s="1456">
        <f>+'[1]12.5.1.Credicorp Consolidated'!G47</f>
        <v>17268443</v>
      </c>
      <c r="J49" s="1461">
        <f>+'[1]12.5.1.Credicorp Consolidated'!H47</f>
        <v>1.8666339940435386E-2</v>
      </c>
      <c r="K49" s="1462">
        <f>+'[1]12.5.1.Credicorp Consolidated'!I47</f>
        <v>0.1831926951990043</v>
      </c>
      <c r="N49"/>
      <c r="O49" s="53"/>
      <c r="P49" s="49"/>
      <c r="Q49" s="49"/>
      <c r="R49" s="49"/>
      <c r="S49" s="288"/>
      <c r="T49" s="288"/>
      <c r="U49" s="288"/>
      <c r="V49" s="288"/>
      <c r="W49" s="288"/>
      <c r="X49" s="288"/>
      <c r="Y49" s="288"/>
      <c r="Z49" s="288"/>
      <c r="AA49" s="53"/>
    </row>
    <row r="50" spans="1:27" ht="14.5">
      <c r="A50" s="124"/>
      <c r="B50" s="122"/>
      <c r="D50" s="52" t="s">
        <v>553</v>
      </c>
      <c r="E50" s="49"/>
      <c r="F50" s="49"/>
      <c r="G50" s="377">
        <f>+'[1]12.5.1.Credicorp Consolidated'!E48</f>
        <v>412401</v>
      </c>
      <c r="H50" s="1455">
        <f>+'[1]12.5.1.Credicorp Consolidated'!F48</f>
        <v>466957</v>
      </c>
      <c r="I50" s="1456">
        <f>+'[1]12.5.1.Credicorp Consolidated'!G48</f>
        <v>528184</v>
      </c>
      <c r="J50" s="1461">
        <f>+'[1]12.5.1.Credicorp Consolidated'!H48</f>
        <v>0.13111913944967096</v>
      </c>
      <c r="K50" s="1462">
        <f>+'[1]12.5.1.Credicorp Consolidated'!I48</f>
        <v>0.28075344143200431</v>
      </c>
      <c r="N50"/>
      <c r="O50" s="53"/>
      <c r="P50" s="2198"/>
      <c r="Q50" s="2198"/>
      <c r="R50" s="2198"/>
      <c r="S50" s="2198"/>
      <c r="T50" s="2198"/>
      <c r="U50" s="2198"/>
      <c r="V50" s="2198"/>
      <c r="W50" s="2198"/>
      <c r="X50" s="2198"/>
      <c r="Y50" s="2198"/>
      <c r="Z50" s="2198"/>
      <c r="AA50" s="53"/>
    </row>
    <row r="51" spans="1:27" ht="14.5">
      <c r="A51" s="124"/>
      <c r="B51" s="122"/>
      <c r="D51" s="52" t="s">
        <v>574</v>
      </c>
      <c r="E51" s="49"/>
      <c r="F51" s="49"/>
      <c r="G51" s="377">
        <f>+'[1]12.5.1.Credicorp Consolidated'!E49</f>
        <v>12318133</v>
      </c>
      <c r="H51" s="1455">
        <f>+'[1]12.5.1.Credicorp Consolidated'!F49</f>
        <v>13289394</v>
      </c>
      <c r="I51" s="1456">
        <f>+'[1]12.5.1.Credicorp Consolidated'!G49</f>
        <v>13422285</v>
      </c>
      <c r="J51" s="1461">
        <f>+'[1]12.5.1.Credicorp Consolidated'!H49</f>
        <v>9.9997787709507294E-3</v>
      </c>
      <c r="K51" s="1462">
        <f>+'[1]12.5.1.Credicorp Consolidated'!I49</f>
        <v>8.9636310957188076E-2</v>
      </c>
      <c r="N51"/>
      <c r="O51" s="53"/>
      <c r="P51" s="336" t="s">
        <v>575</v>
      </c>
      <c r="Q51" s="337"/>
      <c r="R51" s="337"/>
      <c r="S51" s="338"/>
      <c r="T51" s="338"/>
      <c r="U51" s="338"/>
      <c r="V51" s="339"/>
      <c r="W51" s="338"/>
      <c r="X51" s="338"/>
      <c r="Y51" s="338"/>
      <c r="Z51" s="143"/>
      <c r="AA51" s="53"/>
    </row>
    <row r="52" spans="1:27" ht="14.5">
      <c r="A52" s="124"/>
      <c r="B52"/>
      <c r="C52"/>
      <c r="D52" s="52" t="s">
        <v>576</v>
      </c>
      <c r="E52" s="49"/>
      <c r="F52" s="49"/>
      <c r="G52" s="377">
        <f>+'[1]12.5.1.Credicorp Consolidated'!E50</f>
        <v>641915</v>
      </c>
      <c r="H52" s="1455">
        <f>+'[1]12.5.1.Credicorp Consolidated'!F50</f>
        <v>698747</v>
      </c>
      <c r="I52" s="1456">
        <f>+'[1]12.5.1.Credicorp Consolidated'!G50</f>
        <v>151485</v>
      </c>
      <c r="J52" s="1461">
        <f>+'[1]12.5.1.Credicorp Consolidated'!H50</f>
        <v>-0.78320479372362239</v>
      </c>
      <c r="K52" s="1462">
        <f>+'[1]12.5.1.Credicorp Consolidated'!I50</f>
        <v>-0.76401081140026328</v>
      </c>
      <c r="L52"/>
      <c r="M52"/>
      <c r="N52"/>
      <c r="O52" s="53"/>
      <c r="P52" s="53"/>
      <c r="Q52" s="53"/>
      <c r="R52" s="53"/>
      <c r="S52" s="53"/>
      <c r="T52" s="53"/>
      <c r="U52" s="53"/>
      <c r="V52" s="53"/>
      <c r="W52" s="53"/>
      <c r="X52" s="53"/>
      <c r="Y52" s="53"/>
      <c r="Z52" s="53"/>
      <c r="AA52" s="53"/>
    </row>
    <row r="53" spans="1:27" ht="14.5">
      <c r="A53" s="124"/>
      <c r="B53"/>
      <c r="C53"/>
      <c r="D53" s="52" t="s">
        <v>577</v>
      </c>
      <c r="E53" s="49"/>
      <c r="F53" s="49"/>
      <c r="G53" s="377">
        <f>+'[1]12.5.1.Credicorp Consolidated'!E51</f>
        <v>7613787</v>
      </c>
      <c r="H53" s="1455">
        <f>+'[1]12.5.1.Credicorp Consolidated'!F51</f>
        <v>9752701</v>
      </c>
      <c r="I53" s="1456">
        <f>+'[1]12.5.1.Credicorp Consolidated'!G51</f>
        <v>8192692</v>
      </c>
      <c r="J53" s="1461">
        <f>+'[1]12.5.1.Credicorp Consolidated'!H51</f>
        <v>-0.15995661099422612</v>
      </c>
      <c r="K53" s="1462">
        <f>+'[1]12.5.1.Credicorp Consolidated'!I51</f>
        <v>7.6033779248092973E-2</v>
      </c>
      <c r="L53"/>
      <c r="M53"/>
      <c r="N53"/>
      <c r="O53" s="53"/>
      <c r="P53" s="53"/>
      <c r="Q53" s="53"/>
      <c r="R53" s="53"/>
      <c r="S53" s="53"/>
      <c r="T53" s="53"/>
      <c r="U53" s="53"/>
      <c r="V53" s="53"/>
      <c r="W53" s="53"/>
      <c r="X53" s="53"/>
      <c r="Y53" s="53"/>
      <c r="Z53" s="53"/>
      <c r="AA53" s="53"/>
    </row>
    <row r="54" spans="1:27" ht="14.5">
      <c r="A54" s="124"/>
      <c r="B54"/>
      <c r="C54"/>
      <c r="D54" s="52"/>
      <c r="E54" s="49"/>
      <c r="F54" s="49"/>
      <c r="G54" s="378"/>
      <c r="H54" s="1457"/>
      <c r="I54" s="1458"/>
      <c r="J54" s="1463"/>
      <c r="K54" s="1464"/>
      <c r="L54"/>
      <c r="M54"/>
      <c r="N54"/>
      <c r="O54" s="53"/>
      <c r="P54" s="53"/>
      <c r="Q54" s="53"/>
      <c r="R54" s="53"/>
      <c r="S54" s="53"/>
      <c r="T54" s="53"/>
      <c r="U54" s="53"/>
      <c r="V54" s="53"/>
      <c r="W54" s="53"/>
      <c r="X54" s="53"/>
      <c r="Y54" s="53"/>
      <c r="Z54" s="53"/>
      <c r="AA54" s="53"/>
    </row>
    <row r="55" spans="1:27" ht="11.5" customHeight="1">
      <c r="A55" s="124"/>
      <c r="B55"/>
      <c r="C55"/>
      <c r="D55" s="2191" t="s">
        <v>578</v>
      </c>
      <c r="E55" s="2192"/>
      <c r="F55" s="2192"/>
      <c r="G55" s="378">
        <f>+'[1]12.5.1.Credicorp Consolidated'!E53</f>
        <v>205733123</v>
      </c>
      <c r="H55" s="1457">
        <f>+'[1]12.5.1.Credicorp Consolidated'!F53</f>
        <v>215682599</v>
      </c>
      <c r="I55" s="1458">
        <f>+'[1]12.5.1.Credicorp Consolidated'!G53</f>
        <v>221220250</v>
      </c>
      <c r="J55" s="1463">
        <f>+'[1]12.5.1.Credicorp Consolidated'!H53</f>
        <v>2.5675001254969115E-2</v>
      </c>
      <c r="K55" s="1464">
        <f>+'[1]12.5.1.Credicorp Consolidated'!I53</f>
        <v>7.5277751944688068E-2</v>
      </c>
      <c r="L55"/>
      <c r="M55"/>
      <c r="N55"/>
      <c r="O55" s="53"/>
      <c r="P55" s="53"/>
      <c r="Q55" s="53"/>
      <c r="R55" s="53"/>
      <c r="S55" s="53"/>
      <c r="T55" s="53"/>
      <c r="U55" s="53"/>
      <c r="V55" s="53"/>
      <c r="W55" s="53"/>
      <c r="X55" s="53"/>
      <c r="Y55" s="53"/>
      <c r="Z55" s="53"/>
      <c r="AA55" s="53"/>
    </row>
    <row r="56" spans="1:27" ht="8.5" customHeight="1">
      <c r="A56" s="124"/>
      <c r="B56"/>
      <c r="C56"/>
      <c r="D56" s="2193"/>
      <c r="E56" s="2194"/>
      <c r="F56" s="2194"/>
      <c r="G56" s="377"/>
      <c r="H56" s="1455"/>
      <c r="I56" s="1456"/>
      <c r="J56" s="1461"/>
      <c r="K56" s="1462"/>
      <c r="L56"/>
      <c r="M56"/>
      <c r="N56"/>
      <c r="O56" s="53"/>
      <c r="P56" s="53"/>
      <c r="Q56" s="53"/>
      <c r="R56" s="53"/>
      <c r="S56" s="53"/>
      <c r="T56" s="53"/>
      <c r="U56" s="53"/>
      <c r="V56" s="53"/>
      <c r="W56" s="53"/>
      <c r="X56" s="53"/>
      <c r="Y56" s="53"/>
      <c r="Z56" s="53"/>
      <c r="AA56" s="53"/>
    </row>
    <row r="57" spans="1:27" ht="14.5">
      <c r="A57" s="124"/>
      <c r="B57"/>
      <c r="C57"/>
      <c r="D57" s="128"/>
      <c r="E57" s="129"/>
      <c r="F57" s="129"/>
      <c r="G57" s="378"/>
      <c r="H57" s="1457"/>
      <c r="I57" s="1458"/>
      <c r="J57" s="1463"/>
      <c r="K57" s="1464"/>
      <c r="L57"/>
      <c r="M57"/>
      <c r="N57"/>
      <c r="O57" s="53"/>
      <c r="P57" s="53"/>
      <c r="Q57" s="53"/>
      <c r="R57" s="53"/>
      <c r="S57" s="53"/>
      <c r="T57" s="53"/>
      <c r="U57" s="53"/>
      <c r="V57" s="53"/>
      <c r="W57" s="53"/>
      <c r="X57" s="53"/>
      <c r="Y57" s="53"/>
      <c r="Z57" s="53"/>
      <c r="AA57" s="53"/>
    </row>
    <row r="58" spans="1:27" ht="14.5">
      <c r="A58" s="124"/>
      <c r="B58"/>
      <c r="C58"/>
      <c r="D58" s="127" t="s">
        <v>121</v>
      </c>
      <c r="E58" s="951"/>
      <c r="F58" s="129"/>
      <c r="G58" s="378">
        <f>+'[1]12.5.1.Credicorp Consolidated'!E56</f>
        <v>32460004</v>
      </c>
      <c r="H58" s="1457">
        <f>+'[1]12.5.1.Credicorp Consolidated'!F56</f>
        <v>33462591</v>
      </c>
      <c r="I58" s="1458">
        <f>+'[1]12.5.1.Credicorp Consolidated'!G56</f>
        <v>34346451</v>
      </c>
      <c r="J58" s="1463">
        <f>+'[1]12.5.1.Credicorp Consolidated'!H56</f>
        <v>2.641337605925375E-2</v>
      </c>
      <c r="K58" s="1464">
        <f>+'[1]12.5.1.Credicorp Consolidated'!I56</f>
        <v>5.8116043362163479E-2</v>
      </c>
      <c r="L58"/>
      <c r="M58"/>
      <c r="N58"/>
      <c r="O58" s="53"/>
      <c r="P58" s="53"/>
      <c r="Q58" s="53"/>
      <c r="R58" s="53"/>
      <c r="S58" s="53"/>
      <c r="T58" s="53"/>
      <c r="U58" s="53"/>
      <c r="V58" s="53"/>
      <c r="W58" s="53"/>
      <c r="X58" s="53"/>
      <c r="Y58" s="53"/>
      <c r="Z58" s="53"/>
      <c r="AA58" s="53"/>
    </row>
    <row r="59" spans="1:27" ht="14.5">
      <c r="A59" s="124"/>
      <c r="B59"/>
      <c r="C59"/>
      <c r="D59" s="131" t="s">
        <v>579</v>
      </c>
      <c r="E59" s="953"/>
      <c r="F59" s="953"/>
      <c r="G59" s="377">
        <f>+'[1]12.5.1.Credicorp Consolidated'!E57</f>
        <v>1318993</v>
      </c>
      <c r="H59" s="1455">
        <f>+'[1]12.5.1.Credicorp Consolidated'!F57</f>
        <v>1318993</v>
      </c>
      <c r="I59" s="1456">
        <f>+'[1]12.5.1.Credicorp Consolidated'!G57</f>
        <v>1318993</v>
      </c>
      <c r="J59" s="1461">
        <f>+'[1]12.5.1.Credicorp Consolidated'!H57</f>
        <v>0</v>
      </c>
      <c r="K59" s="1462">
        <f>+'[1]12.5.1.Credicorp Consolidated'!I57</f>
        <v>0</v>
      </c>
      <c r="L59"/>
      <c r="M59"/>
      <c r="N59"/>
      <c r="O59" s="53"/>
      <c r="P59" s="53"/>
      <c r="Q59" s="53"/>
      <c r="R59" s="53"/>
      <c r="S59" s="53"/>
      <c r="T59" s="53"/>
      <c r="U59" s="53"/>
      <c r="V59" s="53"/>
      <c r="W59" s="53"/>
      <c r="X59" s="53"/>
      <c r="Y59" s="53"/>
      <c r="Z59" s="53"/>
      <c r="AA59" s="53"/>
    </row>
    <row r="60" spans="1:27" ht="14.5">
      <c r="A60" s="124"/>
      <c r="B60"/>
      <c r="C60"/>
      <c r="D60" s="131" t="s">
        <v>580</v>
      </c>
      <c r="E60" s="953"/>
      <c r="F60" s="953"/>
      <c r="G60" s="377">
        <f>+'[1]12.5.1.Credicorp Consolidated'!E58</f>
        <v>-208033</v>
      </c>
      <c r="H60" s="1455">
        <f>+'[1]12.5.1.Credicorp Consolidated'!F58</f>
        <v>-208901</v>
      </c>
      <c r="I60" s="1456">
        <f>+'[1]12.5.1.Credicorp Consolidated'!G58</f>
        <v>-208879</v>
      </c>
      <c r="J60" s="1461">
        <f>+'[1]12.5.1.Credicorp Consolidated'!H58</f>
        <v>-1.0531304302037807E-4</v>
      </c>
      <c r="K60" s="1462">
        <f>+'[1]12.5.1.Credicorp Consolidated'!I58</f>
        <v>4.0666625006609532E-3</v>
      </c>
      <c r="L60"/>
      <c r="M60"/>
      <c r="N60"/>
      <c r="O60" s="53"/>
      <c r="P60" s="53"/>
      <c r="Q60" s="53"/>
      <c r="R60" s="53"/>
      <c r="S60" s="53"/>
      <c r="T60" s="53"/>
      <c r="U60" s="53"/>
      <c r="V60" s="53"/>
      <c r="W60" s="53"/>
      <c r="X60" s="53"/>
      <c r="Y60" s="53"/>
      <c r="Z60" s="53"/>
      <c r="AA60" s="53"/>
    </row>
    <row r="61" spans="1:27" ht="14.5">
      <c r="A61" s="124"/>
      <c r="B61"/>
      <c r="C61"/>
      <c r="D61" s="131" t="s">
        <v>581</v>
      </c>
      <c r="E61" s="953"/>
      <c r="F61" s="953"/>
      <c r="G61" s="377">
        <f>+'[1]12.5.1.Credicorp Consolidated'!E59</f>
        <v>228239</v>
      </c>
      <c r="H61" s="1455">
        <f>+'[1]12.5.1.Credicorp Consolidated'!F59</f>
        <v>179027</v>
      </c>
      <c r="I61" s="1456">
        <f>+'[1]12.5.1.Credicorp Consolidated'!G59</f>
        <v>176307</v>
      </c>
      <c r="J61" s="1461">
        <f>+'[1]12.5.1.Credicorp Consolidated'!H59</f>
        <v>-1.5193239008641155E-2</v>
      </c>
      <c r="K61" s="1462">
        <f>+'[1]12.5.1.Credicorp Consolidated'!I59</f>
        <v>-0.22753341891613615</v>
      </c>
      <c r="L61"/>
      <c r="M61"/>
      <c r="N61"/>
      <c r="O61" s="53"/>
      <c r="P61" s="53"/>
      <c r="Q61" s="53"/>
      <c r="R61" s="53"/>
      <c r="S61" s="53"/>
      <c r="T61" s="53"/>
      <c r="U61" s="53"/>
      <c r="V61" s="53"/>
      <c r="W61" s="53"/>
      <c r="X61" s="53"/>
      <c r="Y61" s="53"/>
      <c r="Z61" s="53"/>
      <c r="AA61" s="53"/>
    </row>
    <row r="62" spans="1:27" ht="14.5">
      <c r="A62" s="124"/>
      <c r="B62"/>
      <c r="C62"/>
      <c r="D62" s="131" t="s">
        <v>582</v>
      </c>
      <c r="E62" s="953"/>
      <c r="F62" s="953"/>
      <c r="G62" s="377">
        <f>+'[1]12.5.1.Credicorp Consolidated'!E60</f>
        <v>26252578</v>
      </c>
      <c r="H62" s="1455">
        <f>+'[1]12.5.1.Credicorp Consolidated'!F60</f>
        <v>27187346</v>
      </c>
      <c r="I62" s="1456">
        <f>+'[1]12.5.1.Credicorp Consolidated'!G60</f>
        <v>27202665</v>
      </c>
      <c r="J62" s="1461">
        <f>+'[1]12.5.1.Credicorp Consolidated'!H60</f>
        <v>5.6346066291281243E-4</v>
      </c>
      <c r="K62" s="1462">
        <f>+'[1]12.5.1.Credicorp Consolidated'!I60</f>
        <v>3.6190236250321778E-2</v>
      </c>
      <c r="L62"/>
      <c r="M62"/>
      <c r="N62"/>
      <c r="O62" s="53"/>
      <c r="P62" s="53"/>
      <c r="Q62" s="53"/>
      <c r="R62" s="53"/>
      <c r="S62" s="53"/>
      <c r="T62" s="53"/>
      <c r="U62" s="53"/>
      <c r="V62" s="53"/>
      <c r="W62" s="53"/>
      <c r="X62" s="53"/>
      <c r="Y62" s="53"/>
      <c r="Z62" s="53"/>
      <c r="AA62" s="53"/>
    </row>
    <row r="63" spans="1:27" ht="14.5">
      <c r="A63" s="124"/>
      <c r="B63"/>
      <c r="C63"/>
      <c r="D63" s="132" t="s">
        <v>583</v>
      </c>
      <c r="E63" s="953"/>
      <c r="F63" s="953"/>
      <c r="G63" s="377">
        <f>+'[1]12.5.1.Credicorp Consolidated'!E61</f>
        <v>295783</v>
      </c>
      <c r="H63" s="1455">
        <f>+'[1]12.5.1.Credicorp Consolidated'!F61</f>
        <v>470550</v>
      </c>
      <c r="I63" s="1456">
        <f>+'[1]12.5.1.Credicorp Consolidated'!G61</f>
        <v>214627</v>
      </c>
      <c r="J63" s="1461">
        <f>+'[1]12.5.1.Credicorp Consolidated'!H61</f>
        <v>-0.54388056529593032</v>
      </c>
      <c r="K63" s="1462">
        <f>+'[1]12.5.1.Credicorp Consolidated'!I61</f>
        <v>-0.27437682354969689</v>
      </c>
      <c r="L63"/>
      <c r="M63"/>
      <c r="N63"/>
      <c r="O63" s="53"/>
      <c r="P63" s="53"/>
      <c r="Q63" s="53"/>
      <c r="R63" s="53"/>
      <c r="S63" s="53"/>
      <c r="T63" s="53"/>
      <c r="U63" s="53"/>
      <c r="V63" s="53"/>
      <c r="W63" s="53"/>
      <c r="X63" s="53"/>
      <c r="Y63" s="53"/>
      <c r="Z63" s="53"/>
      <c r="AA63" s="53"/>
    </row>
    <row r="64" spans="1:27" ht="14.5">
      <c r="A64" s="124"/>
      <c r="B64"/>
      <c r="C64"/>
      <c r="D64" s="131" t="s">
        <v>584</v>
      </c>
      <c r="E64" s="953"/>
      <c r="F64" s="953"/>
      <c r="G64" s="377">
        <f>+'[1]12.5.1.Credicorp Consolidated'!E62</f>
        <v>4572444</v>
      </c>
      <c r="H64" s="1455">
        <f>+'[1]12.5.1.Credicorp Consolidated'!F62</f>
        <v>4515576</v>
      </c>
      <c r="I64" s="1456">
        <f>+'[1]12.5.1.Credicorp Consolidated'!G62</f>
        <v>5642738</v>
      </c>
      <c r="J64" s="1461">
        <f>+'[1]12.5.1.Credicorp Consolidated'!H62</f>
        <v>0.24961643874447026</v>
      </c>
      <c r="K64" s="1462">
        <f>+'[1]12.5.1.Credicorp Consolidated'!I62</f>
        <v>0.23407481863091162</v>
      </c>
      <c r="L64"/>
      <c r="M64"/>
      <c r="N64"/>
      <c r="O64" s="53"/>
      <c r="P64" s="53"/>
      <c r="Q64" s="53"/>
      <c r="R64" s="53"/>
      <c r="S64" s="53"/>
      <c r="T64" s="53"/>
      <c r="U64" s="53"/>
      <c r="V64" s="53"/>
      <c r="W64" s="53"/>
      <c r="X64" s="53"/>
      <c r="Y64" s="53"/>
      <c r="Z64" s="53"/>
      <c r="AA64" s="53"/>
    </row>
    <row r="65" spans="1:27" ht="14.5">
      <c r="A65" s="124"/>
      <c r="B65"/>
      <c r="C65"/>
      <c r="D65" s="128"/>
      <c r="E65" s="129"/>
      <c r="F65" s="129"/>
      <c r="G65" s="377"/>
      <c r="H65" s="1455"/>
      <c r="I65" s="1456"/>
      <c r="J65" s="1461"/>
      <c r="K65" s="1462"/>
      <c r="L65"/>
      <c r="M65"/>
      <c r="N65"/>
      <c r="O65" s="53"/>
      <c r="P65" s="53"/>
      <c r="Q65" s="53"/>
      <c r="R65" s="53"/>
      <c r="S65" s="53"/>
      <c r="T65" s="53"/>
      <c r="U65" s="53"/>
      <c r="V65" s="53"/>
      <c r="W65" s="53"/>
      <c r="X65" s="53"/>
      <c r="Y65" s="53"/>
      <c r="Z65" s="53"/>
      <c r="AA65" s="53"/>
    </row>
    <row r="66" spans="1:27" ht="9.5" customHeight="1">
      <c r="A66" s="124"/>
      <c r="B66"/>
      <c r="C66"/>
      <c r="D66" s="128" t="s">
        <v>118</v>
      </c>
      <c r="E66" s="129"/>
      <c r="F66" s="129"/>
      <c r="G66" s="377">
        <f>+'[1]12.5.1.Credicorp Consolidated'!E64</f>
        <v>647061</v>
      </c>
      <c r="H66" s="1455">
        <f>+'[1]12.5.1.Credicorp Consolidated'!F64</f>
        <v>614600</v>
      </c>
      <c r="I66" s="1456">
        <f>+'[1]12.5.1.Credicorp Consolidated'!G64</f>
        <v>630783</v>
      </c>
      <c r="J66" s="1461">
        <f>+'[1]12.5.1.Credicorp Consolidated'!H64</f>
        <v>2.6330946957370649E-2</v>
      </c>
      <c r="K66" s="1462">
        <f>+'[1]12.5.1.Credicorp Consolidated'!I64</f>
        <v>-2.5156824472499503E-2</v>
      </c>
      <c r="L66"/>
      <c r="M66"/>
      <c r="N66"/>
      <c r="O66" s="53"/>
      <c r="P66" s="53"/>
      <c r="Q66" s="53"/>
      <c r="R66" s="53"/>
      <c r="S66" s="53"/>
      <c r="T66" s="53"/>
      <c r="U66" s="53"/>
      <c r="V66" s="53"/>
      <c r="W66" s="53"/>
      <c r="X66" s="53"/>
      <c r="Y66" s="53"/>
      <c r="Z66" s="53"/>
      <c r="AA66" s="53"/>
    </row>
    <row r="67" spans="1:27" ht="14.5">
      <c r="A67" s="124"/>
      <c r="B67"/>
      <c r="C67"/>
      <c r="D67" s="128"/>
      <c r="E67" s="129"/>
      <c r="F67" s="129"/>
      <c r="G67" s="378"/>
      <c r="H67" s="1457"/>
      <c r="I67" s="1458"/>
      <c r="J67" s="1463"/>
      <c r="K67" s="1464"/>
      <c r="L67"/>
      <c r="M67"/>
      <c r="N67"/>
      <c r="O67" s="53"/>
      <c r="P67" s="53"/>
      <c r="Q67" s="53"/>
      <c r="R67" s="53"/>
      <c r="S67" s="53"/>
      <c r="T67" s="53"/>
      <c r="U67" s="53"/>
      <c r="V67" s="53"/>
      <c r="W67" s="53"/>
      <c r="X67" s="53"/>
      <c r="Y67" s="53"/>
      <c r="Z67" s="53"/>
      <c r="AA67" s="53"/>
    </row>
    <row r="68" spans="1:27" ht="14.5">
      <c r="A68" s="124"/>
      <c r="B68"/>
      <c r="C68"/>
      <c r="D68" s="2193" t="s">
        <v>585</v>
      </c>
      <c r="E68" s="2194"/>
      <c r="F68" s="2194"/>
      <c r="G68" s="378">
        <f>+'[1]12.5.1.Credicorp Consolidated'!E66</f>
        <v>33107065</v>
      </c>
      <c r="H68" s="1457">
        <f>+'[1]12.5.1.Credicorp Consolidated'!F66</f>
        <v>34077191</v>
      </c>
      <c r="I68" s="1458">
        <f>+'[1]12.5.1.Credicorp Consolidated'!G66</f>
        <v>34977234</v>
      </c>
      <c r="J68" s="1463">
        <f>+'[1]12.5.1.Credicorp Consolidated'!H66</f>
        <v>2.6411889407199084E-2</v>
      </c>
      <c r="K68" s="1464">
        <f>+'[1]12.5.1.Credicorp Consolidated'!I66</f>
        <v>5.6488516876986833E-2</v>
      </c>
      <c r="L68"/>
      <c r="M68"/>
      <c r="N68"/>
      <c r="O68" s="53"/>
      <c r="P68" s="53"/>
      <c r="Q68" s="53"/>
      <c r="R68" s="53"/>
      <c r="S68" s="53"/>
      <c r="T68" s="53"/>
      <c r="U68" s="53"/>
      <c r="V68" s="53"/>
      <c r="W68" s="53"/>
      <c r="X68" s="53"/>
      <c r="Y68" s="53"/>
      <c r="Z68" s="53"/>
      <c r="AA68" s="53"/>
    </row>
    <row r="69" spans="1:27" ht="14.5">
      <c r="A69" s="124"/>
      <c r="B69"/>
      <c r="C69"/>
      <c r="D69" s="133"/>
      <c r="E69" s="953"/>
      <c r="F69" s="953"/>
      <c r="G69" s="378"/>
      <c r="H69" s="1457"/>
      <c r="I69" s="1458"/>
      <c r="J69" s="1463"/>
      <c r="K69" s="1464"/>
      <c r="L69"/>
      <c r="M69"/>
      <c r="N69"/>
      <c r="O69" s="53"/>
      <c r="P69" s="53"/>
      <c r="Q69" s="53"/>
      <c r="R69" s="53"/>
      <c r="S69" s="53"/>
      <c r="T69" s="53"/>
      <c r="U69" s="53"/>
      <c r="V69" s="53"/>
      <c r="W69" s="53"/>
      <c r="X69" s="53"/>
      <c r="Y69" s="53"/>
      <c r="Z69" s="53"/>
      <c r="AA69" s="53"/>
    </row>
    <row r="70" spans="1:27" ht="14.5">
      <c r="A70" s="124"/>
      <c r="B70"/>
      <c r="C70"/>
      <c r="D70" s="2195" t="s">
        <v>586</v>
      </c>
      <c r="E70" s="2196"/>
      <c r="F70" s="2196"/>
      <c r="G70" s="378">
        <f>+'[1]12.5.1.Credicorp Consolidated'!E68</f>
        <v>238840188</v>
      </c>
      <c r="H70" s="1457">
        <f>+'[1]12.5.1.Credicorp Consolidated'!F68</f>
        <v>249759790</v>
      </c>
      <c r="I70" s="1458">
        <f>+'[1]12.5.1.Credicorp Consolidated'!G68</f>
        <v>256197484</v>
      </c>
      <c r="J70" s="1463">
        <f>+'[1]12.5.1.Credicorp Consolidated'!H68</f>
        <v>2.5775542171940488E-2</v>
      </c>
      <c r="K70" s="1464">
        <f>+'[1]12.5.1.Credicorp Consolidated'!I68</f>
        <v>7.2673263847874717E-2</v>
      </c>
      <c r="L70"/>
      <c r="M70"/>
      <c r="N70"/>
      <c r="O70" s="53"/>
      <c r="P70" s="53"/>
      <c r="Q70" s="53"/>
      <c r="R70" s="53"/>
      <c r="S70" s="53"/>
      <c r="T70" s="53"/>
      <c r="U70" s="53"/>
      <c r="V70" s="53"/>
      <c r="W70" s="53"/>
      <c r="X70" s="53"/>
      <c r="Y70" s="53"/>
      <c r="Z70" s="53"/>
      <c r="AA70" s="53"/>
    </row>
    <row r="71" spans="1:27" ht="14.5">
      <c r="A71" s="124"/>
      <c r="B71"/>
      <c r="C71"/>
      <c r="D71" s="128"/>
      <c r="E71" s="129"/>
      <c r="F71" s="129"/>
      <c r="G71" s="378"/>
      <c r="H71" s="1457"/>
      <c r="I71" s="1458"/>
      <c r="J71" s="1463"/>
      <c r="K71" s="1464"/>
      <c r="L71"/>
      <c r="M71"/>
      <c r="N71"/>
      <c r="O71" s="53"/>
      <c r="P71" s="53"/>
      <c r="Q71" s="53"/>
      <c r="R71" s="53"/>
      <c r="S71" s="53"/>
      <c r="T71" s="53"/>
      <c r="U71" s="53"/>
      <c r="V71" s="53"/>
      <c r="W71" s="53"/>
      <c r="X71" s="53"/>
      <c r="Y71" s="53"/>
      <c r="Z71" s="53"/>
      <c r="AA71" s="53"/>
    </row>
    <row r="72" spans="1:27" ht="14.5">
      <c r="A72" s="124"/>
      <c r="B72"/>
      <c r="C72"/>
      <c r="D72" s="127" t="s">
        <v>587</v>
      </c>
      <c r="E72" s="951"/>
      <c r="F72" s="951"/>
      <c r="G72" s="378">
        <f>+'[1]12.5.1.Credicorp Consolidated'!E70</f>
        <v>149769480</v>
      </c>
      <c r="H72" s="1457">
        <f>+'[1]12.5.1.Credicorp Consolidated'!F70</f>
        <v>155876986</v>
      </c>
      <c r="I72" s="1458">
        <f>+'[1]12.5.1.Credicorp Consolidated'!G70</f>
        <v>151223851</v>
      </c>
      <c r="J72" s="1463">
        <f>+'[1]12.5.1.Credicorp Consolidated'!H70</f>
        <v>-2.9851327764317946E-2</v>
      </c>
      <c r="K72" s="1464">
        <f>+'[1]12.5.1.Credicorp Consolidated'!I70</f>
        <v>9.7107301167100261E-3</v>
      </c>
      <c r="L72"/>
      <c r="M72"/>
      <c r="N72"/>
      <c r="O72" s="53"/>
      <c r="P72" s="53"/>
      <c r="Q72" s="53"/>
      <c r="R72" s="53"/>
      <c r="S72" s="53"/>
      <c r="T72" s="53"/>
      <c r="U72" s="53"/>
      <c r="V72" s="53"/>
      <c r="W72" s="53"/>
      <c r="X72" s="53"/>
      <c r="Y72" s="53"/>
      <c r="Z72" s="53"/>
      <c r="AA72" s="53"/>
    </row>
    <row r="73" spans="1:27" ht="14.5" customHeight="1">
      <c r="A73" s="124"/>
      <c r="B73"/>
      <c r="C73"/>
      <c r="D73" s="128" t="s">
        <v>588</v>
      </c>
      <c r="E73" s="129"/>
      <c r="F73" s="129"/>
      <c r="G73" s="377">
        <f>+'[1]12.5.1.Credicorp Consolidated'!E71</f>
        <v>20051616</v>
      </c>
      <c r="H73" s="1455">
        <f>+'[1]12.5.1.Credicorp Consolidated'!F71</f>
        <v>20206333</v>
      </c>
      <c r="I73" s="1456">
        <f>+'[1]12.5.1.Credicorp Consolidated'!G71</f>
        <v>22139322</v>
      </c>
      <c r="J73" s="1461">
        <f>+'[1]12.5.1.Credicorp Consolidated'!H71</f>
        <v>9.5662533127609056E-2</v>
      </c>
      <c r="K73" s="1462">
        <f>+'[1]12.5.1.Credicorp Consolidated'!I71</f>
        <v>0.10411659588932883</v>
      </c>
      <c r="L73"/>
      <c r="M73"/>
      <c r="N73"/>
      <c r="O73" s="53"/>
      <c r="P73" s="53"/>
      <c r="Q73" s="53"/>
      <c r="R73" s="53"/>
      <c r="S73" s="53"/>
      <c r="T73" s="53"/>
      <c r="U73" s="53"/>
      <c r="V73" s="53"/>
      <c r="W73" s="53"/>
      <c r="X73" s="53"/>
      <c r="Y73" s="53"/>
      <c r="Z73" s="53"/>
      <c r="AA73" s="53"/>
    </row>
    <row r="74" spans="1:27" ht="14.5">
      <c r="A74" s="124"/>
      <c r="B74"/>
      <c r="C74"/>
      <c r="D74" s="128" t="s">
        <v>589</v>
      </c>
      <c r="E74" s="129"/>
      <c r="F74" s="129"/>
      <c r="G74" s="377">
        <f>+'[1]12.5.1.Credicorp Consolidated'!E72</f>
        <v>87091701</v>
      </c>
      <c r="H74" s="381">
        <f>+'[1]12.5.1.Credicorp Consolidated'!F72</f>
        <v>88226431</v>
      </c>
      <c r="I74" s="1456">
        <f>+'[1]12.5.1.Credicorp Consolidated'!G72</f>
        <v>85269774</v>
      </c>
      <c r="J74" s="1461">
        <f>+'[1]12.5.1.Credicorp Consolidated'!H72</f>
        <v>-3.3512145583674352E-2</v>
      </c>
      <c r="K74" s="1462">
        <f>+'[1]12.5.1.Credicorp Consolidated'!I72</f>
        <v>-2.0919639633631682E-2</v>
      </c>
      <c r="L74"/>
      <c r="M74"/>
      <c r="N74"/>
      <c r="O74" s="53"/>
      <c r="P74" s="53"/>
      <c r="Q74" s="53"/>
      <c r="R74" s="53"/>
      <c r="S74" s="53"/>
      <c r="T74" s="53"/>
      <c r="U74" s="53"/>
      <c r="V74" s="53"/>
      <c r="W74" s="53"/>
      <c r="X74" s="53"/>
      <c r="Y74" s="53"/>
      <c r="Z74" s="53"/>
      <c r="AA74" s="53"/>
    </row>
    <row r="75" spans="1:27" ht="15" thickBot="1">
      <c r="A75" s="124"/>
      <c r="B75"/>
      <c r="C75"/>
      <c r="D75" s="1271" t="s">
        <v>590</v>
      </c>
      <c r="E75" s="1272"/>
      <c r="F75" s="1272"/>
      <c r="G75" s="1273">
        <f>+'[1]12.5.1.Credicorp Consolidated'!E73</f>
        <v>42626163</v>
      </c>
      <c r="H75" s="1459">
        <f>+'[1]12.5.1.Credicorp Consolidated'!F73</f>
        <v>47444222</v>
      </c>
      <c r="I75" s="1460">
        <f>+'[1]12.5.1.Credicorp Consolidated'!G73</f>
        <v>43814755</v>
      </c>
      <c r="J75" s="1465">
        <f>+'[1]12.5.1.Credicorp Consolidated'!H73</f>
        <v>-7.6499663120200387E-2</v>
      </c>
      <c r="K75" s="1466">
        <f>+'[1]12.5.1.Credicorp Consolidated'!I73</f>
        <v>2.7884095502567284E-2</v>
      </c>
      <c r="L75"/>
      <c r="M75"/>
      <c r="N75"/>
      <c r="O75" s="53"/>
      <c r="P75" s="53"/>
      <c r="Q75" s="53"/>
      <c r="R75" s="53"/>
      <c r="S75" s="53"/>
      <c r="T75" s="53"/>
      <c r="U75" s="53"/>
      <c r="V75" s="53"/>
      <c r="W75" s="53"/>
      <c r="X75" s="53"/>
      <c r="Y75" s="53"/>
      <c r="Z75" s="53"/>
      <c r="AA75" s="53"/>
    </row>
    <row r="76" spans="1:27" ht="21" customHeight="1">
      <c r="A76" s="124"/>
      <c r="B76"/>
      <c r="C76"/>
      <c r="D76" s="130"/>
      <c r="E76" s="129"/>
      <c r="F76" s="129"/>
      <c r="G76" s="49"/>
      <c r="H76" s="312"/>
      <c r="I76" s="312"/>
      <c r="J76" s="49"/>
      <c r="K76" s="49"/>
      <c r="L76"/>
      <c r="M76"/>
      <c r="N76"/>
      <c r="O76" s="53"/>
      <c r="P76" s="53"/>
      <c r="Q76" s="53"/>
      <c r="R76" s="53"/>
      <c r="S76" s="53"/>
      <c r="T76" s="53"/>
      <c r="U76" s="53"/>
      <c r="V76" s="53"/>
      <c r="W76" s="53"/>
      <c r="X76" s="53"/>
      <c r="Y76" s="53"/>
      <c r="Z76" s="53"/>
      <c r="AA76" s="53"/>
    </row>
    <row r="77" spans="1:27" ht="14.5">
      <c r="A77" s="124"/>
      <c r="B77"/>
      <c r="C77"/>
      <c r="D77" s="2197"/>
      <c r="E77" s="2197"/>
      <c r="F77" s="2197"/>
      <c r="G77" s="2197"/>
      <c r="H77" s="2197"/>
      <c r="I77" s="2197"/>
      <c r="J77" s="2197"/>
      <c r="K77" s="2197"/>
      <c r="L77"/>
      <c r="M77"/>
      <c r="N77"/>
      <c r="O77" s="53"/>
      <c r="P77" s="53"/>
      <c r="Q77" s="53"/>
      <c r="R77" s="53"/>
      <c r="S77" s="53"/>
      <c r="T77" s="53"/>
      <c r="U77" s="53"/>
      <c r="V77" s="53"/>
      <c r="W77" s="53"/>
      <c r="X77" s="53"/>
      <c r="Y77" s="53"/>
      <c r="Z77" s="53"/>
      <c r="AA77" s="53"/>
    </row>
    <row r="78" spans="1:27" ht="14.5">
      <c r="A78" s="124"/>
      <c r="B78"/>
      <c r="C78"/>
      <c r="D78" s="129" t="s">
        <v>591</v>
      </c>
      <c r="F78" s="129"/>
      <c r="G78" s="49"/>
      <c r="H78" s="49"/>
      <c r="I78" s="49"/>
      <c r="J78" s="49"/>
      <c r="K78" s="49"/>
      <c r="L78"/>
      <c r="M78"/>
      <c r="N78"/>
      <c r="O78" s="53"/>
      <c r="P78" s="53"/>
      <c r="Q78" s="53"/>
      <c r="R78" s="53"/>
      <c r="S78" s="53"/>
      <c r="T78" s="53"/>
      <c r="U78" s="53"/>
      <c r="V78" s="53"/>
      <c r="W78" s="53"/>
      <c r="X78" s="53"/>
      <c r="Y78" s="53"/>
      <c r="Z78" s="53"/>
      <c r="AA78" s="53"/>
    </row>
    <row r="79" spans="1:27" ht="14.5">
      <c r="A79" s="124"/>
      <c r="B79"/>
      <c r="C79"/>
      <c r="D79" s="129" t="s">
        <v>592</v>
      </c>
      <c r="E79"/>
      <c r="F79"/>
      <c r="G79"/>
      <c r="H79"/>
      <c r="I79"/>
      <c r="J79"/>
      <c r="K79"/>
      <c r="L79"/>
      <c r="M79"/>
      <c r="N79"/>
      <c r="O79" s="53"/>
      <c r="P79" s="53"/>
      <c r="Q79" s="53"/>
      <c r="R79" s="53"/>
      <c r="S79" s="53"/>
      <c r="T79" s="53"/>
      <c r="U79" s="53"/>
      <c r="V79" s="53"/>
      <c r="W79" s="53"/>
      <c r="X79" s="53"/>
      <c r="Y79" s="53"/>
      <c r="Z79" s="53"/>
      <c r="AA79" s="53"/>
    </row>
    <row r="80" spans="1:27" ht="14.5">
      <c r="A80" s="124"/>
      <c r="B80"/>
      <c r="C80"/>
      <c r="D80"/>
      <c r="E80"/>
      <c r="F80"/>
      <c r="G80"/>
      <c r="H80"/>
      <c r="I80"/>
      <c r="J80"/>
      <c r="K80"/>
      <c r="L80"/>
      <c r="M80"/>
      <c r="N80"/>
      <c r="O80" s="53"/>
      <c r="P80" s="53"/>
      <c r="Q80" s="53"/>
      <c r="R80" s="53"/>
      <c r="S80" s="53"/>
      <c r="T80" s="53"/>
      <c r="U80" s="53"/>
      <c r="V80" s="53"/>
      <c r="W80" s="53"/>
      <c r="X80" s="53"/>
      <c r="Y80" s="53"/>
      <c r="Z80" s="53"/>
      <c r="AA80" s="53"/>
    </row>
    <row r="81" spans="2:27" ht="14.5">
      <c r="B81"/>
      <c r="C81"/>
      <c r="D81"/>
      <c r="E81"/>
      <c r="F81"/>
      <c r="G81"/>
      <c r="H81"/>
      <c r="I81"/>
      <c r="J81"/>
      <c r="K81"/>
      <c r="L81"/>
      <c r="M81"/>
      <c r="N81"/>
      <c r="O81" s="53"/>
      <c r="P81" s="53"/>
      <c r="Q81" s="53"/>
      <c r="R81" s="53"/>
      <c r="S81" s="53"/>
      <c r="T81" s="53"/>
      <c r="U81" s="53"/>
      <c r="V81" s="53"/>
      <c r="W81" s="53"/>
      <c r="X81" s="53"/>
      <c r="Y81" s="53"/>
      <c r="Z81" s="53"/>
      <c r="AA81" s="53"/>
    </row>
    <row r="82" spans="2:27" ht="14.5">
      <c r="B82"/>
      <c r="C82"/>
      <c r="D82"/>
      <c r="E82"/>
      <c r="F82"/>
      <c r="G82"/>
      <c r="H82"/>
      <c r="I82"/>
      <c r="J82"/>
      <c r="K82"/>
      <c r="L82"/>
      <c r="M82"/>
      <c r="N82"/>
      <c r="O82" s="53"/>
      <c r="P82" s="53"/>
      <c r="Q82" s="53"/>
      <c r="R82" s="53"/>
      <c r="S82" s="53"/>
      <c r="T82" s="53"/>
      <c r="U82" s="53"/>
      <c r="V82" s="53"/>
      <c r="W82" s="53"/>
      <c r="X82" s="53"/>
      <c r="Y82" s="53"/>
      <c r="Z82" s="53"/>
      <c r="AA82" s="53"/>
    </row>
    <row r="83" spans="2:27" ht="14.5">
      <c r="B83"/>
      <c r="C83"/>
      <c r="D83"/>
      <c r="E83"/>
      <c r="F83"/>
      <c r="G83"/>
      <c r="H83"/>
      <c r="I83"/>
      <c r="J83"/>
      <c r="K83"/>
      <c r="L83"/>
      <c r="M83"/>
      <c r="N83"/>
      <c r="O83" s="53"/>
      <c r="P83" s="53"/>
      <c r="Q83" s="53"/>
      <c r="R83" s="53"/>
      <c r="S83" s="53"/>
      <c r="T83" s="53"/>
      <c r="U83" s="53"/>
      <c r="V83" s="53"/>
      <c r="W83" s="53"/>
      <c r="X83" s="53"/>
      <c r="Y83" s="53"/>
      <c r="Z83" s="53"/>
      <c r="AA83" s="53"/>
    </row>
    <row r="84" spans="2:27" ht="14.5">
      <c r="B84"/>
      <c r="C84"/>
      <c r="D84"/>
      <c r="E84"/>
      <c r="F84"/>
      <c r="G84"/>
      <c r="H84"/>
      <c r="I84"/>
      <c r="J84"/>
      <c r="K84"/>
      <c r="L84"/>
      <c r="M84"/>
      <c r="N84"/>
      <c r="O84"/>
      <c r="P84"/>
      <c r="Q84"/>
      <c r="R84"/>
      <c r="S84"/>
      <c r="T84"/>
      <c r="U84"/>
      <c r="V84"/>
      <c r="W84"/>
      <c r="X84"/>
      <c r="Y84"/>
      <c r="Z84"/>
    </row>
    <row r="85" spans="2:27" ht="14.5">
      <c r="B85"/>
      <c r="C85"/>
      <c r="D85"/>
      <c r="E85"/>
      <c r="F85"/>
      <c r="G85"/>
      <c r="H85"/>
      <c r="I85"/>
      <c r="J85"/>
      <c r="K85"/>
      <c r="L85"/>
      <c r="M85"/>
      <c r="N85"/>
      <c r="O85"/>
      <c r="P85"/>
      <c r="Q85"/>
      <c r="R85"/>
      <c r="S85"/>
      <c r="T85"/>
      <c r="U85"/>
      <c r="V85"/>
      <c r="W85"/>
    </row>
    <row r="86" spans="2:27" ht="14.5">
      <c r="B86"/>
      <c r="C86"/>
      <c r="D86"/>
      <c r="E86"/>
      <c r="F86"/>
      <c r="G86"/>
      <c r="H86"/>
      <c r="I86"/>
      <c r="J86"/>
      <c r="K86"/>
      <c r="L86"/>
      <c r="M86"/>
      <c r="N86"/>
      <c r="O86"/>
      <c r="P86"/>
      <c r="Q86"/>
      <c r="R86"/>
      <c r="S86"/>
      <c r="T86"/>
      <c r="U86"/>
      <c r="V86"/>
      <c r="W86"/>
    </row>
    <row r="87" spans="2:27" ht="14.5">
      <c r="B87"/>
      <c r="C87"/>
      <c r="D87"/>
      <c r="E87"/>
      <c r="F87"/>
      <c r="G87"/>
      <c r="H87"/>
      <c r="I87"/>
      <c r="J87"/>
      <c r="K87"/>
      <c r="L87"/>
      <c r="M87"/>
      <c r="W87"/>
    </row>
    <row r="88" spans="2:27" ht="14.5">
      <c r="B88"/>
      <c r="C88"/>
      <c r="D88"/>
      <c r="E88"/>
      <c r="F88"/>
      <c r="G88"/>
      <c r="H88"/>
      <c r="I88"/>
      <c r="J88"/>
      <c r="K88"/>
    </row>
  </sheetData>
  <mergeCells count="27">
    <mergeCell ref="P3:Z3"/>
    <mergeCell ref="P4:Z4"/>
    <mergeCell ref="P5:Z5"/>
    <mergeCell ref="S7:U7"/>
    <mergeCell ref="V7:W7"/>
    <mergeCell ref="X7:Y7"/>
    <mergeCell ref="D77:K77"/>
    <mergeCell ref="P50:Z50"/>
    <mergeCell ref="D3:K3"/>
    <mergeCell ref="D4:K4"/>
    <mergeCell ref="D5:K5"/>
    <mergeCell ref="G7:I7"/>
    <mergeCell ref="J7:K7"/>
    <mergeCell ref="D8:F8"/>
    <mergeCell ref="D9:F9"/>
    <mergeCell ref="D13:F13"/>
    <mergeCell ref="D34:F34"/>
    <mergeCell ref="D37:F37"/>
    <mergeCell ref="P8:R8"/>
    <mergeCell ref="P15:R15"/>
    <mergeCell ref="P16:R16"/>
    <mergeCell ref="P17:R17"/>
    <mergeCell ref="P41:R41"/>
    <mergeCell ref="D55:F55"/>
    <mergeCell ref="D56:F56"/>
    <mergeCell ref="D68:F68"/>
    <mergeCell ref="D70:F70"/>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2"/>
  <sheetViews>
    <sheetView showGridLines="0" topLeftCell="A35" zoomScale="55" zoomScaleNormal="55" workbookViewId="0">
      <selection activeCell="C37" sqref="C37:E37"/>
    </sheetView>
  </sheetViews>
  <sheetFormatPr baseColWidth="10" defaultColWidth="11.453125" defaultRowHeight="14"/>
  <cols>
    <col min="1" max="1" width="11.453125" style="46"/>
    <col min="2" max="2" width="71" style="46" customWidth="1"/>
    <col min="3" max="5" width="18.54296875" style="46" customWidth="1"/>
    <col min="6" max="7" width="15.1796875" style="46" customWidth="1"/>
    <col min="8" max="9" width="16" style="46" customWidth="1"/>
    <col min="10" max="10" width="18.08984375" style="46" customWidth="1"/>
    <col min="11" max="16384" width="11.453125" style="46"/>
  </cols>
  <sheetData>
    <row r="1" spans="1:11" ht="14.5">
      <c r="A1" s="173" t="s">
        <v>41</v>
      </c>
    </row>
    <row r="2" spans="1:11" ht="14.5">
      <c r="B2"/>
      <c r="C2"/>
      <c r="D2"/>
      <c r="E2"/>
      <c r="F2"/>
      <c r="G2"/>
      <c r="H2"/>
      <c r="I2"/>
      <c r="J2"/>
    </row>
    <row r="3" spans="1:11">
      <c r="B3" s="2216" t="s">
        <v>593</v>
      </c>
      <c r="C3" s="2216"/>
      <c r="D3" s="2216"/>
      <c r="E3" s="2216"/>
      <c r="F3" s="2216"/>
      <c r="G3" s="2216"/>
      <c r="H3" s="251"/>
      <c r="I3" s="251"/>
      <c r="J3" s="251"/>
      <c r="K3" s="252"/>
    </row>
    <row r="4" spans="1:11">
      <c r="B4" s="2216" t="s">
        <v>594</v>
      </c>
      <c r="C4" s="2216"/>
      <c r="D4" s="2216"/>
      <c r="E4" s="2216"/>
      <c r="F4" s="2216"/>
      <c r="G4" s="2216"/>
      <c r="H4" s="251"/>
      <c r="I4" s="251"/>
      <c r="J4" s="251"/>
      <c r="K4" s="253"/>
    </row>
    <row r="5" spans="1:11">
      <c r="B5" s="2216" t="s">
        <v>595</v>
      </c>
      <c r="C5" s="2216"/>
      <c r="D5" s="2216"/>
      <c r="E5" s="2216"/>
      <c r="F5" s="2216"/>
      <c r="G5" s="2216"/>
      <c r="H5" s="251"/>
      <c r="I5" s="251"/>
      <c r="J5" s="251"/>
      <c r="K5" s="252"/>
    </row>
    <row r="6" spans="1:11" ht="14.5" thickBot="1">
      <c r="B6" s="251"/>
      <c r="C6" s="251"/>
      <c r="D6" s="251"/>
      <c r="E6" s="251"/>
      <c r="F6" s="251"/>
      <c r="G6" s="251"/>
      <c r="H6" s="251"/>
      <c r="I6" s="251"/>
      <c r="J6" s="251"/>
      <c r="K6" s="254"/>
    </row>
    <row r="7" spans="1:11" ht="14.5">
      <c r="B7" s="1419"/>
      <c r="C7" s="2211" t="s">
        <v>596</v>
      </c>
      <c r="D7" s="2212"/>
      <c r="E7" s="2213"/>
      <c r="F7" s="2214" t="s">
        <v>72</v>
      </c>
      <c r="G7" s="2215" t="s">
        <v>75</v>
      </c>
      <c r="H7"/>
      <c r="I7"/>
      <c r="J7"/>
      <c r="K7" s="255"/>
    </row>
    <row r="8" spans="1:11" ht="15" thickBot="1">
      <c r="B8" s="1409"/>
      <c r="C8" s="1776" t="str">
        <f>+'[9]BAP Individual'!C7</f>
        <v>Dic 23</v>
      </c>
      <c r="D8" s="1410" t="s">
        <v>108</v>
      </c>
      <c r="E8" s="1777" t="str">
        <f>+'[9]BAP Individual'!E7</f>
        <v>Dic 24</v>
      </c>
      <c r="F8" s="526" t="s">
        <v>74</v>
      </c>
      <c r="G8" s="527" t="s">
        <v>75</v>
      </c>
      <c r="H8"/>
      <c r="I8"/>
      <c r="J8"/>
      <c r="K8" s="256"/>
    </row>
    <row r="9" spans="1:11">
      <c r="B9" s="1062" t="s">
        <v>532</v>
      </c>
      <c r="C9" s="1063"/>
      <c r="D9" s="1064"/>
      <c r="E9" s="1065"/>
      <c r="F9" s="1066"/>
      <c r="G9" s="1067"/>
      <c r="H9" s="101"/>
      <c r="I9" s="101"/>
      <c r="J9" s="101"/>
      <c r="K9" s="257"/>
    </row>
    <row r="10" spans="1:11">
      <c r="B10" s="97" t="s">
        <v>597</v>
      </c>
      <c r="C10" s="258">
        <f>+'[1]12.5.2 Credicorp Stand-alone'!C10</f>
        <v>529773</v>
      </c>
      <c r="D10" s="259">
        <f>+'[1]12.5.2 Credicorp Stand-alone'!D10</f>
        <v>594754</v>
      </c>
      <c r="E10" s="260">
        <f>+'[1]12.5.2 Credicorp Stand-alone'!E10</f>
        <v>399943</v>
      </c>
      <c r="F10" s="533">
        <f>+'[1]12.5.2 Credicorp Stand-alone'!F10</f>
        <v>-0.32754886894413487</v>
      </c>
      <c r="G10" s="529">
        <f>+'[1]12.5.2 Credicorp Stand-alone'!G10</f>
        <v>-0.2450672269066185</v>
      </c>
      <c r="H10" s="111"/>
      <c r="I10" s="111"/>
      <c r="J10" s="111"/>
      <c r="K10" s="261"/>
    </row>
    <row r="11" spans="1:11">
      <c r="B11" s="97" t="s">
        <v>598</v>
      </c>
      <c r="C11" s="258">
        <f>+'[1]12.5.2 Credicorp Stand-alone'!C11</f>
        <v>501026</v>
      </c>
      <c r="D11" s="259">
        <f>+'[1]12.5.2 Credicorp Stand-alone'!D11</f>
        <v>0</v>
      </c>
      <c r="E11" s="260">
        <f>+'[1]12.5.2 Credicorp Stand-alone'!E11</f>
        <v>0</v>
      </c>
      <c r="F11" s="533" t="str">
        <f>+'[1]12.5.2 Credicorp Stand-alone'!F11</f>
        <v>n.a.</v>
      </c>
      <c r="G11" s="529" t="str">
        <f>+'[1]12.5.2 Credicorp Stand-alone'!G11</f>
        <v>n.a.</v>
      </c>
      <c r="H11" s="111"/>
      <c r="I11" s="111"/>
      <c r="J11" s="111"/>
      <c r="K11" s="261"/>
    </row>
    <row r="12" spans="1:11">
      <c r="B12" s="97" t="s">
        <v>539</v>
      </c>
      <c r="C12" s="258">
        <f>+'[1]12.5.2 Credicorp Stand-alone'!C12</f>
        <v>1418293</v>
      </c>
      <c r="D12" s="259">
        <f>+'[1]12.5.2 Credicorp Stand-alone'!D12</f>
        <v>1279564</v>
      </c>
      <c r="E12" s="260">
        <f>+'[1]12.5.2 Credicorp Stand-alone'!E12</f>
        <v>1262327</v>
      </c>
      <c r="F12" s="533">
        <f>+'[1]12.5.2 Credicorp Stand-alone'!F12</f>
        <v>-1.3470994807606341E-2</v>
      </c>
      <c r="G12" s="529">
        <f>+'[1]12.5.2 Credicorp Stand-alone'!G12</f>
        <v>-0.10996740447848223</v>
      </c>
      <c r="H12" s="111"/>
      <c r="I12" s="111"/>
      <c r="J12" s="111"/>
      <c r="K12" s="261"/>
    </row>
    <row r="13" spans="1:11">
      <c r="B13" s="97" t="s">
        <v>599</v>
      </c>
      <c r="C13" s="258">
        <f>+'[1]12.5.2 Credicorp Stand-alone'!C13</f>
        <v>36150565</v>
      </c>
      <c r="D13" s="259">
        <f>+'[1]12.5.2 Credicorp Stand-alone'!D13</f>
        <v>37481263</v>
      </c>
      <c r="E13" s="260">
        <f>+'[1]12.5.2 Credicorp Stand-alone'!E13</f>
        <v>38291133</v>
      </c>
      <c r="F13" s="533">
        <f>+'[1]12.5.2 Credicorp Stand-alone'!F13</f>
        <v>2.1607329507546211E-2</v>
      </c>
      <c r="G13" s="529">
        <f>+'[1]12.5.2 Credicorp Stand-alone'!G13</f>
        <v>5.9212573856037932E-2</v>
      </c>
      <c r="H13" s="111"/>
      <c r="I13" s="111"/>
      <c r="J13" s="111"/>
      <c r="K13" s="261"/>
    </row>
    <row r="14" spans="1:11" ht="14.5" customHeight="1">
      <c r="B14" s="97" t="s">
        <v>600</v>
      </c>
      <c r="C14" s="258">
        <f>+'[1]12.5.2 Credicorp Stand-alone'!C14</f>
        <v>166977</v>
      </c>
      <c r="D14" s="259">
        <f>+'[1]12.5.2 Credicorp Stand-alone'!D14</f>
        <v>629491</v>
      </c>
      <c r="E14" s="260">
        <f>+'[1]12.5.2 Credicorp Stand-alone'!E14</f>
        <v>695652</v>
      </c>
      <c r="F14" s="533">
        <f>+'[1]12.5.2 Credicorp Stand-alone'!F14</f>
        <v>0.105102376364396</v>
      </c>
      <c r="G14" s="529">
        <f>+'[1]12.5.2 Credicorp Stand-alone'!G14</f>
        <v>3.1661546200973785</v>
      </c>
      <c r="H14" s="111"/>
      <c r="I14" s="111"/>
      <c r="J14" s="111"/>
      <c r="K14" s="261"/>
    </row>
    <row r="15" spans="1:11">
      <c r="B15" s="97" t="s">
        <v>601</v>
      </c>
      <c r="C15" s="258">
        <f>+'[1]12.5.2 Credicorp Stand-alone'!C15</f>
        <v>99</v>
      </c>
      <c r="D15" s="259">
        <f>+'[1]12.5.2 Credicorp Stand-alone'!D15</f>
        <v>856336</v>
      </c>
      <c r="E15" s="260">
        <f>+'[1]12.5.2 Credicorp Stand-alone'!E15</f>
        <v>6777</v>
      </c>
      <c r="F15" s="533">
        <f>+'[1]12.5.2 Credicorp Stand-alone'!F15</f>
        <v>-0.99208605033538233</v>
      </c>
      <c r="G15" s="529" t="str">
        <f>+'[1]12.5.2 Credicorp Stand-alone'!G15</f>
        <v>n.a.</v>
      </c>
      <c r="H15" s="111"/>
      <c r="I15" s="111"/>
      <c r="J15" s="111"/>
      <c r="K15" s="261"/>
    </row>
    <row r="16" spans="1:11" s="176" customFormat="1">
      <c r="B16" s="99" t="s">
        <v>602</v>
      </c>
      <c r="C16" s="263">
        <f>+'[1]12.5.2 Credicorp Stand-alone'!C16</f>
        <v>38766733</v>
      </c>
      <c r="D16" s="264">
        <f>+'[1]12.5.2 Credicorp Stand-alone'!D16</f>
        <v>40841408</v>
      </c>
      <c r="E16" s="536">
        <f>+'[1]12.5.2 Credicorp Stand-alone'!E16</f>
        <v>40655832</v>
      </c>
      <c r="F16" s="534">
        <f>+'[1]12.5.2 Credicorp Stand-alone'!F16</f>
        <v>-4.5438198408830569E-3</v>
      </c>
      <c r="G16" s="531">
        <f>+'[1]12.5.2 Credicorp Stand-alone'!G16</f>
        <v>4.8729899421754215E-2</v>
      </c>
      <c r="H16" s="104"/>
      <c r="I16" s="104"/>
      <c r="J16" s="104"/>
      <c r="K16" s="265"/>
    </row>
    <row r="17" spans="2:11">
      <c r="B17" s="98"/>
      <c r="C17" s="258"/>
      <c r="D17" s="259"/>
      <c r="E17" s="260"/>
      <c r="F17" s="533"/>
      <c r="G17" s="529"/>
      <c r="H17" s="111"/>
      <c r="I17" s="111"/>
      <c r="J17" s="111"/>
      <c r="K17" s="262"/>
    </row>
    <row r="18" spans="2:11">
      <c r="B18" s="100" t="s">
        <v>603</v>
      </c>
      <c r="C18" s="258"/>
      <c r="D18" s="259"/>
      <c r="E18" s="260"/>
      <c r="F18" s="533"/>
      <c r="G18" s="529"/>
      <c r="H18" s="111"/>
      <c r="I18" s="111"/>
      <c r="J18" s="111"/>
      <c r="K18" s="262"/>
    </row>
    <row r="19" spans="2:11" ht="14.5">
      <c r="B19" s="954" t="s">
        <v>604</v>
      </c>
      <c r="C19" s="258">
        <f>+'[1]12.5.2 Credicorp Stand-alone'!C19</f>
        <v>30866</v>
      </c>
      <c r="D19" s="259">
        <f>+'[1]12.5.2 Credicorp Stand-alone'!D19</f>
        <v>0</v>
      </c>
      <c r="E19" s="260">
        <f>+'[1]12.5.2 Credicorp Stand-alone'!E19</f>
        <v>0</v>
      </c>
      <c r="F19" s="533" t="str">
        <f>+'[1]12.5.2 Credicorp Stand-alone'!F19</f>
        <v>n.a.</v>
      </c>
      <c r="G19" s="529" t="str">
        <f>+'[1]12.5.2 Credicorp Stand-alone'!G19</f>
        <v>n.a.</v>
      </c>
      <c r="H19" s="111"/>
      <c r="I19" s="111"/>
      <c r="J19" s="111"/>
      <c r="K19" s="262"/>
    </row>
    <row r="20" spans="2:11" hidden="1">
      <c r="B20" s="98" t="s">
        <v>605</v>
      </c>
      <c r="C20" s="258" t="s">
        <v>328</v>
      </c>
      <c r="D20" s="259" t="s">
        <v>328</v>
      </c>
      <c r="E20" s="260" t="s">
        <v>328</v>
      </c>
      <c r="F20" s="533" t="s">
        <v>328</v>
      </c>
      <c r="G20" s="529" t="s">
        <v>328</v>
      </c>
      <c r="H20" s="111"/>
      <c r="I20" s="111"/>
      <c r="J20" s="111"/>
      <c r="K20" s="262"/>
    </row>
    <row r="21" spans="2:11" hidden="1">
      <c r="B21" s="98" t="s">
        <v>606</v>
      </c>
      <c r="C21" s="258">
        <v>1803725</v>
      </c>
      <c r="D21" s="259">
        <v>1803726</v>
      </c>
      <c r="E21" s="260">
        <v>1803727</v>
      </c>
      <c r="F21" s="533">
        <v>1803728</v>
      </c>
      <c r="G21" s="529">
        <v>1803729</v>
      </c>
      <c r="H21" s="111"/>
      <c r="I21" s="111"/>
      <c r="J21" s="111"/>
      <c r="K21" s="261"/>
    </row>
    <row r="22" spans="2:11">
      <c r="B22" s="98" t="s">
        <v>607</v>
      </c>
      <c r="C22" s="258">
        <f>+'[1]12.5.2 Credicorp Stand-alone'!C21</f>
        <v>1798858</v>
      </c>
      <c r="D22" s="259">
        <f>+'[1]12.5.2 Credicorp Stand-alone'!D21</f>
        <v>1814219</v>
      </c>
      <c r="E22" s="260">
        <f>+'[1]12.5.2 Credicorp Stand-alone'!E21</f>
        <v>1829657</v>
      </c>
      <c r="F22" s="533">
        <f>+'[1]12.5.2 Credicorp Stand-alone'!F21</f>
        <v>8.5094467646959927E-3</v>
      </c>
      <c r="G22" s="529">
        <f>+'[1]12.5.2 Credicorp Stand-alone'!G21</f>
        <v>1.7121418144178141E-2</v>
      </c>
      <c r="H22" s="111"/>
      <c r="I22" s="111"/>
      <c r="J22" s="111"/>
      <c r="K22" s="261"/>
    </row>
    <row r="23" spans="2:11">
      <c r="B23" s="97" t="s">
        <v>608</v>
      </c>
      <c r="C23" s="258">
        <f>+'[1]12.5.2 Credicorp Stand-alone'!C22</f>
        <v>255707</v>
      </c>
      <c r="D23" s="259">
        <f>+'[1]12.5.2 Credicorp Stand-alone'!D22</f>
        <v>1294018</v>
      </c>
      <c r="E23" s="260">
        <f>+'[1]12.5.2 Credicorp Stand-alone'!E22</f>
        <v>230660</v>
      </c>
      <c r="F23" s="533">
        <f>+'[1]12.5.2 Credicorp Stand-alone'!F22</f>
        <v>-0.82174900194587708</v>
      </c>
      <c r="G23" s="529">
        <f>+'[1]12.5.2 Credicorp Stand-alone'!G22</f>
        <v>-9.7951952821002164E-2</v>
      </c>
      <c r="H23" s="111"/>
      <c r="I23" s="111"/>
      <c r="J23" s="111"/>
      <c r="K23" s="261"/>
    </row>
    <row r="24" spans="2:11" s="176" customFormat="1">
      <c r="B24" s="99" t="s">
        <v>578</v>
      </c>
      <c r="C24" s="263">
        <f>+'[9]BAP Individual'!C24</f>
        <v>2085431</v>
      </c>
      <c r="D24" s="1793">
        <f>+'[9]BAP Individual'!D24</f>
        <v>3108237</v>
      </c>
      <c r="E24" s="536">
        <f>+'[9]BAP Individual'!E24</f>
        <v>2060317</v>
      </c>
      <c r="F24" s="1794">
        <f>+'[9]BAP Individual'!F24</f>
        <v>-0.33714288839621948</v>
      </c>
      <c r="G24" s="531">
        <f>+'[9]BAP Individual'!G24</f>
        <v>-1.2042594552397083E-2</v>
      </c>
      <c r="H24" s="104"/>
      <c r="I24" s="104"/>
      <c r="J24" s="104"/>
      <c r="K24" s="265"/>
    </row>
    <row r="25" spans="2:11">
      <c r="B25" s="98"/>
      <c r="C25" s="258"/>
      <c r="D25" s="259"/>
      <c r="E25" s="260"/>
      <c r="F25" s="533"/>
      <c r="G25" s="529"/>
      <c r="H25" s="111"/>
      <c r="I25" s="111"/>
      <c r="J25" s="111"/>
      <c r="K25" s="262"/>
    </row>
    <row r="26" spans="2:11">
      <c r="B26" s="100" t="s">
        <v>609</v>
      </c>
      <c r="C26" s="258"/>
      <c r="D26" s="259"/>
      <c r="E26" s="260"/>
      <c r="F26" s="533"/>
      <c r="G26" s="529"/>
      <c r="H26" s="111"/>
      <c r="I26" s="111"/>
      <c r="J26" s="111"/>
      <c r="K26" s="262"/>
    </row>
    <row r="27" spans="2:11" ht="14.5" customHeight="1">
      <c r="B27" s="97" t="s">
        <v>423</v>
      </c>
      <c r="C27" s="258">
        <f>+'[1]12.5.2 Credicorp Stand-alone'!C26</f>
        <v>1318993</v>
      </c>
      <c r="D27" s="259">
        <f>+'[1]12.5.2 Credicorp Stand-alone'!D26</f>
        <v>1318993</v>
      </c>
      <c r="E27" s="260">
        <f>+'[1]12.5.2 Credicorp Stand-alone'!E26</f>
        <v>1318993</v>
      </c>
      <c r="F27" s="533">
        <f>+'[1]12.5.2 Credicorp Stand-alone'!F26</f>
        <v>0</v>
      </c>
      <c r="G27" s="529">
        <f>+'[1]12.5.2 Credicorp Stand-alone'!G26</f>
        <v>0</v>
      </c>
      <c r="H27" s="111"/>
      <c r="I27" s="111"/>
      <c r="J27" s="111"/>
      <c r="K27" s="257"/>
    </row>
    <row r="28" spans="2:11">
      <c r="B28" s="98" t="s">
        <v>610</v>
      </c>
      <c r="C28" s="258">
        <f>+'[1]12.5.2 Credicorp Stand-alone'!C27</f>
        <v>384542</v>
      </c>
      <c r="D28" s="259">
        <f>+'[1]12.5.2 Credicorp Stand-alone'!D27</f>
        <v>384542</v>
      </c>
      <c r="E28" s="260">
        <f>+'[1]12.5.2 Credicorp Stand-alone'!E27</f>
        <v>384542</v>
      </c>
      <c r="F28" s="533">
        <f>+'[1]12.5.2 Credicorp Stand-alone'!F27</f>
        <v>0</v>
      </c>
      <c r="G28" s="529">
        <f>+'[1]12.5.2 Credicorp Stand-alone'!G27</f>
        <v>0</v>
      </c>
      <c r="H28" s="111"/>
      <c r="I28" s="111"/>
      <c r="J28" s="111"/>
      <c r="K28" s="257"/>
    </row>
    <row r="29" spans="2:11">
      <c r="B29" s="97" t="s">
        <v>456</v>
      </c>
      <c r="C29" s="258">
        <f>+'[1]12.5.2 Credicorp Stand-alone'!C28</f>
        <v>25905526</v>
      </c>
      <c r="D29" s="259">
        <f>+'[1]12.5.2 Credicorp Stand-alone'!D28</f>
        <v>26651433</v>
      </c>
      <c r="E29" s="260">
        <f>+'[1]12.5.2 Credicorp Stand-alone'!E28</f>
        <v>26651390</v>
      </c>
      <c r="F29" s="533">
        <f>+'[1]12.5.2 Credicorp Stand-alone'!F28</f>
        <v>-1.6134216873066451E-6</v>
      </c>
      <c r="G29" s="529">
        <f>+'[1]12.5.2 Credicorp Stand-alone'!G28</f>
        <v>2.8791694868500257E-2</v>
      </c>
      <c r="H29" s="111"/>
      <c r="I29" s="111"/>
      <c r="J29" s="111"/>
      <c r="K29" s="257"/>
    </row>
    <row r="30" spans="2:11">
      <c r="B30" s="97" t="s">
        <v>611</v>
      </c>
      <c r="C30" s="258">
        <f>+'[1]12.5.2 Credicorp Stand-alone'!C29</f>
        <v>68056</v>
      </c>
      <c r="D30" s="259">
        <f>+'[1]12.5.2 Credicorp Stand-alone'!D29</f>
        <v>292640</v>
      </c>
      <c r="E30" s="260">
        <f>+'[1]12.5.2 Credicorp Stand-alone'!E29</f>
        <v>35535</v>
      </c>
      <c r="F30" s="533">
        <f>+'[1]12.5.2 Credicorp Stand-alone'!F29</f>
        <v>-0.87857094040459272</v>
      </c>
      <c r="G30" s="529">
        <f>+'[1]12.5.2 Credicorp Stand-alone'!G29</f>
        <v>-0.47785647114141294</v>
      </c>
      <c r="H30" s="111"/>
      <c r="I30" s="111"/>
      <c r="J30" s="111"/>
      <c r="K30" s="257"/>
    </row>
    <row r="31" spans="2:11">
      <c r="B31" s="97" t="s">
        <v>612</v>
      </c>
      <c r="C31" s="258">
        <f>+'[1]12.5.2 Credicorp Stand-alone'!C30</f>
        <v>9004185</v>
      </c>
      <c r="D31" s="259">
        <f>+'[1]12.5.2 Credicorp Stand-alone'!D30</f>
        <v>9085563</v>
      </c>
      <c r="E31" s="260">
        <f>+'[1]12.5.2 Credicorp Stand-alone'!E30</f>
        <v>10205055</v>
      </c>
      <c r="F31" s="533">
        <f>+'[1]12.5.2 Credicorp Stand-alone'!F30</f>
        <v>0.12321657997418542</v>
      </c>
      <c r="G31" s="529">
        <f>+'[1]12.5.2 Credicorp Stand-alone'!G30</f>
        <v>0.13336798388749233</v>
      </c>
      <c r="H31" s="111"/>
      <c r="I31" s="111"/>
      <c r="J31" s="111"/>
      <c r="K31" s="257"/>
    </row>
    <row r="32" spans="2:11" s="176" customFormat="1">
      <c r="B32" s="99" t="s">
        <v>585</v>
      </c>
      <c r="C32" s="263">
        <f>+'[9]BAP Individual'!C33</f>
        <v>36681302</v>
      </c>
      <c r="D32" s="264">
        <f>+'[9]BAP Individual'!D33</f>
        <v>37733171</v>
      </c>
      <c r="E32" s="536">
        <f>+'[9]BAP Individual'!E33</f>
        <v>38595515</v>
      </c>
      <c r="F32" s="534">
        <f>+'[9]BAP Individual'!F33</f>
        <v>2.2853737895497838E-2</v>
      </c>
      <c r="G32" s="531">
        <f>+'[9]BAP Individual'!G33</f>
        <v>5.2184979693468893E-2</v>
      </c>
      <c r="H32" s="104"/>
      <c r="I32" s="104"/>
      <c r="J32" s="104"/>
      <c r="K32" s="265"/>
    </row>
    <row r="33" spans="2:11" ht="9" customHeight="1">
      <c r="B33" s="97"/>
      <c r="C33" s="258"/>
      <c r="D33" s="259"/>
      <c r="E33" s="260"/>
      <c r="F33" s="533"/>
      <c r="G33" s="529"/>
      <c r="H33" s="111"/>
      <c r="I33" s="111"/>
      <c r="J33" s="111"/>
      <c r="K33" s="257"/>
    </row>
    <row r="34" spans="2:11" s="176" customFormat="1" ht="14.5" thickBot="1">
      <c r="B34" s="1276" t="s">
        <v>586</v>
      </c>
      <c r="C34" s="1277">
        <f>+'[1]12.5.2 Credicorp Stand-alone'!C33</f>
        <v>38766733</v>
      </c>
      <c r="D34" s="532">
        <f>+'[1]12.5.2 Credicorp Stand-alone'!D33</f>
        <v>40841408</v>
      </c>
      <c r="E34" s="1278">
        <f>+'[1]12.5.2 Credicorp Stand-alone'!E33</f>
        <v>40655832</v>
      </c>
      <c r="F34" s="535">
        <f>+'[1]12.5.2 Credicorp Stand-alone'!F33</f>
        <v>-4.5438198408830569E-3</v>
      </c>
      <c r="G34" s="1279">
        <f>+'[1]12.5.2 Credicorp Stand-alone'!G33</f>
        <v>4.8729899421754215E-2</v>
      </c>
      <c r="H34" s="104"/>
      <c r="I34" s="104"/>
      <c r="J34" s="104"/>
      <c r="K34" s="266"/>
    </row>
    <row r="35" spans="2:11">
      <c r="B35" s="102"/>
      <c r="C35" s="103"/>
      <c r="D35" s="103"/>
      <c r="E35" s="103"/>
      <c r="F35" s="104"/>
      <c r="G35" s="104"/>
      <c r="H35" s="104"/>
      <c r="I35" s="104"/>
      <c r="J35" s="104"/>
      <c r="K35" s="266"/>
    </row>
    <row r="36" spans="2:11" ht="14.5" thickBot="1">
      <c r="B36" s="105"/>
      <c r="C36" s="101"/>
      <c r="D36" s="101"/>
      <c r="E36" s="101"/>
      <c r="F36" s="101"/>
      <c r="G36" s="101"/>
      <c r="H36" s="101"/>
      <c r="I36" s="101"/>
      <c r="J36" s="101"/>
      <c r="K36" s="257"/>
    </row>
    <row r="37" spans="2:11">
      <c r="B37" s="1419"/>
      <c r="C37" s="2211" t="s">
        <v>71</v>
      </c>
      <c r="D37" s="2212"/>
      <c r="E37" s="2213"/>
      <c r="F37" s="2214" t="s">
        <v>72</v>
      </c>
      <c r="G37" s="2215" t="s">
        <v>75</v>
      </c>
      <c r="H37" s="2214" t="s">
        <v>73</v>
      </c>
      <c r="I37" s="2215"/>
      <c r="J37" s="1280" t="s">
        <v>72</v>
      </c>
      <c r="K37" s="255"/>
    </row>
    <row r="38" spans="2:11" ht="14.5" thickBot="1">
      <c r="B38" s="1409"/>
      <c r="C38" s="2060" t="str">
        <f>+'[9]BAP Individual'!C40</f>
        <v>4T23</v>
      </c>
      <c r="D38" s="2061" t="str">
        <f>+'[9]BAP Individual'!D40</f>
        <v>3T24</v>
      </c>
      <c r="E38" s="2061" t="str">
        <f>+'[9]BAP Individual'!E40</f>
        <v>4T24</v>
      </c>
      <c r="F38" s="526" t="s">
        <v>74</v>
      </c>
      <c r="G38" s="1780" t="s">
        <v>75</v>
      </c>
      <c r="H38" s="1778" t="str">
        <f>+'[9]BAP Individual'!H40</f>
        <v>Dic 23</v>
      </c>
      <c r="I38" s="1779" t="str">
        <f>+'[9]BAP Individual'!I40</f>
        <v>Dic 24</v>
      </c>
      <c r="J38" s="400" t="str">
        <f>+CONCATENATE(I38," / ",H38)</f>
        <v>Dic 24 / Dic 23</v>
      </c>
      <c r="K38" s="256"/>
    </row>
    <row r="39" spans="2:11">
      <c r="B39" s="1062" t="s">
        <v>613</v>
      </c>
      <c r="C39" s="1281"/>
      <c r="D39" s="1282"/>
      <c r="E39" s="1282"/>
      <c r="F39" s="1283"/>
      <c r="G39" s="1284"/>
      <c r="H39" s="1281"/>
      <c r="I39" s="1285"/>
      <c r="J39" s="1286"/>
      <c r="K39" s="267"/>
    </row>
    <row r="40" spans="2:11">
      <c r="B40" s="97"/>
      <c r="C40" s="98"/>
      <c r="D40" s="106"/>
      <c r="E40" s="106"/>
      <c r="F40" s="539"/>
      <c r="G40" s="540"/>
      <c r="H40" s="107"/>
      <c r="I40" s="108"/>
      <c r="J40" s="537"/>
      <c r="K40" s="79"/>
    </row>
    <row r="41" spans="2:11" ht="25">
      <c r="B41" s="1420" t="s">
        <v>778</v>
      </c>
      <c r="C41" s="258">
        <f>+'[1]12.5.2 Credicorp Stand-alone'!C39</f>
        <v>906901</v>
      </c>
      <c r="D41" s="259">
        <f>+'[1]12.5.2 Credicorp Stand-alone'!D39</f>
        <v>1735379</v>
      </c>
      <c r="E41" s="259">
        <f>+'[1]12.5.2 Credicorp Stand-alone'!E39</f>
        <v>1121288</v>
      </c>
      <c r="F41" s="528">
        <f>+'[1]12.5.2 Credicorp Stand-alone'!F39</f>
        <v>-0.35386563972480939</v>
      </c>
      <c r="G41" s="533">
        <f>+'[1]12.5.2 Credicorp Stand-alone'!G39</f>
        <v>0.2363951522823329</v>
      </c>
      <c r="H41" s="258">
        <f>+'[1]12.5.2 Credicorp Stand-alone'!H39</f>
        <v>5439451</v>
      </c>
      <c r="I41" s="260">
        <f>+'[1]12.5.2 Credicorp Stand-alone'!I39</f>
        <v>6313139</v>
      </c>
      <c r="J41" s="538">
        <f>+'[1]12.5.2 Credicorp Stand-alone'!J39</f>
        <v>0.16062062145609915</v>
      </c>
      <c r="K41" s="267"/>
    </row>
    <row r="42" spans="2:11">
      <c r="B42" s="97" t="s">
        <v>614</v>
      </c>
      <c r="C42" s="258">
        <f>+'[1]12.5.2 Credicorp Stand-alone'!C40</f>
        <v>1170</v>
      </c>
      <c r="D42" s="259">
        <f>+'[1]12.5.2 Credicorp Stand-alone'!D40</f>
        <v>22290</v>
      </c>
      <c r="E42" s="259">
        <f>+'[1]12.5.2 Credicorp Stand-alone'!E40</f>
        <v>24419</v>
      </c>
      <c r="F42" s="528">
        <f>+'[1]12.5.2 Credicorp Stand-alone'!F40</f>
        <v>9.5513683266038582E-2</v>
      </c>
      <c r="G42" s="533" t="str">
        <f>+'[1]12.5.2 Credicorp Stand-alone'!G40</f>
        <v>n.a.</v>
      </c>
      <c r="H42" s="258">
        <f>+'[1]12.5.2 Credicorp Stand-alone'!H40</f>
        <v>10895</v>
      </c>
      <c r="I42" s="260">
        <f>+'[1]12.5.2 Credicorp Stand-alone'!I40</f>
        <v>93486</v>
      </c>
      <c r="J42" s="538">
        <f>+'[1]12.5.2 Credicorp Stand-alone'!J40</f>
        <v>7.5806333180357965</v>
      </c>
      <c r="K42" s="267"/>
    </row>
    <row r="43" spans="2:11" ht="25">
      <c r="B43" s="1420" t="s">
        <v>779</v>
      </c>
      <c r="C43" s="258">
        <f>+'[1]12.5.2 Credicorp Stand-alone'!C41</f>
        <v>32430</v>
      </c>
      <c r="D43" s="259">
        <f>+'[1]12.5.2 Credicorp Stand-alone'!D41</f>
        <v>0</v>
      </c>
      <c r="E43" s="259">
        <f>+'[1]12.5.2 Credicorp Stand-alone'!E41</f>
        <v>0</v>
      </c>
      <c r="F43" s="528" t="str">
        <f>+'[1]12.5.2 Credicorp Stand-alone'!F41</f>
        <v>n.a.</v>
      </c>
      <c r="G43" s="533" t="str">
        <f>+'[1]12.5.2 Credicorp Stand-alone'!G41</f>
        <v>n.a.</v>
      </c>
      <c r="H43" s="258">
        <f>+'[1]12.5.2 Credicorp Stand-alone'!H41</f>
        <v>67652</v>
      </c>
      <c r="I43" s="260">
        <f>+'[1]12.5.2 Credicorp Stand-alone'!I41</f>
        <v>1234</v>
      </c>
      <c r="J43" s="538">
        <f>+'[1]12.5.2 Credicorp Stand-alone'!J41</f>
        <v>-0.98175959321232187</v>
      </c>
      <c r="K43" s="267"/>
    </row>
    <row r="44" spans="2:11" s="176" customFormat="1">
      <c r="B44" s="109" t="s">
        <v>615</v>
      </c>
      <c r="C44" s="263">
        <f>+'[1]12.5.2 Credicorp Stand-alone'!C42</f>
        <v>940501</v>
      </c>
      <c r="D44" s="264">
        <f>+'[1]12.5.2 Credicorp Stand-alone'!D42</f>
        <v>1757669</v>
      </c>
      <c r="E44" s="264">
        <f>+'[1]12.5.2 Credicorp Stand-alone'!E42</f>
        <v>1145707</v>
      </c>
      <c r="F44" s="530">
        <f>+'[1]12.5.2 Credicorp Stand-alone'!F42</f>
        <v>-0.34816680501277542</v>
      </c>
      <c r="G44" s="534">
        <f>+'[1]12.5.2 Credicorp Stand-alone'!G42</f>
        <v>0.21818796577568764</v>
      </c>
      <c r="H44" s="263">
        <f>+'[1]12.5.2 Credicorp Stand-alone'!H42</f>
        <v>5517998</v>
      </c>
      <c r="I44" s="536">
        <f>+'[1]12.5.2 Credicorp Stand-alone'!I42</f>
        <v>6407859</v>
      </c>
      <c r="J44" s="541">
        <f>+'[1]12.5.2 Credicorp Stand-alone'!J42</f>
        <v>0.16126519074490422</v>
      </c>
      <c r="K44" s="268"/>
    </row>
    <row r="45" spans="2:11">
      <c r="B45" s="97"/>
      <c r="C45" s="258"/>
      <c r="D45" s="259"/>
      <c r="E45" s="259"/>
      <c r="F45" s="528"/>
      <c r="G45" s="533"/>
      <c r="H45" s="258"/>
      <c r="I45" s="260"/>
      <c r="J45" s="538"/>
      <c r="K45" s="79"/>
    </row>
    <row r="46" spans="2:11">
      <c r="B46" s="97" t="s">
        <v>616</v>
      </c>
      <c r="C46" s="258">
        <f>+'[1]12.5.2 Credicorp Stand-alone'!C44</f>
        <v>-14444</v>
      </c>
      <c r="D46" s="259">
        <f>+'[1]12.5.2 Credicorp Stand-alone'!D44</f>
        <v>-13527</v>
      </c>
      <c r="E46" s="259">
        <f>+'[1]12.5.2 Credicorp Stand-alone'!E44</f>
        <v>-13637</v>
      </c>
      <c r="F46" s="528">
        <f>+'[1]12.5.2 Credicorp Stand-alone'!F44</f>
        <v>8.1318843793893696E-3</v>
      </c>
      <c r="G46" s="533">
        <f>+'[1]12.5.2 Credicorp Stand-alone'!G44</f>
        <v>-5.5870949875380778E-2</v>
      </c>
      <c r="H46" s="258">
        <f>+'[1]12.5.2 Credicorp Stand-alone'!H44</f>
        <v>-56276</v>
      </c>
      <c r="I46" s="260">
        <f>+'[1]12.5.2 Credicorp Stand-alone'!I44</f>
        <v>-54237</v>
      </c>
      <c r="J46" s="538">
        <f>+'[1]12.5.2 Credicorp Stand-alone'!J44</f>
        <v>-3.6232141587888268E-2</v>
      </c>
      <c r="K46" s="267"/>
    </row>
    <row r="47" spans="2:11">
      <c r="B47" s="97" t="s">
        <v>617</v>
      </c>
      <c r="C47" s="258">
        <f>+'[1]12.5.2 Credicorp Stand-alone'!C45</f>
        <v>-9274</v>
      </c>
      <c r="D47" s="259">
        <f>+'[1]12.5.2 Credicorp Stand-alone'!D45</f>
        <v>-4034</v>
      </c>
      <c r="E47" s="259">
        <f>+'[1]12.5.2 Credicorp Stand-alone'!E45</f>
        <v>-4134</v>
      </c>
      <c r="F47" s="528">
        <f>+'[1]12.5.2 Credicorp Stand-alone'!F45</f>
        <v>2.4789291026276649E-2</v>
      </c>
      <c r="G47" s="533">
        <f>+'[1]12.5.2 Credicorp Stand-alone'!G45</f>
        <v>-0.55423765365538058</v>
      </c>
      <c r="H47" s="258">
        <f>+'[1]12.5.2 Credicorp Stand-alone'!H45</f>
        <v>-25362</v>
      </c>
      <c r="I47" s="260">
        <f>+'[1]12.5.2 Credicorp Stand-alone'!I45</f>
        <v>-18085</v>
      </c>
      <c r="J47" s="538">
        <f>+'[1]12.5.2 Credicorp Stand-alone'!J45</f>
        <v>-0.28692532134689691</v>
      </c>
      <c r="K47" s="267"/>
    </row>
    <row r="48" spans="2:11" s="176" customFormat="1">
      <c r="B48" s="109" t="s">
        <v>618</v>
      </c>
      <c r="C48" s="263">
        <f>+'[1]12.5.2 Credicorp Stand-alone'!C46</f>
        <v>-23718</v>
      </c>
      <c r="D48" s="264">
        <f>+'[1]12.5.2 Credicorp Stand-alone'!D46</f>
        <v>-17561</v>
      </c>
      <c r="E48" s="264">
        <f>+'[1]12.5.2 Credicorp Stand-alone'!E46</f>
        <v>-17771</v>
      </c>
      <c r="F48" s="530">
        <f>+'[1]12.5.2 Credicorp Stand-alone'!F46</f>
        <v>1.1958316724560105E-2</v>
      </c>
      <c r="G48" s="534">
        <f>+'[1]12.5.2 Credicorp Stand-alone'!G46</f>
        <v>-0.25073783624251622</v>
      </c>
      <c r="H48" s="263">
        <f>+'[1]12.5.2 Credicorp Stand-alone'!H46</f>
        <v>-81638</v>
      </c>
      <c r="I48" s="536">
        <f>+'[1]12.5.2 Credicorp Stand-alone'!I46</f>
        <v>-72322</v>
      </c>
      <c r="J48" s="541">
        <f>+'[1]12.5.2 Credicorp Stand-alone'!J46</f>
        <v>-0.11411352556407556</v>
      </c>
      <c r="K48" s="268"/>
    </row>
    <row r="49" spans="2:11">
      <c r="B49" s="97"/>
      <c r="C49" s="258"/>
      <c r="D49" s="259"/>
      <c r="E49" s="259"/>
      <c r="F49" s="528"/>
      <c r="G49" s="533"/>
      <c r="H49" s="258"/>
      <c r="I49" s="260"/>
      <c r="J49" s="538"/>
      <c r="K49" s="267"/>
    </row>
    <row r="50" spans="2:11" s="176" customFormat="1">
      <c r="B50" s="110" t="s">
        <v>619</v>
      </c>
      <c r="C50" s="263">
        <f>+'[1]12.5.2 Credicorp Stand-alone'!C48</f>
        <v>916783</v>
      </c>
      <c r="D50" s="264">
        <f>+'[1]12.5.2 Credicorp Stand-alone'!D48</f>
        <v>1740108</v>
      </c>
      <c r="E50" s="264">
        <f>+'[1]12.5.2 Credicorp Stand-alone'!E48</f>
        <v>1127936</v>
      </c>
      <c r="F50" s="530">
        <f>+'[1]12.5.2 Credicorp Stand-alone'!F48</f>
        <v>-0.35180115257213918</v>
      </c>
      <c r="G50" s="534">
        <f>+'[1]12.5.2 Credicorp Stand-alone'!G48</f>
        <v>0.23031949763466381</v>
      </c>
      <c r="H50" s="263">
        <f>+'[1]12.5.2 Credicorp Stand-alone'!H48</f>
        <v>5436360</v>
      </c>
      <c r="I50" s="536">
        <f>+'[1]12.5.2 Credicorp Stand-alone'!I48</f>
        <v>6335537</v>
      </c>
      <c r="J50" s="541">
        <f>+'[1]12.5.2 Credicorp Stand-alone'!J48</f>
        <v>0.16540056214084425</v>
      </c>
      <c r="K50" s="268"/>
    </row>
    <row r="51" spans="2:11">
      <c r="B51" s="97"/>
      <c r="C51" s="258"/>
      <c r="D51" s="259"/>
      <c r="E51" s="259"/>
      <c r="F51" s="528"/>
      <c r="G51" s="533"/>
      <c r="H51" s="258"/>
      <c r="I51" s="260"/>
      <c r="J51" s="538"/>
      <c r="K51" s="267"/>
    </row>
    <row r="52" spans="2:11">
      <c r="B52" s="97" t="s">
        <v>620</v>
      </c>
      <c r="C52" s="258">
        <f>+'[1]12.5.2 Credicorp Stand-alone'!C50</f>
        <v>510</v>
      </c>
      <c r="D52" s="259">
        <f>+'[1]12.5.2 Credicorp Stand-alone'!D50</f>
        <v>-119</v>
      </c>
      <c r="E52" s="259">
        <f>+'[1]12.5.2 Credicorp Stand-alone'!E50</f>
        <v>175</v>
      </c>
      <c r="F52" s="528" t="str">
        <f>+'[1]12.5.2 Credicorp Stand-alone'!F50</f>
        <v>n.a.</v>
      </c>
      <c r="G52" s="533">
        <f>+'[1]12.5.2 Credicorp Stand-alone'!G50</f>
        <v>-0.65686274509803921</v>
      </c>
      <c r="H52" s="258">
        <f>+'[1]12.5.2 Credicorp Stand-alone'!H50</f>
        <v>-1549</v>
      </c>
      <c r="I52" s="260">
        <f>+'[1]12.5.2 Credicorp Stand-alone'!I50</f>
        <v>-2681</v>
      </c>
      <c r="J52" s="538">
        <f>+'[1]12.5.2 Credicorp Stand-alone'!J50</f>
        <v>0.73079406068431241</v>
      </c>
      <c r="K52" s="267"/>
    </row>
    <row r="53" spans="2:11">
      <c r="B53" s="97" t="s">
        <v>621</v>
      </c>
      <c r="C53" s="258">
        <f>+'[1]12.5.2 Credicorp Stand-alone'!C51</f>
        <v>111</v>
      </c>
      <c r="D53" s="259">
        <f>+'[1]12.5.2 Credicorp Stand-alone'!D51</f>
        <v>-367</v>
      </c>
      <c r="E53" s="259">
        <f>+'[1]12.5.2 Credicorp Stand-alone'!E51</f>
        <v>-7</v>
      </c>
      <c r="F53" s="528" t="str">
        <f>+'[1]12.5.2 Credicorp Stand-alone'!F51</f>
        <v>n.a.</v>
      </c>
      <c r="G53" s="533">
        <f>+'[1]12.5.2 Credicorp Stand-alone'!G51</f>
        <v>-1.0630630630630631</v>
      </c>
      <c r="H53" s="258">
        <f>+'[1]12.5.2 Credicorp Stand-alone'!H51</f>
        <v>2977</v>
      </c>
      <c r="I53" s="260">
        <f>+'[1]12.5.2 Credicorp Stand-alone'!I51</f>
        <v>-292</v>
      </c>
      <c r="J53" s="538" t="str">
        <f>+'[1]12.5.2 Credicorp Stand-alone'!J51</f>
        <v>n.a.</v>
      </c>
      <c r="K53" s="267"/>
    </row>
    <row r="54" spans="2:11">
      <c r="B54" s="97"/>
      <c r="C54" s="258"/>
      <c r="D54" s="259"/>
      <c r="E54" s="259"/>
      <c r="F54" s="528"/>
      <c r="G54" s="533"/>
      <c r="H54" s="258"/>
      <c r="I54" s="260"/>
      <c r="J54" s="538"/>
      <c r="K54" s="267"/>
    </row>
    <row r="55" spans="2:11" s="176" customFormat="1">
      <c r="B55" s="110" t="s">
        <v>622</v>
      </c>
      <c r="C55" s="263">
        <f>+'[1]12.5.2 Credicorp Stand-alone'!C53</f>
        <v>917404</v>
      </c>
      <c r="D55" s="264">
        <f>+'[1]12.5.2 Credicorp Stand-alone'!D53</f>
        <v>1739622</v>
      </c>
      <c r="E55" s="264">
        <f>+'[1]12.5.2 Credicorp Stand-alone'!E53</f>
        <v>1128104</v>
      </c>
      <c r="F55" s="530">
        <f>+'[1]12.5.2 Credicorp Stand-alone'!F53</f>
        <v>-0.35152349188501869</v>
      </c>
      <c r="G55" s="534">
        <f>+'[1]12.5.2 Credicorp Stand-alone'!G53</f>
        <v>0.22966980741309173</v>
      </c>
      <c r="H55" s="263">
        <f>+'[1]12.5.2 Credicorp Stand-alone'!H53</f>
        <v>5437788</v>
      </c>
      <c r="I55" s="536">
        <f>+'[1]12.5.2 Credicorp Stand-alone'!I53</f>
        <v>6332564</v>
      </c>
      <c r="J55" s="541">
        <f>+'[1]12.5.2 Credicorp Stand-alone'!J53</f>
        <v>0.16454779038829759</v>
      </c>
      <c r="K55" s="268"/>
    </row>
    <row r="56" spans="2:11">
      <c r="B56" s="97" t="s">
        <v>116</v>
      </c>
      <c r="C56" s="258">
        <f>+'[1]12.5.2 Credicorp Stand-alone'!C54</f>
        <v>-68500</v>
      </c>
      <c r="D56" s="259">
        <f>+'[1]12.5.2 Credicorp Stand-alone'!D54</f>
        <v>-43118</v>
      </c>
      <c r="E56" s="259">
        <f>+'[1]12.5.2 Credicorp Stand-alone'!E54</f>
        <v>-8612</v>
      </c>
      <c r="F56" s="528">
        <f>+'[1]12.5.2 Credicorp Stand-alone'!F54</f>
        <v>-0.80026902917575027</v>
      </c>
      <c r="G56" s="533">
        <f>+'[1]12.5.2 Credicorp Stand-alone'!G54</f>
        <v>-0.87427737226277369</v>
      </c>
      <c r="H56" s="258">
        <f>+'[1]12.5.2 Credicorp Stand-alone'!H54</f>
        <v>-209238</v>
      </c>
      <c r="I56" s="260">
        <f>+'[1]12.5.2 Credicorp Stand-alone'!I54</f>
        <v>-146713</v>
      </c>
      <c r="J56" s="538">
        <f>+'[1]12.5.2 Credicorp Stand-alone'!J54</f>
        <v>-0.29882239363786695</v>
      </c>
      <c r="K56" s="267"/>
    </row>
    <row r="57" spans="2:11" s="176" customFormat="1" ht="14.5" thickBot="1">
      <c r="B57" s="1287" t="s">
        <v>572</v>
      </c>
      <c r="C57" s="1277">
        <f>+'[1]12.5.2 Credicorp Stand-alone'!C55</f>
        <v>848904</v>
      </c>
      <c r="D57" s="1421">
        <f>+'[1]12.5.2 Credicorp Stand-alone'!D55</f>
        <v>1696504</v>
      </c>
      <c r="E57" s="1421">
        <f>+'[1]12.5.2 Credicorp Stand-alone'!E55</f>
        <v>1119492</v>
      </c>
      <c r="F57" s="1288">
        <f>+'[1]12.5.2 Credicorp Stand-alone'!F55</f>
        <v>-0.34011826674148721</v>
      </c>
      <c r="G57" s="1422">
        <f>+'[1]12.5.2 Credicorp Stand-alone'!G55</f>
        <v>0.31874982330157475</v>
      </c>
      <c r="H57" s="1277">
        <f>+'[1]12.5.2 Credicorp Stand-alone'!H55</f>
        <v>5228550</v>
      </c>
      <c r="I57" s="1278">
        <f>+'[1]12.5.2 Credicorp Stand-alone'!I55</f>
        <v>6185851</v>
      </c>
      <c r="J57" s="542">
        <f>+'[1]12.5.2 Credicorp Stand-alone'!J55</f>
        <v>0.18309110556464028</v>
      </c>
      <c r="K57" s="268"/>
    </row>
    <row r="58" spans="2:11" ht="14.5" thickBot="1">
      <c r="B58" s="106"/>
      <c r="C58" s="79"/>
      <c r="D58" s="79"/>
      <c r="E58" s="79"/>
      <c r="F58" s="111"/>
      <c r="G58" s="111"/>
      <c r="H58" s="106"/>
      <c r="I58" s="111"/>
      <c r="J58" s="111"/>
      <c r="K58" s="79"/>
    </row>
    <row r="59" spans="2:11" ht="15" thickBot="1">
      <c r="B59" s="112" t="s">
        <v>623</v>
      </c>
      <c r="C59" s="543">
        <f>+'[1]12.5.2 Credicorp Stand-alone'!C57</f>
        <v>0.9855311297292555</v>
      </c>
      <c r="D59" s="544">
        <f>+'[1]12.5.2 Credicorp Stand-alone'!D57</f>
        <v>0.99332396421175417</v>
      </c>
      <c r="E59" s="545">
        <f>+'[1]12.5.2 Credicorp Stand-alone'!E57</f>
        <v>0.9921135396172327</v>
      </c>
      <c r="F59" s="955" t="str">
        <f>+'[1]12.5.2 Credicorp Stand-alone'!F57</f>
        <v>-12 bps</v>
      </c>
      <c r="G59" s="956" t="str">
        <f>+'[1]12.5.2 Credicorp Stand-alone'!G57</f>
        <v>66 bps</v>
      </c>
      <c r="H59" s="543">
        <f>+'[1]12.5.2 Credicorp Stand-alone'!H57</f>
        <v>0.9855311297292555</v>
      </c>
      <c r="I59" s="545">
        <f>+'[1]12.5.2 Credicorp Stand-alone'!I57</f>
        <v>0.9921135396172327</v>
      </c>
      <c r="J59" s="957" t="str">
        <f>+'[1]12.5.2 Credicorp Stand-alone'!J57</f>
        <v>66 bps</v>
      </c>
      <c r="K59" s="269"/>
    </row>
    <row r="60" spans="2:11">
      <c r="B60" s="270"/>
      <c r="C60" s="270"/>
      <c r="D60" s="270"/>
      <c r="E60" s="270"/>
      <c r="F60" s="270"/>
      <c r="G60" s="270"/>
      <c r="H60" s="270"/>
      <c r="I60" s="270"/>
      <c r="J60" s="270"/>
      <c r="K60" s="253"/>
    </row>
    <row r="61" spans="2:11">
      <c r="B61" s="105"/>
      <c r="C61" s="270"/>
      <c r="D61" s="270"/>
      <c r="E61" s="270"/>
      <c r="F61" s="270"/>
      <c r="G61" s="270"/>
      <c r="H61" s="270"/>
      <c r="I61" s="270"/>
      <c r="J61" s="270"/>
      <c r="K61" s="253"/>
    </row>
    <row r="62" spans="2:11" ht="14.5">
      <c r="B62"/>
      <c r="C62"/>
      <c r="D62"/>
      <c r="E62"/>
      <c r="F62"/>
      <c r="G62"/>
      <c r="H62"/>
      <c r="I62"/>
      <c r="J62"/>
    </row>
  </sheetData>
  <mergeCells count="8">
    <mergeCell ref="C37:E37"/>
    <mergeCell ref="F37:G37"/>
    <mergeCell ref="H37:I37"/>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L71"/>
  <sheetViews>
    <sheetView showGridLines="0" topLeftCell="X1" zoomScale="60" zoomScaleNormal="60" workbookViewId="0">
      <selection activeCell="AD23" sqref="AD23"/>
    </sheetView>
  </sheetViews>
  <sheetFormatPr baseColWidth="10" defaultColWidth="10.81640625" defaultRowHeight="14"/>
  <cols>
    <col min="1" max="1" width="10.81640625" style="46"/>
    <col min="2" max="2" width="6.54296875" style="46" customWidth="1"/>
    <col min="3" max="3" width="64.1796875" style="46" customWidth="1"/>
    <col min="4" max="6" width="14.54296875" style="46" customWidth="1"/>
    <col min="7" max="8" width="12.08984375" style="46" customWidth="1"/>
    <col min="9" max="9" width="9.54296875" style="46" bestFit="1" customWidth="1"/>
    <col min="10" max="12" width="11.453125" style="46" bestFit="1" customWidth="1"/>
    <col min="13" max="13" width="2.54296875" style="46" customWidth="1"/>
    <col min="14" max="14" width="10.453125" style="46" customWidth="1"/>
    <col min="15" max="15" width="76.1796875" style="46" customWidth="1"/>
    <col min="16" max="18" width="14.1796875" style="46" customWidth="1"/>
    <col min="19" max="20" width="8.54296875" style="46" customWidth="1"/>
    <col min="21" max="22" width="13.453125" style="46" customWidth="1"/>
    <col min="23" max="23" width="13.81640625" style="46" bestFit="1" customWidth="1"/>
    <col min="24" max="24" width="11.453125" style="46" bestFit="1" customWidth="1"/>
    <col min="25" max="25" width="53.1796875" style="46" customWidth="1"/>
    <col min="26" max="30" width="9.90625" style="46" customWidth="1"/>
    <col min="31" max="16384" width="10.81640625" style="46"/>
  </cols>
  <sheetData>
    <row r="1" spans="1:30">
      <c r="A1" s="613" t="s">
        <v>624</v>
      </c>
    </row>
    <row r="2" spans="1:30">
      <c r="A2" s="53"/>
      <c r="B2" s="2220" t="s">
        <v>625</v>
      </c>
      <c r="C2" s="2178"/>
      <c r="D2" s="2178"/>
      <c r="E2" s="2178"/>
      <c r="F2" s="2178"/>
      <c r="G2" s="2178"/>
      <c r="H2" s="2178"/>
      <c r="I2" s="2178"/>
      <c r="J2" s="53"/>
      <c r="K2" s="53"/>
      <c r="L2" s="53"/>
      <c r="M2" s="2220" t="s">
        <v>626</v>
      </c>
      <c r="N2" s="2220"/>
      <c r="O2" s="2220"/>
      <c r="P2" s="2220"/>
      <c r="Q2" s="2220"/>
      <c r="R2" s="2220"/>
      <c r="S2" s="2220"/>
      <c r="T2" s="2220"/>
      <c r="U2" s="53"/>
      <c r="V2" s="53"/>
      <c r="W2" s="53"/>
      <c r="X2" s="53"/>
      <c r="Y2" s="2221" t="s">
        <v>627</v>
      </c>
      <c r="Z2" s="2222"/>
      <c r="AA2" s="2222"/>
      <c r="AB2" s="2222"/>
      <c r="AC2" s="2222"/>
      <c r="AD2" s="2222"/>
    </row>
    <row r="3" spans="1:30">
      <c r="A3" s="53"/>
      <c r="B3" s="2178"/>
      <c r="C3" s="2178"/>
      <c r="D3" s="2178"/>
      <c r="E3" s="2178"/>
      <c r="F3" s="2178"/>
      <c r="G3" s="2178"/>
      <c r="H3" s="2178"/>
      <c r="I3" s="2178"/>
      <c r="J3" s="53"/>
      <c r="K3" s="53"/>
      <c r="L3" s="53"/>
      <c r="M3" s="2220"/>
      <c r="N3" s="2220"/>
      <c r="O3" s="2220"/>
      <c r="P3" s="2220"/>
      <c r="Q3" s="2220"/>
      <c r="R3" s="2220"/>
      <c r="S3" s="2220"/>
      <c r="T3" s="2220"/>
      <c r="U3" s="53"/>
      <c r="V3" s="53"/>
      <c r="W3" s="53"/>
      <c r="X3" s="53"/>
      <c r="Y3" s="2222"/>
      <c r="Z3" s="2222"/>
      <c r="AA3" s="2222"/>
      <c r="AB3" s="2222"/>
      <c r="AC3" s="2222"/>
      <c r="AD3" s="2222"/>
    </row>
    <row r="4" spans="1:30">
      <c r="A4" s="53"/>
      <c r="B4" s="2178"/>
      <c r="C4" s="2178"/>
      <c r="D4" s="2178"/>
      <c r="E4" s="2178"/>
      <c r="F4" s="2178"/>
      <c r="G4" s="2178"/>
      <c r="H4" s="2178"/>
      <c r="I4" s="2178"/>
      <c r="J4" s="53"/>
      <c r="K4" s="53"/>
      <c r="L4" s="53"/>
      <c r="M4" s="2220"/>
      <c r="N4" s="2220"/>
      <c r="O4" s="2220"/>
      <c r="P4" s="2220"/>
      <c r="Q4" s="2220"/>
      <c r="R4" s="2220"/>
      <c r="S4" s="2220"/>
      <c r="T4" s="2220"/>
      <c r="U4" s="53"/>
      <c r="V4" s="53"/>
      <c r="W4" s="53"/>
      <c r="X4" s="53"/>
      <c r="Y4" s="2222"/>
      <c r="Z4" s="2222"/>
      <c r="AA4" s="2222"/>
      <c r="AB4" s="2222"/>
      <c r="AC4" s="2222"/>
      <c r="AD4" s="2222"/>
    </row>
    <row r="5" spans="1:30" ht="14.5" thickBot="1">
      <c r="A5" s="53"/>
      <c r="B5" s="614"/>
      <c r="C5" s="614"/>
      <c r="D5" s="614"/>
      <c r="E5" s="250"/>
      <c r="F5" s="250"/>
      <c r="G5" s="250"/>
      <c r="H5" s="250"/>
      <c r="I5" s="250"/>
      <c r="J5" s="53"/>
      <c r="K5" s="53"/>
      <c r="L5" s="68"/>
      <c r="M5" s="2223"/>
      <c r="N5" s="2223"/>
      <c r="O5" s="2223"/>
      <c r="P5" s="250"/>
      <c r="Q5" s="250"/>
      <c r="R5" s="250"/>
      <c r="S5" s="250"/>
      <c r="T5" s="250"/>
      <c r="U5" s="315"/>
      <c r="V5" s="53"/>
      <c r="W5" s="53"/>
      <c r="X5" s="53"/>
      <c r="Y5" s="171"/>
      <c r="Z5" s="171"/>
      <c r="AA5" s="171"/>
      <c r="AB5" s="171"/>
      <c r="AC5" s="171"/>
      <c r="AD5" s="171"/>
    </row>
    <row r="6" spans="1:30" ht="14.5">
      <c r="A6" s="53"/>
      <c r="B6"/>
      <c r="C6" s="1739"/>
      <c r="D6" s="2224" t="s">
        <v>596</v>
      </c>
      <c r="E6" s="2225"/>
      <c r="F6" s="2226"/>
      <c r="G6" s="2227" t="s">
        <v>72</v>
      </c>
      <c r="H6" s="2218"/>
      <c r="I6"/>
      <c r="J6" s="53"/>
      <c r="K6" s="53"/>
      <c r="L6" s="49"/>
      <c r="M6"/>
      <c r="N6"/>
      <c r="O6" s="983"/>
      <c r="P6" s="2224" t="s">
        <v>71</v>
      </c>
      <c r="Q6" s="2225"/>
      <c r="R6" s="2226"/>
      <c r="S6" s="2227" t="s">
        <v>72</v>
      </c>
      <c r="T6" s="2218" t="s">
        <v>75</v>
      </c>
      <c r="U6" s="2227" t="s">
        <v>73</v>
      </c>
      <c r="V6" s="2218"/>
      <c r="W6" s="984" t="s">
        <v>72</v>
      </c>
      <c r="X6" s="53"/>
      <c r="Y6" s="983"/>
      <c r="Z6" s="2224" t="s">
        <v>71</v>
      </c>
      <c r="AA6" s="2225"/>
      <c r="AB6" s="2226"/>
      <c r="AC6" s="2217" t="s">
        <v>73</v>
      </c>
      <c r="AD6" s="2218" t="s">
        <v>75</v>
      </c>
    </row>
    <row r="7" spans="1:30" ht="15" thickBot="1">
      <c r="A7" s="53"/>
      <c r="B7"/>
      <c r="C7" s="1740"/>
      <c r="D7" s="1741">
        <v>45261</v>
      </c>
      <c r="E7" s="1742">
        <v>45536</v>
      </c>
      <c r="F7" s="1743">
        <v>45627</v>
      </c>
      <c r="G7" s="615" t="s">
        <v>74</v>
      </c>
      <c r="H7" s="616" t="s">
        <v>75</v>
      </c>
      <c r="I7"/>
      <c r="J7" s="53"/>
      <c r="K7" s="53"/>
      <c r="L7" s="250"/>
      <c r="M7"/>
      <c r="N7"/>
      <c r="O7" s="1762"/>
      <c r="P7" s="618" t="s">
        <v>773</v>
      </c>
      <c r="Q7" s="619" t="s">
        <v>45</v>
      </c>
      <c r="R7" s="620" t="s">
        <v>774</v>
      </c>
      <c r="S7" s="615" t="s">
        <v>74</v>
      </c>
      <c r="T7" s="616" t="s">
        <v>75</v>
      </c>
      <c r="U7" s="1760" t="s">
        <v>771</v>
      </c>
      <c r="V7" s="1761" t="s">
        <v>772</v>
      </c>
      <c r="W7" s="400" t="s">
        <v>780</v>
      </c>
      <c r="X7" s="53"/>
      <c r="Y7" s="617"/>
      <c r="Z7" s="618" t="s">
        <v>773</v>
      </c>
      <c r="AA7" s="619" t="s">
        <v>45</v>
      </c>
      <c r="AB7" s="620" t="s">
        <v>774</v>
      </c>
      <c r="AC7" s="878" t="s">
        <v>771</v>
      </c>
      <c r="AD7" s="1548" t="s">
        <v>772</v>
      </c>
    </row>
    <row r="8" spans="1:30" ht="15.5" customHeight="1">
      <c r="A8" s="53"/>
      <c r="B8"/>
      <c r="C8" s="1744" t="s">
        <v>532</v>
      </c>
      <c r="D8" s="1289"/>
      <c r="E8" s="1290"/>
      <c r="F8" s="1291"/>
      <c r="G8" s="1289"/>
      <c r="H8" s="1291"/>
      <c r="I8"/>
      <c r="J8" s="53"/>
      <c r="K8" s="53"/>
      <c r="L8" s="49"/>
      <c r="M8"/>
      <c r="N8"/>
      <c r="O8" s="1292" t="s">
        <v>109</v>
      </c>
      <c r="P8" s="786"/>
      <c r="Q8" s="1293"/>
      <c r="R8" s="1293"/>
      <c r="S8" s="786"/>
      <c r="T8" s="787"/>
      <c r="U8" s="786"/>
      <c r="V8" s="787"/>
      <c r="W8" s="1294"/>
      <c r="X8" s="53"/>
      <c r="Y8" s="1292" t="s">
        <v>628</v>
      </c>
      <c r="Z8" s="1295"/>
      <c r="AA8" s="1296"/>
      <c r="AB8" s="1297"/>
      <c r="AC8" s="1298"/>
      <c r="AD8" s="1299"/>
    </row>
    <row r="9" spans="1:30" ht="15.5" customHeight="1">
      <c r="A9" s="53"/>
      <c r="B9"/>
      <c r="C9" s="1745" t="s">
        <v>597</v>
      </c>
      <c r="D9" s="384"/>
      <c r="E9" s="621"/>
      <c r="F9" s="386"/>
      <c r="G9" s="622"/>
      <c r="H9" s="623"/>
      <c r="I9"/>
      <c r="J9" s="53"/>
      <c r="K9" s="53"/>
      <c r="L9" s="49"/>
      <c r="M9"/>
      <c r="N9"/>
      <c r="O9" s="1763" t="s">
        <v>255</v>
      </c>
      <c r="P9" s="384">
        <f>+'[1]15.5.3 BCP consolidated'!P9</f>
        <v>4265959</v>
      </c>
      <c r="Q9" s="621">
        <f>+'[1]15.5.3 BCP consolidated'!Q9</f>
        <v>4363712</v>
      </c>
      <c r="R9" s="621">
        <f>+'[1]15.5.3 BCP consolidated'!R9</f>
        <v>4381994</v>
      </c>
      <c r="S9" s="622">
        <f>+'[1]15.5.3 BCP consolidated'!S9</f>
        <v>4.1895523810920607E-3</v>
      </c>
      <c r="T9" s="623">
        <f>+'[1]15.5.3 BCP consolidated'!T9</f>
        <v>2.7200214535582738E-2</v>
      </c>
      <c r="U9" s="384">
        <f>+'[1]15.5.3 BCP consolidated'!U9</f>
        <v>16463174</v>
      </c>
      <c r="V9" s="386">
        <f>+'[1]15.5.3 BCP consolidated'!V9</f>
        <v>17346146</v>
      </c>
      <c r="W9" s="625">
        <f>+'[1]15.5.3 BCP consolidated'!W9</f>
        <v>5.3633157251451027E-2</v>
      </c>
      <c r="X9" s="626"/>
      <c r="Y9" s="624" t="s">
        <v>812</v>
      </c>
      <c r="Z9" s="635">
        <f>+'[1]15.5.3 BCP consolidated'!AC9</f>
        <v>1.9640965631329482E-2</v>
      </c>
      <c r="AA9" s="636">
        <f>+'[1]15.5.3 BCP consolidated'!AD9</f>
        <v>2.7517887349847441E-2</v>
      </c>
      <c r="AB9" s="637">
        <f>+'[1]15.5.3 BCP consolidated'!AE9</f>
        <v>2.4398664549334152E-2</v>
      </c>
      <c r="AC9" s="1769">
        <f>+'[1]15.5.3 BCP consolidated'!AF9</f>
        <v>2.3631003997777345E-2</v>
      </c>
      <c r="AD9" s="1770">
        <f>+'[1]15.5.3 BCP consolidated'!AG9</f>
        <v>2.6162026237197065E-2</v>
      </c>
    </row>
    <row r="10" spans="1:30" ht="15.5" customHeight="1">
      <c r="A10" s="53"/>
      <c r="B10"/>
      <c r="C10" s="652" t="s">
        <v>533</v>
      </c>
      <c r="D10" s="627">
        <f>+'[1]15.5.3 BCP consolidated'!D10</f>
        <v>6025352</v>
      </c>
      <c r="E10" s="628">
        <f>+'[1]15.5.3 BCP consolidated'!E10</f>
        <v>5134613</v>
      </c>
      <c r="F10" s="629">
        <f>+'[1]15.5.3 BCP consolidated'!F10</f>
        <v>5430818</v>
      </c>
      <c r="G10" s="622">
        <f>+'[1]15.5.3 BCP consolidated'!G10</f>
        <v>5.7687891959919864E-2</v>
      </c>
      <c r="H10" s="623">
        <f>+'[1]15.5.3 BCP consolidated'!H10</f>
        <v>-9.8672077581525533E-2</v>
      </c>
      <c r="I10"/>
      <c r="J10" s="630"/>
      <c r="K10" s="630"/>
      <c r="L10" s="630"/>
      <c r="M10"/>
      <c r="N10"/>
      <c r="O10" s="209" t="s">
        <v>810</v>
      </c>
      <c r="P10" s="384">
        <f>+'[1]15.5.3 BCP consolidated'!P10</f>
        <v>-1153770</v>
      </c>
      <c r="Q10" s="621">
        <f>+'[1]15.5.3 BCP consolidated'!Q10</f>
        <v>-1040332</v>
      </c>
      <c r="R10" s="621">
        <f>+'[1]15.5.3 BCP consolidated'!R10</f>
        <v>-1025087</v>
      </c>
      <c r="S10" s="622">
        <f>+'[1]15.5.3 BCP consolidated'!S10</f>
        <v>-1.4653975846172184E-2</v>
      </c>
      <c r="T10" s="623">
        <f>+'[1]15.5.3 BCP consolidated'!T10</f>
        <v>-0.11153262782010279</v>
      </c>
      <c r="U10" s="384">
        <f>+'[1]15.5.3 BCP consolidated'!U10</f>
        <v>-4477974</v>
      </c>
      <c r="V10" s="386">
        <f>+'[1]15.5.3 BCP consolidated'!V10</f>
        <v>-4286492</v>
      </c>
      <c r="W10" s="625">
        <f>+'[1]15.5.3 BCP consolidated'!W10</f>
        <v>-4.2760855690542193E-2</v>
      </c>
      <c r="X10" s="626"/>
      <c r="Y10" s="202" t="s">
        <v>813</v>
      </c>
      <c r="Z10" s="635">
        <f>+'[1]15.5.3 BCP consolidated'!AC10</f>
        <v>0.15487180641426412</v>
      </c>
      <c r="AA10" s="636">
        <f>+'[1]15.5.3 BCP consolidated'!AD10</f>
        <v>0.22909440043753992</v>
      </c>
      <c r="AB10" s="637">
        <f>+'[1]15.5.3 BCP consolidated'!AE10</f>
        <v>0.19763877904806926</v>
      </c>
      <c r="AC10" s="1769">
        <f>+'[1]15.5.3 BCP consolidated'!AF10</f>
        <v>0.19008938032645292</v>
      </c>
      <c r="AD10" s="1770">
        <f>+'[1]15.5.3 BCP consolidated'!AG10</f>
        <v>0.20767737412667706</v>
      </c>
    </row>
    <row r="11" spans="1:30" ht="15.5" customHeight="1">
      <c r="A11" s="53"/>
      <c r="B11"/>
      <c r="C11" s="652" t="s">
        <v>534</v>
      </c>
      <c r="D11" s="627">
        <f>+'[1]15.5.3 BCP consolidated'!D11</f>
        <v>24668794</v>
      </c>
      <c r="E11" s="628">
        <f>+'[1]15.5.3 BCP consolidated'!E11</f>
        <v>36092693</v>
      </c>
      <c r="F11" s="629">
        <f>+'[1]15.5.3 BCP consolidated'!F11</f>
        <v>39106465</v>
      </c>
      <c r="G11" s="622">
        <f>+'[1]15.5.3 BCP consolidated'!G11</f>
        <v>8.350089033256676E-2</v>
      </c>
      <c r="H11" s="623">
        <f>+'[1]15.5.3 BCP consolidated'!H11</f>
        <v>0.58526051172181337</v>
      </c>
      <c r="I11"/>
      <c r="J11" s="630"/>
      <c r="K11" s="630"/>
      <c r="L11" s="630"/>
      <c r="M11"/>
      <c r="N11"/>
      <c r="O11" s="1764" t="s">
        <v>109</v>
      </c>
      <c r="P11" s="387">
        <f>+'[1]15.5.3 BCP consolidated'!P11</f>
        <v>3112189</v>
      </c>
      <c r="Q11" s="1400">
        <f>+'[1]15.5.3 BCP consolidated'!Q11</f>
        <v>3323380</v>
      </c>
      <c r="R11" s="1400">
        <f>+'[1]15.5.3 BCP consolidated'!R11</f>
        <v>3356907</v>
      </c>
      <c r="S11" s="646">
        <f>+'[1]15.5.3 BCP consolidated'!S11</f>
        <v>1.008822343517744E-2</v>
      </c>
      <c r="T11" s="647">
        <f>+'[1]15.5.3 BCP consolidated'!T11</f>
        <v>7.8632113923672378E-2</v>
      </c>
      <c r="U11" s="387">
        <f>+'[1]15.5.3 BCP consolidated'!U11</f>
        <v>11985200</v>
      </c>
      <c r="V11" s="1401">
        <f>+'[1]15.5.3 BCP consolidated'!V11</f>
        <v>13059654</v>
      </c>
      <c r="W11" s="1402">
        <f>+'[1]15.5.3 BCP consolidated'!W11</f>
        <v>8.9648399692954642E-2</v>
      </c>
      <c r="X11" s="626"/>
      <c r="Y11" s="202" t="s">
        <v>814</v>
      </c>
      <c r="Z11" s="635">
        <f>+'[1]15.5.3 BCP consolidated'!AC11</f>
        <v>6.6676235260853395E-2</v>
      </c>
      <c r="AA11" s="636">
        <f>+'[1]15.5.3 BCP consolidated'!AD11</f>
        <v>6.8370914474019037E-2</v>
      </c>
      <c r="AB11" s="637">
        <f>+'[1]15.5.3 BCP consolidated'!AE11</f>
        <v>6.6972851838822428E-2</v>
      </c>
      <c r="AC11" s="1769">
        <f>+'[1]15.5.3 BCP consolidated'!AF11</f>
        <v>6.4087312916160211E-2</v>
      </c>
      <c r="AD11" s="1770">
        <f>+'[1]15.5.3 BCP consolidated'!AG11</f>
        <v>6.6889412604638862E-2</v>
      </c>
    </row>
    <row r="12" spans="1:30" ht="15.5" customHeight="1">
      <c r="A12" s="53"/>
      <c r="B12"/>
      <c r="C12" s="1745" t="s">
        <v>535</v>
      </c>
      <c r="D12" s="631">
        <f>+'[1]15.5.3 BCP consolidated'!D12</f>
        <v>30694146</v>
      </c>
      <c r="E12" s="632">
        <f>+'[1]15.5.3 BCP consolidated'!E12</f>
        <v>41227306</v>
      </c>
      <c r="F12" s="633">
        <f>+'[1]15.5.3 BCP consolidated'!F12</f>
        <v>44537283</v>
      </c>
      <c r="G12" s="646">
        <f>+'[1]15.5.3 BCP consolidated'!G12</f>
        <v>8.0286036637950586E-2</v>
      </c>
      <c r="H12" s="647">
        <f>+'[1]15.5.3 BCP consolidated'!H12</f>
        <v>0.45100251363891997</v>
      </c>
      <c r="I12"/>
      <c r="J12" s="630"/>
      <c r="K12" s="630"/>
      <c r="L12" s="630"/>
      <c r="M12"/>
      <c r="N12"/>
      <c r="O12" s="51"/>
      <c r="P12" s="384"/>
      <c r="Q12" s="621"/>
      <c r="R12" s="621"/>
      <c r="S12" s="622"/>
      <c r="T12" s="623"/>
      <c r="U12" s="384"/>
      <c r="V12" s="386"/>
      <c r="W12" s="625"/>
      <c r="X12" s="626"/>
      <c r="Y12" s="202" t="s">
        <v>815</v>
      </c>
      <c r="Z12" s="635">
        <f>+'[1]15.5.3 BCP consolidated'!AC12</f>
        <v>4.3556733495115685E-2</v>
      </c>
      <c r="AA12" s="636">
        <f>+'[1]15.5.3 BCP consolidated'!AD12</f>
        <v>5.1346466661542862E-2</v>
      </c>
      <c r="AB12" s="637">
        <f>+'[1]15.5.3 BCP consolidated'!AE12</f>
        <v>5.3453238076592448E-2</v>
      </c>
      <c r="AC12" s="1769">
        <f>+'[1]15.5.3 BCP consolidated'!AF12</f>
        <v>4.5610989582822566E-2</v>
      </c>
      <c r="AD12" s="1770">
        <f>+'[1]15.5.3 BCP consolidated'!AG12</f>
        <v>5.0084912878687847E-2</v>
      </c>
    </row>
    <row r="13" spans="1:30" ht="13" customHeight="1">
      <c r="A13" s="53"/>
      <c r="B13"/>
      <c r="C13" s="1745"/>
      <c r="D13" s="631"/>
      <c r="E13" s="632"/>
      <c r="F13" s="633"/>
      <c r="G13" s="646"/>
      <c r="H13" s="647"/>
      <c r="I13"/>
      <c r="J13" s="630"/>
      <c r="K13" s="630"/>
      <c r="L13" s="630"/>
      <c r="M13"/>
      <c r="N13"/>
      <c r="O13" s="51" t="s">
        <v>110</v>
      </c>
      <c r="P13" s="384">
        <f>+'[1]15.5.3 BCP consolidated'!P13</f>
        <v>-1160527</v>
      </c>
      <c r="Q13" s="621">
        <f>+'[1]15.5.3 BCP consolidated'!Q13</f>
        <v>-935374</v>
      </c>
      <c r="R13" s="621">
        <f>+'[1]15.5.3 BCP consolidated'!R13</f>
        <v>-786209</v>
      </c>
      <c r="S13" s="622">
        <f>+'[1]15.5.3 BCP consolidated'!S13</f>
        <v>-0.15947097096990082</v>
      </c>
      <c r="T13" s="623">
        <f>+'[1]15.5.3 BCP consolidated'!T13</f>
        <v>-0.3225413971411264</v>
      </c>
      <c r="U13" s="384">
        <f>+'[1]15.5.3 BCP consolidated'!U13</f>
        <v>-3768729</v>
      </c>
      <c r="V13" s="386">
        <f>+'[1]15.5.3 BCP consolidated'!V13</f>
        <v>-3683332</v>
      </c>
      <c r="W13" s="625">
        <f>+'[1]15.5.3 BCP consolidated'!W13</f>
        <v>-2.2659363408724799E-2</v>
      </c>
      <c r="X13" s="626"/>
      <c r="Y13" s="202" t="s">
        <v>816</v>
      </c>
      <c r="Z13" s="635">
        <f>+'[1]15.5.3 BCP consolidated'!AC13</f>
        <v>2.8225976825027685E-2</v>
      </c>
      <c r="AA13" s="636">
        <f>+'[1]15.5.3 BCP consolidated'!AD13</f>
        <v>2.4294094779194579E-2</v>
      </c>
      <c r="AB13" s="637">
        <f>+'[1]15.5.3 BCP consolidated'!AE13</f>
        <v>2.2943876202396987E-2</v>
      </c>
      <c r="AC13" s="1769">
        <f>+'[1]15.5.3 BCP consolidated'!AF13</f>
        <v>2.7372443611032849E-2</v>
      </c>
      <c r="AD13" s="1770">
        <f>+'[1]15.5.3 BCP consolidated'!AG13</f>
        <v>2.5077617755840664E-2</v>
      </c>
    </row>
    <row r="14" spans="1:30" ht="15.5" customHeight="1">
      <c r="A14" s="53"/>
      <c r="B14"/>
      <c r="C14" s="1745" t="s">
        <v>243</v>
      </c>
      <c r="D14" s="631">
        <f>+'[1]15.5.3 BCP consolidated'!D14</f>
        <v>100211</v>
      </c>
      <c r="E14" s="632">
        <f>+'[1]15.5.3 BCP consolidated'!E14</f>
        <v>622399</v>
      </c>
      <c r="F14" s="633">
        <f>+'[1]15.5.3 BCP consolidated'!F14</f>
        <v>19151</v>
      </c>
      <c r="G14" s="646">
        <f>+'[1]15.5.3 BCP consolidated'!G14</f>
        <v>-0.96923034902048366</v>
      </c>
      <c r="H14" s="647">
        <f>+'[1]15.5.3 BCP consolidated'!H14</f>
        <v>-0.80889323527357271</v>
      </c>
      <c r="I14"/>
      <c r="J14" s="630"/>
      <c r="K14" s="630"/>
      <c r="L14" s="630"/>
      <c r="M14"/>
      <c r="N14"/>
      <c r="O14" s="51" t="s">
        <v>321</v>
      </c>
      <c r="P14" s="384">
        <f>+'[1]15.5.3 BCP consolidated'!P14</f>
        <v>81398</v>
      </c>
      <c r="Q14" s="621">
        <f>+'[1]15.5.3 BCP consolidated'!Q14</f>
        <v>107848</v>
      </c>
      <c r="R14" s="621">
        <f>+'[1]15.5.3 BCP consolidated'!R14</f>
        <v>108560</v>
      </c>
      <c r="S14" s="622">
        <f>+'[1]15.5.3 BCP consolidated'!S14</f>
        <v>6.6018841332245379E-3</v>
      </c>
      <c r="T14" s="623">
        <f>+'[1]15.5.3 BCP consolidated'!T14</f>
        <v>0.33369370254797415</v>
      </c>
      <c r="U14" s="384">
        <f>+'[1]15.5.3 BCP consolidated'!U14</f>
        <v>313405</v>
      </c>
      <c r="V14" s="386">
        <f>+'[1]15.5.3 BCP consolidated'!V14</f>
        <v>402380</v>
      </c>
      <c r="W14" s="625">
        <f>+'[1]15.5.3 BCP consolidated'!W14</f>
        <v>0.28389783187887879</v>
      </c>
      <c r="X14" s="626"/>
      <c r="Y14" s="52"/>
      <c r="Z14" s="635"/>
      <c r="AA14" s="636"/>
      <c r="AB14" s="637"/>
      <c r="AC14" s="1769"/>
      <c r="AD14" s="1770"/>
    </row>
    <row r="15" spans="1:30" ht="13" customHeight="1">
      <c r="A15" s="53"/>
      <c r="B15"/>
      <c r="C15" s="1745"/>
      <c r="D15" s="631"/>
      <c r="E15" s="632"/>
      <c r="F15" s="633"/>
      <c r="G15" s="646"/>
      <c r="H15" s="647"/>
      <c r="I15"/>
      <c r="J15" s="630"/>
      <c r="K15" s="630"/>
      <c r="L15" s="630"/>
      <c r="M15"/>
      <c r="N15"/>
      <c r="O15" s="1764" t="s">
        <v>537</v>
      </c>
      <c r="P15" s="387">
        <f>+'[1]15.5.3 BCP consolidated'!P15</f>
        <v>-1079129</v>
      </c>
      <c r="Q15" s="1400">
        <f>+'[1]15.5.3 BCP consolidated'!Q15</f>
        <v>-827526</v>
      </c>
      <c r="R15" s="1400">
        <f>+'[1]15.5.3 BCP consolidated'!R15</f>
        <v>-677649</v>
      </c>
      <c r="S15" s="646">
        <f>+'[1]15.5.3 BCP consolidated'!S15</f>
        <v>-0.18111455108359134</v>
      </c>
      <c r="T15" s="647">
        <f>+'[1]15.5.3 BCP consolidated'!T15</f>
        <v>-0.3720407847439926</v>
      </c>
      <c r="U15" s="387">
        <f>+'[1]15.5.3 BCP consolidated'!U15</f>
        <v>-3455324</v>
      </c>
      <c r="V15" s="1401">
        <f>+'[1]15.5.3 BCP consolidated'!V15</f>
        <v>-3280952</v>
      </c>
      <c r="W15" s="1402">
        <f>+'[1]15.5.3 BCP consolidated'!W15</f>
        <v>-5.0464732106164284E-2</v>
      </c>
      <c r="X15" s="626"/>
      <c r="Y15" s="325" t="s">
        <v>629</v>
      </c>
      <c r="Z15" s="635"/>
      <c r="AA15" s="636"/>
      <c r="AB15" s="637"/>
      <c r="AC15" s="1769"/>
      <c r="AD15" s="1770"/>
    </row>
    <row r="16" spans="1:30" ht="15.5" customHeight="1">
      <c r="A16" s="53"/>
      <c r="B16"/>
      <c r="C16" s="1745" t="s">
        <v>538</v>
      </c>
      <c r="D16" s="631">
        <f>+'[1]15.5.3 BCP consolidated'!D16</f>
        <v>362360</v>
      </c>
      <c r="E16" s="632">
        <f>+'[1]15.5.3 BCP consolidated'!E16</f>
        <v>704968</v>
      </c>
      <c r="F16" s="633">
        <f>+'[1]15.5.3 BCP consolidated'!F16</f>
        <v>603635</v>
      </c>
      <c r="G16" s="646">
        <f>+'[1]15.5.3 BCP consolidated'!G16</f>
        <v>-0.14374127619977076</v>
      </c>
      <c r="H16" s="647">
        <f>+'[1]15.5.3 BCP consolidated'!H16</f>
        <v>0.66584336019428192</v>
      </c>
      <c r="I16"/>
      <c r="J16" s="630"/>
      <c r="K16" s="630"/>
      <c r="L16" s="630"/>
      <c r="M16"/>
      <c r="N16"/>
      <c r="O16" s="51"/>
      <c r="P16" s="387"/>
      <c r="Q16" s="1400"/>
      <c r="R16" s="1400"/>
      <c r="S16" s="646"/>
      <c r="T16" s="647"/>
      <c r="U16" s="387"/>
      <c r="V16" s="1401"/>
      <c r="W16" s="1402"/>
      <c r="X16" s="626"/>
      <c r="Y16" s="202" t="s">
        <v>817</v>
      </c>
      <c r="Z16" s="635">
        <f>+'[1]15.5.3 BCP consolidated'!AC16</f>
        <v>4.4157694645820526E-2</v>
      </c>
      <c r="AA16" s="636">
        <f>+'[1]15.5.3 BCP consolidated'!AD16</f>
        <v>4.3878969278208453E-2</v>
      </c>
      <c r="AB16" s="637">
        <f>+'[1]15.5.3 BCP consolidated'!AE16</f>
        <v>3.8339474858393126E-2</v>
      </c>
      <c r="AC16" s="1769">
        <f>+'[1]15.5.3 BCP consolidated'!AF16</f>
        <v>4.4157694645820526E-2</v>
      </c>
      <c r="AD16" s="1770">
        <f>+'[1]15.5.3 BCP consolidated'!AG16</f>
        <v>3.8339474858393126E-2</v>
      </c>
    </row>
    <row r="17" spans="1:38" ht="25.5" customHeight="1">
      <c r="A17" s="53"/>
      <c r="B17"/>
      <c r="C17" s="1745" t="s">
        <v>246</v>
      </c>
      <c r="D17" s="631">
        <f>+'[1]15.5.3 BCP consolidated'!D17</f>
        <v>20592731</v>
      </c>
      <c r="E17" s="632">
        <f>+'[1]15.5.3 BCP consolidated'!E17</f>
        <v>22888341</v>
      </c>
      <c r="F17" s="633">
        <f>+'[1]15.5.3 BCP consolidated'!F17</f>
        <v>23375769</v>
      </c>
      <c r="G17" s="646">
        <f>+'[1]15.5.3 BCP consolidated'!G17</f>
        <v>2.1295907816123501E-2</v>
      </c>
      <c r="H17" s="647">
        <f>+'[1]15.5.3 BCP consolidated'!H17</f>
        <v>0.13514662042640191</v>
      </c>
      <c r="I17"/>
      <c r="J17" s="630"/>
      <c r="K17" s="630"/>
      <c r="L17" s="630"/>
      <c r="M17"/>
      <c r="N17"/>
      <c r="O17" s="1765" t="s">
        <v>111</v>
      </c>
      <c r="P17" s="387">
        <f>+'[1]15.5.3 BCP consolidated'!P17</f>
        <v>2033060</v>
      </c>
      <c r="Q17" s="1400">
        <f>+'[1]15.5.3 BCP consolidated'!Q17</f>
        <v>2495854</v>
      </c>
      <c r="R17" s="1400">
        <f>+'[1]15.5.3 BCP consolidated'!R17</f>
        <v>2679258</v>
      </c>
      <c r="S17" s="646">
        <f>+'[1]15.5.3 BCP consolidated'!S17</f>
        <v>7.3483464978320048E-2</v>
      </c>
      <c r="T17" s="647">
        <f>+'[1]15.5.3 BCP consolidated'!T17</f>
        <v>0.31784502178981439</v>
      </c>
      <c r="U17" s="387">
        <f>+'[1]15.5.3 BCP consolidated'!U17</f>
        <v>8529876</v>
      </c>
      <c r="V17" s="1401">
        <f>+'[1]15.5.3 BCP consolidated'!V17</f>
        <v>9778702</v>
      </c>
      <c r="W17" s="1402">
        <f>+'[1]15.5.3 BCP consolidated'!W17</f>
        <v>0.14640611422721736</v>
      </c>
      <c r="X17" s="626"/>
      <c r="Y17" s="634" t="s">
        <v>818</v>
      </c>
      <c r="Z17" s="635">
        <f>+'[1]15.5.3 BCP consolidated'!AC17</f>
        <v>6.1903712759578289E-2</v>
      </c>
      <c r="AA17" s="636">
        <f>+'[1]15.5.3 BCP consolidated'!AD17</f>
        <v>6.134349315658888E-2</v>
      </c>
      <c r="AB17" s="637">
        <f>+'[1]15.5.3 BCP consolidated'!AE17</f>
        <v>5.4602786829497381E-2</v>
      </c>
      <c r="AC17" s="1769">
        <f>+'[1]15.5.3 BCP consolidated'!AF17</f>
        <v>6.1903712759578289E-2</v>
      </c>
      <c r="AD17" s="1770">
        <f>+'[1]15.5.3 BCP consolidated'!AG17</f>
        <v>5.4602786829497381E-2</v>
      </c>
    </row>
    <row r="18" spans="1:38" ht="15.5" customHeight="1">
      <c r="A18" s="53"/>
      <c r="B18"/>
      <c r="C18" s="1745" t="s">
        <v>247</v>
      </c>
      <c r="D18" s="631">
        <f>+'[1]15.5.3 BCP consolidated'!D18</f>
        <v>9557451</v>
      </c>
      <c r="E18" s="632">
        <f>+'[1]15.5.3 BCP consolidated'!E18</f>
        <v>8178619</v>
      </c>
      <c r="F18" s="633">
        <f>+'[1]15.5.3 BCP consolidated'!F18</f>
        <v>8277440</v>
      </c>
      <c r="G18" s="646">
        <f>+'[1]15.5.3 BCP consolidated'!G18</f>
        <v>1.2082846749555152E-2</v>
      </c>
      <c r="H18" s="647">
        <f>+'[1]15.5.3 BCP consolidated'!H18</f>
        <v>-0.13392807349993216</v>
      </c>
      <c r="I18"/>
      <c r="J18" s="630"/>
      <c r="K18" s="630"/>
      <c r="L18" s="630"/>
      <c r="M18"/>
      <c r="N18"/>
      <c r="O18" s="51"/>
      <c r="P18" s="384"/>
      <c r="Q18" s="621"/>
      <c r="R18" s="621"/>
      <c r="S18" s="622"/>
      <c r="T18" s="623"/>
      <c r="U18" s="384"/>
      <c r="V18" s="386"/>
      <c r="W18" s="625"/>
      <c r="X18" s="626"/>
      <c r="Y18" s="202" t="s">
        <v>664</v>
      </c>
      <c r="Z18" s="635">
        <f>+'[1]15.5.3 BCP consolidated'!AC18</f>
        <v>1.3358556185897716</v>
      </c>
      <c r="AA18" s="636">
        <f>+'[1]15.5.3 BCP consolidated'!AD18</f>
        <v>1.3622548908813263</v>
      </c>
      <c r="AB18" s="637">
        <f>+'[1]15.5.3 BCP consolidated'!AE18</f>
        <v>1.4702172067124732</v>
      </c>
      <c r="AC18" s="1769">
        <f>+'[1]15.5.3 BCP consolidated'!AF18</f>
        <v>1.3358556185897716</v>
      </c>
      <c r="AD18" s="1770">
        <f>+'[1]15.5.3 BCP consolidated'!AG18</f>
        <v>1.4702172067124732</v>
      </c>
    </row>
    <row r="19" spans="1:38" ht="13" customHeight="1">
      <c r="A19" s="53"/>
      <c r="B19"/>
      <c r="C19" s="1745"/>
      <c r="D19" s="631"/>
      <c r="E19" s="632"/>
      <c r="F19" s="633"/>
      <c r="G19" s="646"/>
      <c r="H19" s="647"/>
      <c r="I19"/>
      <c r="J19" s="630"/>
      <c r="K19" s="630"/>
      <c r="L19" s="630"/>
      <c r="M19"/>
      <c r="N19"/>
      <c r="O19" s="1764" t="s">
        <v>112</v>
      </c>
      <c r="P19" s="384"/>
      <c r="Q19" s="621"/>
      <c r="R19" s="621"/>
      <c r="S19" s="622"/>
      <c r="T19" s="623"/>
      <c r="U19" s="384"/>
      <c r="V19" s="386"/>
      <c r="W19" s="625"/>
      <c r="X19" s="626"/>
      <c r="Y19" s="202" t="s">
        <v>665</v>
      </c>
      <c r="Z19" s="635">
        <f>+'[1]15.5.3 BCP consolidated'!AC19</f>
        <v>0.95290414527622402</v>
      </c>
      <c r="AA19" s="636">
        <f>+'[1]15.5.3 BCP consolidated'!AD19</f>
        <v>0.97442022666507688</v>
      </c>
      <c r="AB19" s="637">
        <f>+'[1]15.5.3 BCP consolidated'!AE19</f>
        <v>1.0323164604975656</v>
      </c>
      <c r="AC19" s="1769">
        <f>+'[1]15.5.3 BCP consolidated'!AF19</f>
        <v>0.95290414527622402</v>
      </c>
      <c r="AD19" s="1770">
        <f>+'[1]15.5.3 BCP consolidated'!AG19</f>
        <v>1.0323164604975656</v>
      </c>
    </row>
    <row r="20" spans="1:38" ht="15.5" customHeight="1">
      <c r="A20" s="53"/>
      <c r="B20"/>
      <c r="C20" s="1745" t="s">
        <v>35</v>
      </c>
      <c r="D20" s="631">
        <f>+'[1]15.5.3 BCP consolidated'!D20</f>
        <v>131767137</v>
      </c>
      <c r="E20" s="632">
        <f>+'[1]15.5.3 BCP consolidated'!E20</f>
        <v>129063925</v>
      </c>
      <c r="F20" s="633">
        <f>+'[1]15.5.3 BCP consolidated'!F20</f>
        <v>132053791</v>
      </c>
      <c r="G20" s="646">
        <f>+'[1]15.5.3 BCP consolidated'!G20</f>
        <v>2.3165776184166102E-2</v>
      </c>
      <c r="H20" s="647">
        <f>+'[1]15.5.3 BCP consolidated'!H20</f>
        <v>2.1754589689536928E-3</v>
      </c>
      <c r="I20"/>
      <c r="J20" s="630"/>
      <c r="K20" s="630"/>
      <c r="L20" s="630"/>
      <c r="M20"/>
      <c r="N20"/>
      <c r="O20" s="209" t="s">
        <v>630</v>
      </c>
      <c r="P20" s="384">
        <f>+'[1]15.5.3 BCP consolidated'!P20</f>
        <v>773261</v>
      </c>
      <c r="Q20" s="621">
        <f>+'[1]15.5.3 BCP consolidated'!Q20</f>
        <v>898766</v>
      </c>
      <c r="R20" s="621">
        <f>+'[1]15.5.3 BCP consolidated'!R20</f>
        <v>912573</v>
      </c>
      <c r="S20" s="622">
        <f>+'[1]15.5.3 BCP consolidated'!S20</f>
        <v>1.5362174359065651E-2</v>
      </c>
      <c r="T20" s="623">
        <f>+'[1]15.5.3 BCP consolidated'!T20</f>
        <v>0.18016167891565721</v>
      </c>
      <c r="U20" s="384">
        <f>+'[1]15.5.3 BCP consolidated'!U20</f>
        <v>3039965</v>
      </c>
      <c r="V20" s="386">
        <f>+'[1]15.5.3 BCP consolidated'!V20</f>
        <v>3442417</v>
      </c>
      <c r="W20" s="625">
        <f>+'[1]15.5.3 BCP consolidated'!W20</f>
        <v>0.1323870505088052</v>
      </c>
      <c r="X20" s="626"/>
      <c r="Y20" s="202" t="s">
        <v>819</v>
      </c>
      <c r="Z20" s="635">
        <f>+'[1]15.5.3 BCP consolidated'!AC20</f>
        <v>3.274915302423366E-2</v>
      </c>
      <c r="AA20" s="636">
        <f>+'[1]15.5.3 BCP consolidated'!AD20</f>
        <v>2.5265766522250252E-2</v>
      </c>
      <c r="AB20" s="637">
        <f>+'[1]15.5.3 BCP consolidated'!AE20</f>
        <v>2.0761486746460358E-2</v>
      </c>
      <c r="AC20" s="1769">
        <f>+'[1]15.5.3 BCP consolidated'!AF20</f>
        <v>2.5803949053651614E-2</v>
      </c>
      <c r="AD20" s="1770">
        <f>+'[1]15.5.3 BCP consolidated'!AG20</f>
        <v>2.4872568013737835E-2</v>
      </c>
    </row>
    <row r="21" spans="1:38" ht="15.5" customHeight="1">
      <c r="A21" s="53"/>
      <c r="B21"/>
      <c r="C21" s="652" t="s">
        <v>542</v>
      </c>
      <c r="D21" s="627">
        <f>+'[1]15.5.3 BCP consolidated'!D21</f>
        <v>125948604</v>
      </c>
      <c r="E21" s="628">
        <f>+'[1]15.5.3 BCP consolidated'!E21</f>
        <v>123400733</v>
      </c>
      <c r="F21" s="629">
        <f>+'[1]15.5.3 BCP consolidated'!F21</f>
        <v>126990918</v>
      </c>
      <c r="G21" s="622">
        <f>+'[1]15.5.3 BCP consolidated'!G21</f>
        <v>2.9093708868001618E-2</v>
      </c>
      <c r="H21" s="623">
        <f>+'[1]15.5.3 BCP consolidated'!H21</f>
        <v>8.2757090344566259E-3</v>
      </c>
      <c r="I21"/>
      <c r="J21" s="630"/>
      <c r="K21" s="630"/>
      <c r="L21" s="630"/>
      <c r="M21"/>
      <c r="N21"/>
      <c r="O21" s="209" t="s">
        <v>631</v>
      </c>
      <c r="P21" s="384">
        <f>+'[1]15.5.3 BCP consolidated'!P21</f>
        <v>268615</v>
      </c>
      <c r="Q21" s="621">
        <f>+'[1]15.5.3 BCP consolidated'!Q21</f>
        <v>299425</v>
      </c>
      <c r="R21" s="621">
        <f>+'[1]15.5.3 BCP consolidated'!R21</f>
        <v>313538</v>
      </c>
      <c r="S21" s="622">
        <f>+'[1]15.5.3 BCP consolidated'!S21</f>
        <v>4.7133672873006599E-2</v>
      </c>
      <c r="T21" s="623">
        <f>+'[1]15.5.3 BCP consolidated'!T21</f>
        <v>0.16723935744466989</v>
      </c>
      <c r="U21" s="384">
        <f>+'[1]15.5.3 BCP consolidated'!U21</f>
        <v>997648</v>
      </c>
      <c r="V21" s="386">
        <f>+'[1]15.5.3 BCP consolidated'!V21</f>
        <v>1166567</v>
      </c>
      <c r="W21" s="625">
        <f>+'[1]15.5.3 BCP consolidated'!W21</f>
        <v>0.16931723413468477</v>
      </c>
      <c r="X21" s="626"/>
      <c r="Y21" s="202"/>
      <c r="Z21" s="635"/>
      <c r="AA21" s="636"/>
      <c r="AB21" s="637"/>
      <c r="AC21" s="1769"/>
      <c r="AD21" s="1770"/>
    </row>
    <row r="22" spans="1:38" ht="15.5" customHeight="1">
      <c r="A22" s="53"/>
      <c r="B22"/>
      <c r="C22" s="652" t="s">
        <v>544</v>
      </c>
      <c r="D22" s="627">
        <f>+'[1]15.5.3 BCP consolidated'!D22</f>
        <v>5818533</v>
      </c>
      <c r="E22" s="628">
        <f>+'[1]15.5.3 BCP consolidated'!E22</f>
        <v>5663192</v>
      </c>
      <c r="F22" s="629">
        <f>+'[1]15.5.3 BCP consolidated'!F22</f>
        <v>5062873</v>
      </c>
      <c r="G22" s="622">
        <f>+'[1]15.5.3 BCP consolidated'!G22</f>
        <v>-0.10600364600034751</v>
      </c>
      <c r="H22" s="623">
        <f>+'[1]15.5.3 BCP consolidated'!H22</f>
        <v>-0.12987122355411579</v>
      </c>
      <c r="I22"/>
      <c r="J22" s="630"/>
      <c r="K22" s="630"/>
      <c r="L22" s="630"/>
      <c r="M22"/>
      <c r="N22"/>
      <c r="O22" s="209" t="s">
        <v>632</v>
      </c>
      <c r="P22" s="384">
        <f>+'[1]15.5.3 BCP consolidated'!P22</f>
        <v>10759</v>
      </c>
      <c r="Q22" s="621">
        <f>+'[1]15.5.3 BCP consolidated'!Q22</f>
        <v>24114</v>
      </c>
      <c r="R22" s="621">
        <f>+'[1]15.5.3 BCP consolidated'!R22</f>
        <v>-19571</v>
      </c>
      <c r="S22" s="622" t="str">
        <f>+'[1]15.5.3 BCP consolidated'!S22</f>
        <v>n.a.</v>
      </c>
      <c r="T22" s="623" t="str">
        <f>+'[1]15.5.3 BCP consolidated'!T22</f>
        <v>n.a.</v>
      </c>
      <c r="U22" s="384">
        <f>+'[1]15.5.3 BCP consolidated'!U22</f>
        <v>-23102</v>
      </c>
      <c r="V22" s="386">
        <f>+'[1]15.5.3 BCP consolidated'!V22</f>
        <v>27933</v>
      </c>
      <c r="W22" s="625" t="str">
        <f>+'[1]15.5.3 BCP consolidated'!W22</f>
        <v>n.a.</v>
      </c>
      <c r="X22" s="626"/>
      <c r="Y22" s="638" t="s">
        <v>633</v>
      </c>
      <c r="Z22" s="635"/>
      <c r="AA22" s="636"/>
      <c r="AB22" s="637"/>
      <c r="AC22" s="1769"/>
      <c r="AD22" s="1770"/>
    </row>
    <row r="23" spans="1:38" ht="15.5" customHeight="1">
      <c r="A23" s="53"/>
      <c r="B23"/>
      <c r="C23" s="652" t="s">
        <v>634</v>
      </c>
      <c r="D23" s="627">
        <f>+'[1]15.5.3 BCP consolidated'!D23</f>
        <v>-7772720</v>
      </c>
      <c r="E23" s="628">
        <f>+'[1]15.5.3 BCP consolidated'!E23</f>
        <v>-7714711</v>
      </c>
      <c r="F23" s="629">
        <f>+'[1]15.5.3 BCP consolidated'!F23</f>
        <v>-7443523</v>
      </c>
      <c r="G23" s="622">
        <f>+'[1]15.5.3 BCP consolidated'!G23</f>
        <v>-3.5152062079836822E-2</v>
      </c>
      <c r="H23" s="623">
        <f>+'[1]15.5.3 BCP consolidated'!H23</f>
        <v>-4.2352870037773133E-2</v>
      </c>
      <c r="I23"/>
      <c r="J23" s="630"/>
      <c r="K23" s="630"/>
      <c r="L23" s="630"/>
      <c r="M23"/>
      <c r="N23"/>
      <c r="O23" s="209" t="s">
        <v>547</v>
      </c>
      <c r="P23" s="384">
        <f>+'[1]15.5.3 BCP consolidated'!P23</f>
        <v>21750</v>
      </c>
      <c r="Q23" s="621">
        <f>+'[1]15.5.3 BCP consolidated'!Q23</f>
        <v>13639</v>
      </c>
      <c r="R23" s="621">
        <f>+'[1]15.5.3 BCP consolidated'!R23</f>
        <v>24881</v>
      </c>
      <c r="S23" s="622">
        <f>+'[1]15.5.3 BCP consolidated'!S23</f>
        <v>0.8242539775643376</v>
      </c>
      <c r="T23" s="623">
        <f>+'[1]15.5.3 BCP consolidated'!T23</f>
        <v>0.14395402298850574</v>
      </c>
      <c r="U23" s="384">
        <f>+'[1]15.5.3 BCP consolidated'!U23</f>
        <v>99156</v>
      </c>
      <c r="V23" s="386">
        <f>+'[1]15.5.3 BCP consolidated'!V23</f>
        <v>77674</v>
      </c>
      <c r="W23" s="625">
        <f>+'[1]15.5.3 BCP consolidated'!W23</f>
        <v>-0.21664851345354794</v>
      </c>
      <c r="X23" s="626"/>
      <c r="Y23" s="202" t="s">
        <v>820</v>
      </c>
      <c r="Z23" s="635">
        <f>+'[1]15.5.3 BCP consolidated'!AC23</f>
        <v>0.43245200866986411</v>
      </c>
      <c r="AA23" s="636">
        <f>+'[1]15.5.3 BCP consolidated'!AD23</f>
        <v>0.39778220601808467</v>
      </c>
      <c r="AB23" s="637">
        <f>+'[1]15.5.3 BCP consolidated'!AE23</f>
        <v>0.45749526152269582</v>
      </c>
      <c r="AC23" s="1769">
        <f>+'[1]15.5.3 BCP consolidated'!AF23</f>
        <v>0.40746488215529958</v>
      </c>
      <c r="AD23" s="1770">
        <f>+'[1]15.5.3 BCP consolidated'!AG23</f>
        <v>0.41068731910752676</v>
      </c>
    </row>
    <row r="24" spans="1:38" ht="15.5" customHeight="1" thickBot="1">
      <c r="A24" s="53"/>
      <c r="B24"/>
      <c r="C24" s="1745" t="s">
        <v>548</v>
      </c>
      <c r="D24" s="631">
        <f>+'[1]15.5.3 BCP consolidated'!D24</f>
        <v>123994417</v>
      </c>
      <c r="E24" s="632">
        <f>+'[1]15.5.3 BCP consolidated'!E24</f>
        <v>121349214</v>
      </c>
      <c r="F24" s="633">
        <f>+'[1]15.5.3 BCP consolidated'!F24</f>
        <v>124610268</v>
      </c>
      <c r="G24" s="646">
        <f>+'[1]15.5.3 BCP consolidated'!G24</f>
        <v>2.6873301379603497E-2</v>
      </c>
      <c r="H24" s="647">
        <f>+'[1]15.5.3 BCP consolidated'!H24</f>
        <v>4.9667639471219095E-3</v>
      </c>
      <c r="I24"/>
      <c r="J24" s="630"/>
      <c r="K24" s="630"/>
      <c r="L24" s="630"/>
      <c r="M24"/>
      <c r="N24"/>
      <c r="O24" s="209" t="s">
        <v>635</v>
      </c>
      <c r="P24" s="384">
        <f>+'[1]15.5.3 BCP consolidated'!P24</f>
        <v>8795</v>
      </c>
      <c r="Q24" s="621">
        <f>+'[1]15.5.3 BCP consolidated'!Q24</f>
        <v>-10714</v>
      </c>
      <c r="R24" s="621">
        <f>+'[1]15.5.3 BCP consolidated'!R24</f>
        <v>-1989</v>
      </c>
      <c r="S24" s="622">
        <f>+'[1]15.5.3 BCP consolidated'!S24</f>
        <v>-0.81435504946798576</v>
      </c>
      <c r="T24" s="623" t="str">
        <f>+'[1]15.5.3 BCP consolidated'!T24</f>
        <v>n.a.</v>
      </c>
      <c r="U24" s="384">
        <f>+'[1]15.5.3 BCP consolidated'!U24</f>
        <v>9431</v>
      </c>
      <c r="V24" s="386">
        <f>+'[1]15.5.3 BCP consolidated'!V24</f>
        <v>-5455</v>
      </c>
      <c r="W24" s="625" t="str">
        <f>+'[1]15.5.3 BCP consolidated'!W24</f>
        <v>n.a.</v>
      </c>
      <c r="X24" s="626"/>
      <c r="Y24" s="1300" t="s">
        <v>821</v>
      </c>
      <c r="Z24" s="1771">
        <f>+'[1]15.5.3 BCP consolidated'!AC24</f>
        <v>3.7296402555717714E-2</v>
      </c>
      <c r="AA24" s="1772">
        <f>+'[1]15.5.3 BCP consolidated'!AD24</f>
        <v>3.5314937031783941E-2</v>
      </c>
      <c r="AB24" s="1773">
        <f>+'[1]15.5.3 BCP consolidated'!AE24</f>
        <v>4.0523451229435799E-2</v>
      </c>
      <c r="AC24" s="1774">
        <f>+'[1]15.5.3 BCP consolidated'!AF24</f>
        <v>3.3961592246055453E-2</v>
      </c>
      <c r="AD24" s="1775">
        <f>+'[1]15.5.3 BCP consolidated'!AG24</f>
        <v>3.5989651104125484E-2</v>
      </c>
    </row>
    <row r="25" spans="1:38" ht="13" customHeight="1">
      <c r="A25" s="53"/>
      <c r="B25"/>
      <c r="C25" s="1746"/>
      <c r="D25" s="631"/>
      <c r="E25" s="632"/>
      <c r="F25" s="633"/>
      <c r="G25" s="622"/>
      <c r="H25" s="623"/>
      <c r="I25"/>
      <c r="J25" s="630"/>
      <c r="K25" s="630"/>
      <c r="L25" s="630"/>
      <c r="M25"/>
      <c r="N25"/>
      <c r="O25" s="209" t="s">
        <v>636</v>
      </c>
      <c r="P25" s="384">
        <f>+'[1]15.5.3 BCP consolidated'!P25</f>
        <v>101244</v>
      </c>
      <c r="Q25" s="621">
        <f>+'[1]15.5.3 BCP consolidated'!Q25</f>
        <v>19336</v>
      </c>
      <c r="R25" s="621">
        <f>+'[1]15.5.3 BCP consolidated'!R25</f>
        <v>95118</v>
      </c>
      <c r="S25" s="622">
        <f>+'[1]15.5.3 BCP consolidated'!S25</f>
        <v>3.9192180388911875</v>
      </c>
      <c r="T25" s="623">
        <f>+'[1]15.5.3 BCP consolidated'!T25</f>
        <v>-6.0507289320848645E-2</v>
      </c>
      <c r="U25" s="384">
        <f>+'[1]15.5.3 BCP consolidated'!U25</f>
        <v>345103</v>
      </c>
      <c r="V25" s="386">
        <f>+'[1]15.5.3 BCP consolidated'!V25</f>
        <v>246098</v>
      </c>
      <c r="W25" s="625">
        <f>+'[1]15.5.3 BCP consolidated'!W25</f>
        <v>-0.28688536465924663</v>
      </c>
      <c r="X25" s="626"/>
      <c r="Y25"/>
      <c r="Z25"/>
      <c r="AA25"/>
      <c r="AB25"/>
      <c r="AC25"/>
      <c r="AD25"/>
    </row>
    <row r="26" spans="1:38" ht="15.5" customHeight="1">
      <c r="A26" s="53"/>
      <c r="B26"/>
      <c r="C26" s="1745" t="s">
        <v>807</v>
      </c>
      <c r="D26" s="631">
        <f>+'[1]15.5.3 BCP consolidated'!D26</f>
        <v>1559485</v>
      </c>
      <c r="E26" s="632">
        <f>+'[1]15.5.3 BCP consolidated'!E26</f>
        <v>1479708</v>
      </c>
      <c r="F26" s="633">
        <f>+'[1]15.5.3 BCP consolidated'!F26</f>
        <v>1496066</v>
      </c>
      <c r="G26" s="646">
        <f>+'[1]15.5.3 BCP consolidated'!G26</f>
        <v>1.1054883801398654E-2</v>
      </c>
      <c r="H26" s="647">
        <f>+'[1]15.5.3 BCP consolidated'!H26</f>
        <v>-4.0666630329884546E-2</v>
      </c>
      <c r="I26"/>
      <c r="J26" s="630"/>
      <c r="K26" s="630"/>
      <c r="L26" s="630"/>
      <c r="M26"/>
      <c r="N26"/>
      <c r="O26" s="159" t="s">
        <v>637</v>
      </c>
      <c r="P26" s="387">
        <f>+'[1]15.5.3 BCP consolidated'!P26</f>
        <v>1184424</v>
      </c>
      <c r="Q26" s="1400">
        <f>+'[1]15.5.3 BCP consolidated'!Q26</f>
        <v>1244566</v>
      </c>
      <c r="R26" s="1400">
        <f>+'[1]15.5.3 BCP consolidated'!R26</f>
        <v>1324550</v>
      </c>
      <c r="S26" s="646">
        <f>+'[1]15.5.3 BCP consolidated'!S26</f>
        <v>6.4266579675163873E-2</v>
      </c>
      <c r="T26" s="647">
        <f>+'[1]15.5.3 BCP consolidated'!T26</f>
        <v>0.11830729536044525</v>
      </c>
      <c r="U26" s="387">
        <f>+'[1]15.5.3 BCP consolidated'!U26</f>
        <v>4468201</v>
      </c>
      <c r="V26" s="1401">
        <f>+'[1]15.5.3 BCP consolidated'!V26</f>
        <v>4955234</v>
      </c>
      <c r="W26" s="1402">
        <f>+'[1]15.5.3 BCP consolidated'!W26</f>
        <v>0.10899979656241963</v>
      </c>
      <c r="X26" s="626"/>
      <c r="Y26" s="49" t="s">
        <v>638</v>
      </c>
      <c r="Z26"/>
      <c r="AA26"/>
      <c r="AB26"/>
      <c r="AC26"/>
      <c r="AD26"/>
    </row>
    <row r="27" spans="1:38" ht="15.5" customHeight="1">
      <c r="A27" s="53"/>
      <c r="B27"/>
      <c r="C27" s="1745" t="s">
        <v>553</v>
      </c>
      <c r="D27" s="631">
        <f>+'[1]15.5.3 BCP consolidated'!D27</f>
        <v>412401</v>
      </c>
      <c r="E27" s="632">
        <f>+'[1]15.5.3 BCP consolidated'!E27</f>
        <v>466957</v>
      </c>
      <c r="F27" s="633">
        <f>+'[1]15.5.3 BCP consolidated'!F27</f>
        <v>528184</v>
      </c>
      <c r="G27" s="646">
        <f>+'[1]15.5.3 BCP consolidated'!G27</f>
        <v>0.13111913944967096</v>
      </c>
      <c r="H27" s="647">
        <f>+'[1]15.5.3 BCP consolidated'!H27</f>
        <v>0.28075344143200431</v>
      </c>
      <c r="I27"/>
      <c r="J27" s="630"/>
      <c r="K27" s="630"/>
      <c r="L27" s="630"/>
      <c r="M27"/>
      <c r="N27"/>
      <c r="O27" s="159"/>
      <c r="P27" s="384"/>
      <c r="Q27" s="621"/>
      <c r="R27" s="621"/>
      <c r="S27" s="622"/>
      <c r="T27" s="623"/>
      <c r="U27" s="384"/>
      <c r="V27" s="386"/>
      <c r="W27" s="625"/>
      <c r="X27" s="626"/>
      <c r="Y27" s="49" t="s">
        <v>639</v>
      </c>
      <c r="AC27" s="639"/>
      <c r="AD27" s="639"/>
      <c r="AF27" s="640"/>
      <c r="AG27" s="640"/>
      <c r="AH27" s="640"/>
      <c r="AI27" s="640"/>
      <c r="AJ27" s="640"/>
      <c r="AK27" s="640"/>
      <c r="AL27" s="640"/>
    </row>
    <row r="28" spans="1:38" ht="15.5" customHeight="1">
      <c r="A28" s="53"/>
      <c r="B28"/>
      <c r="C28" s="1745" t="s">
        <v>640</v>
      </c>
      <c r="D28" s="631">
        <f>+'[1]15.5.3 BCP consolidated'!D28</f>
        <v>21426</v>
      </c>
      <c r="E28" s="632">
        <f>+'[1]15.5.3 BCP consolidated'!E28</f>
        <v>29053</v>
      </c>
      <c r="F28" s="633">
        <f>+'[1]15.5.3 BCP consolidated'!F28</f>
        <v>29368</v>
      </c>
      <c r="G28" s="646">
        <f>+'[1]15.5.3 BCP consolidated'!G28</f>
        <v>1.0842253811998761E-2</v>
      </c>
      <c r="H28" s="647">
        <f>+'[1]15.5.3 BCP consolidated'!H28</f>
        <v>0.3706711472043312</v>
      </c>
      <c r="I28"/>
      <c r="J28" s="630"/>
      <c r="K28" s="630"/>
      <c r="L28" s="630"/>
      <c r="M28"/>
      <c r="N28"/>
      <c r="O28" s="1764" t="s">
        <v>114</v>
      </c>
      <c r="P28" s="384"/>
      <c r="Q28" s="621"/>
      <c r="R28" s="621"/>
      <c r="S28" s="622"/>
      <c r="T28" s="623"/>
      <c r="U28" s="384"/>
      <c r="V28" s="386"/>
      <c r="W28" s="625"/>
      <c r="X28" s="626"/>
      <c r="Y28" s="49" t="s">
        <v>641</v>
      </c>
      <c r="Z28" s="639"/>
      <c r="AA28" s="639"/>
      <c r="AB28" s="639"/>
      <c r="AC28" s="639"/>
      <c r="AD28" s="639"/>
    </row>
    <row r="29" spans="1:38" ht="15.5" customHeight="1">
      <c r="A29" s="53"/>
      <c r="B29"/>
      <c r="C29" s="1745" t="s">
        <v>808</v>
      </c>
      <c r="D29" s="631">
        <f>+'[1]15.5.3 BCP consolidated'!D29</f>
        <v>6510227</v>
      </c>
      <c r="E29" s="632">
        <f>+'[1]15.5.3 BCP consolidated'!E29</f>
        <v>7959779</v>
      </c>
      <c r="F29" s="633">
        <f>+'[1]15.5.3 BCP consolidated'!F29</f>
        <v>7609096</v>
      </c>
      <c r="G29" s="646">
        <f>+'[1]15.5.3 BCP consolidated'!G29</f>
        <v>-4.4056876453479422E-2</v>
      </c>
      <c r="H29" s="647">
        <f>+'[1]15.5.3 BCP consolidated'!H29</f>
        <v>0.16879119576014784</v>
      </c>
      <c r="I29"/>
      <c r="J29" s="630"/>
      <c r="K29" s="630"/>
      <c r="L29" s="630"/>
      <c r="M29"/>
      <c r="N29"/>
      <c r="O29" s="209" t="s">
        <v>376</v>
      </c>
      <c r="P29" s="384">
        <f>+'[1]15.5.3 BCP consolidated'!P29</f>
        <v>-788885</v>
      </c>
      <c r="Q29" s="621">
        <f>+'[1]15.5.3 BCP consolidated'!Q29</f>
        <v>-850918</v>
      </c>
      <c r="R29" s="621">
        <f>+'[1]15.5.3 BCP consolidated'!R29</f>
        <v>-973566</v>
      </c>
      <c r="S29" s="622">
        <f>+'[1]15.5.3 BCP consolidated'!S29</f>
        <v>0.14413609772034439</v>
      </c>
      <c r="T29" s="623">
        <f>+'[1]15.5.3 BCP consolidated'!T29</f>
        <v>0.23410383008930324</v>
      </c>
      <c r="U29" s="384">
        <f>+'[1]15.5.3 BCP consolidated'!U29</f>
        <v>-3071184</v>
      </c>
      <c r="V29" s="386">
        <f>+'[1]15.5.3 BCP consolidated'!V29</f>
        <v>-3441259</v>
      </c>
      <c r="W29" s="625">
        <f>+'[1]15.5.3 BCP consolidated'!W29</f>
        <v>0.12049912997723354</v>
      </c>
      <c r="X29" s="626"/>
      <c r="Y29" s="49" t="s">
        <v>642</v>
      </c>
      <c r="Z29" s="641"/>
      <c r="AA29" s="641"/>
      <c r="AB29" s="641"/>
      <c r="AC29" s="641"/>
      <c r="AD29" s="641"/>
    </row>
    <row r="30" spans="1:38" ht="13" customHeight="1">
      <c r="A30" s="53"/>
      <c r="B30"/>
      <c r="C30" s="1746"/>
      <c r="D30" s="631"/>
      <c r="E30" s="632"/>
      <c r="F30" s="633"/>
      <c r="G30" s="622"/>
      <c r="H30" s="623"/>
      <c r="I30"/>
      <c r="J30" s="630"/>
      <c r="K30" s="630"/>
      <c r="L30" s="630"/>
      <c r="M30"/>
      <c r="N30"/>
      <c r="O30" s="209" t="s">
        <v>643</v>
      </c>
      <c r="P30" s="384">
        <f>+'[1]15.5.3 BCP consolidated'!P30</f>
        <v>-874101</v>
      </c>
      <c r="Q30" s="621">
        <f>+'[1]15.5.3 BCP consolidated'!Q30</f>
        <v>-802127</v>
      </c>
      <c r="R30" s="621">
        <f>+'[1]15.5.3 BCP consolidated'!R30</f>
        <v>-978885</v>
      </c>
      <c r="S30" s="622">
        <f>+'[1]15.5.3 BCP consolidated'!S30</f>
        <v>0.22036161355994749</v>
      </c>
      <c r="T30" s="623">
        <f>+'[1]15.5.3 BCP consolidated'!T30</f>
        <v>0.11987630720019769</v>
      </c>
      <c r="U30" s="384">
        <f>+'[1]15.5.3 BCP consolidated'!U30</f>
        <v>-2954789</v>
      </c>
      <c r="V30" s="386">
        <f>+'[1]15.5.3 BCP consolidated'!V30</f>
        <v>-3260696</v>
      </c>
      <c r="W30" s="625">
        <f>+'[1]15.5.3 BCP consolidated'!W30</f>
        <v>0.1035292198529235</v>
      </c>
      <c r="X30" s="626"/>
      <c r="Y30" s="49" t="s">
        <v>644</v>
      </c>
      <c r="Z30" s="591"/>
      <c r="AA30" s="591"/>
      <c r="AB30" s="591"/>
      <c r="AC30" s="642"/>
      <c r="AD30" s="642"/>
    </row>
    <row r="31" spans="1:38" ht="15.5" customHeight="1">
      <c r="A31" s="53"/>
      <c r="B31"/>
      <c r="C31" s="1747" t="s">
        <v>602</v>
      </c>
      <c r="D31" s="631">
        <f>+'[1]15.5.3 BCP consolidated'!D31</f>
        <v>193804855</v>
      </c>
      <c r="E31" s="632">
        <f>+'[1]15.5.3 BCP consolidated'!E31</f>
        <v>204906344</v>
      </c>
      <c r="F31" s="633">
        <f>+'[1]15.5.3 BCP consolidated'!F31</f>
        <v>211086260</v>
      </c>
      <c r="G31" s="646">
        <f>+'[1]15.5.3 BCP consolidated'!G31</f>
        <v>3.0159710428487269E-2</v>
      </c>
      <c r="H31" s="647">
        <f>+'[1]15.5.3 BCP consolidated'!H31</f>
        <v>8.9169102600654665E-2</v>
      </c>
      <c r="I31"/>
      <c r="J31" s="630"/>
      <c r="K31" s="630"/>
      <c r="L31" s="630"/>
      <c r="M31"/>
      <c r="N31"/>
      <c r="O31" s="209" t="s">
        <v>811</v>
      </c>
      <c r="P31" s="384">
        <f>+'[1]15.5.3 BCP consolidated'!P31</f>
        <v>-146657</v>
      </c>
      <c r="Q31" s="621">
        <f>+'[1]15.5.3 BCP consolidated'!Q31</f>
        <v>-146719</v>
      </c>
      <c r="R31" s="621">
        <f>+'[1]15.5.3 BCP consolidated'!R31</f>
        <v>-154731</v>
      </c>
      <c r="S31" s="622">
        <f>+'[1]15.5.3 BCP consolidated'!S31</f>
        <v>5.4607787675761146E-2</v>
      </c>
      <c r="T31" s="623">
        <f>+'[1]15.5.3 BCP consolidated'!T31</f>
        <v>5.5053628534607962E-2</v>
      </c>
      <c r="U31" s="384">
        <f>+'[1]15.5.3 BCP consolidated'!U31</f>
        <v>-547006</v>
      </c>
      <c r="V31" s="386">
        <f>+'[1]15.5.3 BCP consolidated'!V31</f>
        <v>-583990</v>
      </c>
      <c r="W31" s="625">
        <f>+'[1]15.5.3 BCP consolidated'!W31</f>
        <v>6.7611689816930706E-2</v>
      </c>
      <c r="X31" s="626"/>
      <c r="Z31" s="591"/>
      <c r="AA31" s="591"/>
      <c r="AB31" s="591"/>
      <c r="AC31" s="642"/>
      <c r="AD31" s="642"/>
      <c r="AE31" s="640"/>
    </row>
    <row r="32" spans="1:38" ht="13" customHeight="1">
      <c r="A32" s="53"/>
      <c r="B32"/>
      <c r="C32" s="1746"/>
      <c r="D32" s="631"/>
      <c r="E32" s="632"/>
      <c r="F32" s="633"/>
      <c r="G32" s="622"/>
      <c r="H32" s="623"/>
      <c r="I32"/>
      <c r="J32" s="630"/>
      <c r="K32" s="630"/>
      <c r="L32" s="630"/>
      <c r="M32"/>
      <c r="N32"/>
      <c r="O32" s="209" t="s">
        <v>645</v>
      </c>
      <c r="P32" s="384">
        <f>+'[1]15.5.3 BCP consolidated'!P32</f>
        <v>-124472</v>
      </c>
      <c r="Q32" s="621">
        <f>+'[1]15.5.3 BCP consolidated'!Q32</f>
        <v>-62292</v>
      </c>
      <c r="R32" s="621">
        <f>+'[1]15.5.3 BCP consolidated'!R32</f>
        <v>-104374</v>
      </c>
      <c r="S32" s="622">
        <f>+'[1]15.5.3 BCP consolidated'!S32</f>
        <v>0.67556026456045715</v>
      </c>
      <c r="T32" s="623">
        <f>+'[1]15.5.3 BCP consolidated'!T32</f>
        <v>-0.16146603252137026</v>
      </c>
      <c r="U32" s="384">
        <f>+'[1]15.5.3 BCP consolidated'!U32</f>
        <v>-296430</v>
      </c>
      <c r="V32" s="386">
        <f>+'[1]15.5.3 BCP consolidated'!V32</f>
        <v>-283169</v>
      </c>
      <c r="W32" s="625">
        <f>+'[1]15.5.3 BCP consolidated'!W32</f>
        <v>-4.4735688020780623E-2</v>
      </c>
      <c r="X32" s="626"/>
      <c r="Z32" s="49"/>
      <c r="AA32" s="49"/>
      <c r="AB32" s="49"/>
      <c r="AC32" s="318"/>
      <c r="AD32" s="318"/>
      <c r="AE32" s="318"/>
    </row>
    <row r="33" spans="1:31" ht="15.5" customHeight="1">
      <c r="A33" s="53"/>
      <c r="B33"/>
      <c r="C33" s="1745" t="s">
        <v>603</v>
      </c>
      <c r="D33" s="631"/>
      <c r="E33" s="632"/>
      <c r="F33" s="633"/>
      <c r="G33" s="622"/>
      <c r="H33" s="623"/>
      <c r="I33"/>
      <c r="J33" s="53"/>
      <c r="K33" s="53"/>
      <c r="L33" s="49"/>
      <c r="M33"/>
      <c r="N33"/>
      <c r="O33" s="159" t="s">
        <v>114</v>
      </c>
      <c r="P33" s="387">
        <f>+'[1]15.5.3 BCP consolidated'!P33</f>
        <v>-1934115</v>
      </c>
      <c r="Q33" s="1400">
        <f>+'[1]15.5.3 BCP consolidated'!Q33</f>
        <v>-1862056</v>
      </c>
      <c r="R33" s="1400">
        <f>+'[1]15.5.3 BCP consolidated'!R33</f>
        <v>-2211556</v>
      </c>
      <c r="S33" s="646">
        <f>+'[1]15.5.3 BCP consolidated'!S33</f>
        <v>0.18769575136300948</v>
      </c>
      <c r="T33" s="647">
        <f>+'[1]15.5.3 BCP consolidated'!T33</f>
        <v>0.14344596882812036</v>
      </c>
      <c r="U33" s="387">
        <f>+'[1]15.5.3 BCP consolidated'!U33</f>
        <v>-6869409</v>
      </c>
      <c r="V33" s="1401">
        <f>+'[1]15.5.3 BCP consolidated'!V33</f>
        <v>-7569114</v>
      </c>
      <c r="W33" s="1402">
        <f>+'[1]15.5.3 BCP consolidated'!W33</f>
        <v>0.10185810744417752</v>
      </c>
      <c r="X33" s="626"/>
      <c r="Z33" s="49"/>
      <c r="AA33" s="49"/>
      <c r="AB33" s="49"/>
      <c r="AC33" s="318"/>
      <c r="AD33" s="318"/>
      <c r="AE33" s="318"/>
    </row>
    <row r="34" spans="1:31" ht="15.5" customHeight="1">
      <c r="A34" s="53"/>
      <c r="B34"/>
      <c r="C34" s="1748" t="s">
        <v>120</v>
      </c>
      <c r="D34" s="631"/>
      <c r="E34" s="632"/>
      <c r="F34" s="633"/>
      <c r="G34" s="622"/>
      <c r="H34" s="623"/>
      <c r="I34"/>
      <c r="J34" s="53"/>
      <c r="K34" s="53"/>
      <c r="L34" s="49"/>
      <c r="M34"/>
      <c r="N34"/>
      <c r="O34" s="159"/>
      <c r="P34" s="384"/>
      <c r="Q34" s="621"/>
      <c r="R34" s="621"/>
      <c r="S34" s="622"/>
      <c r="T34" s="623"/>
      <c r="U34" s="384"/>
      <c r="V34" s="386"/>
      <c r="W34" s="625"/>
      <c r="X34" s="626"/>
      <c r="Z34" s="49"/>
      <c r="AA34" s="49"/>
      <c r="AB34" s="49"/>
      <c r="AC34" s="318"/>
      <c r="AD34" s="318"/>
      <c r="AE34" s="318"/>
    </row>
    <row r="35" spans="1:31" ht="15.5" customHeight="1">
      <c r="A35" s="53"/>
      <c r="B35"/>
      <c r="C35" s="652" t="s">
        <v>533</v>
      </c>
      <c r="D35" s="627">
        <f>+'[1]15.5.3 BCP consolidated'!D35</f>
        <v>39377289</v>
      </c>
      <c r="E35" s="628">
        <f>+'[1]15.5.3 BCP consolidated'!E35</f>
        <v>45310064</v>
      </c>
      <c r="F35" s="629">
        <f>+'[1]15.5.3 BCP consolidated'!F35</f>
        <v>44280933</v>
      </c>
      <c r="G35" s="622">
        <f>+'[1]15.5.3 BCP consolidated'!G35</f>
        <v>-2.2713077606776277E-2</v>
      </c>
      <c r="H35" s="623">
        <f>+'[1]15.5.3 BCP consolidated'!H35</f>
        <v>0.12452975114665715</v>
      </c>
      <c r="I35"/>
      <c r="J35" s="630"/>
      <c r="K35" s="630"/>
      <c r="L35" s="630"/>
      <c r="M35"/>
      <c r="N35"/>
      <c r="O35" s="1764" t="s">
        <v>569</v>
      </c>
      <c r="P35" s="387">
        <f>+'[1]15.5.3 BCP consolidated'!P35</f>
        <v>1283369</v>
      </c>
      <c r="Q35" s="1400">
        <f>+'[1]15.5.3 BCP consolidated'!Q35</f>
        <v>1878364</v>
      </c>
      <c r="R35" s="1400">
        <f>+'[1]15.5.3 BCP consolidated'!R35</f>
        <v>1792252</v>
      </c>
      <c r="S35" s="646">
        <f>+'[1]15.5.3 BCP consolidated'!S35</f>
        <v>-4.5844149483273741E-2</v>
      </c>
      <c r="T35" s="647">
        <f>+'[1]15.5.3 BCP consolidated'!T35</f>
        <v>0.39652118759296817</v>
      </c>
      <c r="U35" s="387">
        <f>+'[1]15.5.3 BCP consolidated'!U35</f>
        <v>6128668</v>
      </c>
      <c r="V35" s="1401">
        <f>+'[1]15.5.3 BCP consolidated'!V35</f>
        <v>7164822</v>
      </c>
      <c r="W35" s="1402">
        <f>+'[1]15.5.3 BCP consolidated'!W35</f>
        <v>0.16906675316724612</v>
      </c>
      <c r="X35" s="626"/>
      <c r="Z35" s="49"/>
      <c r="AA35" s="49"/>
      <c r="AB35" s="49"/>
      <c r="AC35" s="591"/>
      <c r="AD35" s="591"/>
    </row>
    <row r="36" spans="1:31" ht="15.5" customHeight="1">
      <c r="A36" s="53"/>
      <c r="B36"/>
      <c r="C36" s="652" t="s">
        <v>534</v>
      </c>
      <c r="D36" s="627">
        <f>+'[1]15.5.3 BCP consolidated'!D36</f>
        <v>92931227</v>
      </c>
      <c r="E36" s="628">
        <f>+'[1]15.5.3 BCP consolidated'!E36</f>
        <v>95985178</v>
      </c>
      <c r="F36" s="629">
        <f>+'[1]15.5.3 BCP consolidated'!F36</f>
        <v>103434795</v>
      </c>
      <c r="G36" s="622">
        <f>+'[1]15.5.3 BCP consolidated'!G36</f>
        <v>7.7612160077465298E-2</v>
      </c>
      <c r="H36" s="623">
        <f>+'[1]15.5.3 BCP consolidated'!H36</f>
        <v>0.11302517290555089</v>
      </c>
      <c r="I36"/>
      <c r="J36" s="630"/>
      <c r="K36" s="630"/>
      <c r="L36" s="630"/>
      <c r="M36"/>
      <c r="N36"/>
      <c r="O36" s="1764"/>
      <c r="P36" s="384"/>
      <c r="Q36" s="621"/>
      <c r="R36" s="621"/>
      <c r="S36" s="622"/>
      <c r="T36" s="623"/>
      <c r="U36" s="384"/>
      <c r="V36" s="386"/>
      <c r="W36" s="625"/>
      <c r="X36" s="626"/>
      <c r="Z36" s="49"/>
      <c r="AA36" s="49"/>
      <c r="AB36" s="49"/>
      <c r="AC36" s="53"/>
      <c r="AD36" s="53"/>
    </row>
    <row r="37" spans="1:31" ht="15.5" customHeight="1">
      <c r="A37" s="53"/>
      <c r="B37"/>
      <c r="C37" s="1403" t="s">
        <v>568</v>
      </c>
      <c r="D37" s="631">
        <f>+'[1]15.5.3 BCP consolidated'!D37</f>
        <v>132308516</v>
      </c>
      <c r="E37" s="632">
        <f>+'[1]15.5.3 BCP consolidated'!E37</f>
        <v>141295242</v>
      </c>
      <c r="F37" s="633">
        <f>+'[1]15.5.3 BCP consolidated'!F37</f>
        <v>147715728</v>
      </c>
      <c r="G37" s="646">
        <f>+'[1]15.5.3 BCP consolidated'!G37</f>
        <v>4.5440213761762764E-2</v>
      </c>
      <c r="H37" s="647">
        <f>+'[1]15.5.3 BCP consolidated'!H37</f>
        <v>0.11644913317597788</v>
      </c>
      <c r="I37"/>
      <c r="J37" s="630"/>
      <c r="K37" s="630"/>
      <c r="L37" s="630"/>
      <c r="M37"/>
      <c r="N37"/>
      <c r="O37" s="1766" t="s">
        <v>116</v>
      </c>
      <c r="P37" s="384">
        <f>+'[1]15.5.3 BCP consolidated'!P37</f>
        <v>-327708</v>
      </c>
      <c r="Q37" s="621">
        <f>+'[1]15.5.3 BCP consolidated'!Q37</f>
        <v>-472791</v>
      </c>
      <c r="R37" s="621">
        <f>+'[1]15.5.3 BCP consolidated'!R37</f>
        <v>-517677</v>
      </c>
      <c r="S37" s="622">
        <f>+'[1]15.5.3 BCP consolidated'!S37</f>
        <v>9.4938355425547447E-2</v>
      </c>
      <c r="T37" s="623">
        <f>+'[1]15.5.3 BCP consolidated'!T37</f>
        <v>0.57968984583836836</v>
      </c>
      <c r="U37" s="384">
        <f>+'[1]15.5.3 BCP consolidated'!U37</f>
        <v>-1545006</v>
      </c>
      <c r="V37" s="386">
        <f>+'[1]15.5.3 BCP consolidated'!V37</f>
        <v>-1853018</v>
      </c>
      <c r="W37" s="625">
        <f>+'[1]15.5.3 BCP consolidated'!W37</f>
        <v>0.19935974358675629</v>
      </c>
      <c r="X37" s="626"/>
      <c r="Y37" s="53"/>
      <c r="Z37" s="53"/>
      <c r="AA37" s="53"/>
      <c r="AB37" s="53"/>
      <c r="AC37" s="53"/>
      <c r="AD37" s="53"/>
    </row>
    <row r="38" spans="1:31" ht="13" customHeight="1">
      <c r="A38" s="53"/>
      <c r="B38"/>
      <c r="C38" s="1749"/>
      <c r="D38" s="631"/>
      <c r="E38" s="632"/>
      <c r="F38" s="633"/>
      <c r="G38" s="646"/>
      <c r="H38" s="647"/>
      <c r="I38"/>
      <c r="J38" s="630"/>
      <c r="K38" s="630"/>
      <c r="L38" s="630"/>
      <c r="M38"/>
      <c r="N38"/>
      <c r="O38" s="1766"/>
      <c r="P38" s="384"/>
      <c r="Q38" s="621"/>
      <c r="R38" s="621"/>
      <c r="S38" s="622"/>
      <c r="T38" s="623"/>
      <c r="U38" s="384"/>
      <c r="V38" s="386"/>
      <c r="W38" s="625"/>
      <c r="X38" s="626"/>
      <c r="Y38" s="53"/>
      <c r="Z38" s="53"/>
      <c r="AA38" s="53"/>
      <c r="AB38" s="53"/>
      <c r="AC38" s="53"/>
      <c r="AD38" s="53"/>
    </row>
    <row r="39" spans="1:31" ht="15.5" customHeight="1">
      <c r="A39" s="53"/>
      <c r="B39"/>
      <c r="C39" s="1750" t="s">
        <v>570</v>
      </c>
      <c r="D39" s="631">
        <f>+'[1]15.5.3 BCP consolidated'!D39</f>
        <v>8005844</v>
      </c>
      <c r="E39" s="632">
        <f>+'[1]15.5.3 BCP consolidated'!E39</f>
        <v>5621745</v>
      </c>
      <c r="F39" s="633">
        <f>+'[1]15.5.3 BCP consolidated'!F39</f>
        <v>7203885</v>
      </c>
      <c r="G39" s="646">
        <f>+'[1]15.5.3 BCP consolidated'!G39</f>
        <v>0.28143218875989573</v>
      </c>
      <c r="H39" s="647">
        <f>+'[1]15.5.3 BCP consolidated'!H39</f>
        <v>-0.10017169957346159</v>
      </c>
      <c r="I39"/>
      <c r="J39" s="630"/>
      <c r="K39" s="630"/>
      <c r="L39" s="630"/>
      <c r="M39"/>
      <c r="N39"/>
      <c r="O39" s="1766" t="s">
        <v>572</v>
      </c>
      <c r="P39" s="384">
        <f>+'[1]15.5.3 BCP consolidated'!P39</f>
        <v>955661</v>
      </c>
      <c r="Q39" s="621">
        <f>+'[1]15.5.3 BCP consolidated'!Q39</f>
        <v>1405573</v>
      </c>
      <c r="R39" s="621">
        <f>+'[1]15.5.3 BCP consolidated'!R39</f>
        <v>1274575</v>
      </c>
      <c r="S39" s="622">
        <f>+'[1]15.5.3 BCP consolidated'!S39</f>
        <v>-9.3199001403697995E-2</v>
      </c>
      <c r="T39" s="623">
        <f>+'[1]15.5.3 BCP consolidated'!T39</f>
        <v>0.33371038474940384</v>
      </c>
      <c r="U39" s="384">
        <f>+'[1]15.5.3 BCP consolidated'!U39</f>
        <v>4583662</v>
      </c>
      <c r="V39" s="386">
        <f>+'[1]15.5.3 BCP consolidated'!V39</f>
        <v>5311804</v>
      </c>
      <c r="W39" s="625">
        <f>+'[1]15.5.3 BCP consolidated'!W39</f>
        <v>0.15885595403849587</v>
      </c>
      <c r="X39" s="626"/>
      <c r="Z39" s="53"/>
      <c r="AA39" s="53"/>
      <c r="AB39" s="53"/>
      <c r="AC39" s="53"/>
      <c r="AD39" s="53"/>
    </row>
    <row r="40" spans="1:31" ht="15.5" customHeight="1">
      <c r="A40" s="53"/>
      <c r="B40"/>
      <c r="C40" s="652" t="s">
        <v>237</v>
      </c>
      <c r="D40" s="627">
        <f>+'[1]15.5.3 BCP consolidated'!D40</f>
        <v>7461674</v>
      </c>
      <c r="E40" s="628">
        <f>+'[1]15.5.3 BCP consolidated'!E40</f>
        <v>4788939</v>
      </c>
      <c r="F40" s="629">
        <f>+'[1]15.5.3 BCP consolidated'!F40</f>
        <v>6646830</v>
      </c>
      <c r="G40" s="622">
        <f>+'[1]15.5.3 BCP consolidated'!G40</f>
        <v>0.38795461792267555</v>
      </c>
      <c r="H40" s="623">
        <f>+'[1]15.5.3 BCP consolidated'!H40</f>
        <v>-0.10920391322376186</v>
      </c>
      <c r="I40"/>
      <c r="J40" s="630"/>
      <c r="K40" s="630"/>
      <c r="L40" s="630"/>
      <c r="M40"/>
      <c r="N40"/>
      <c r="O40" s="1767" t="s">
        <v>118</v>
      </c>
      <c r="P40" s="384">
        <f>+'[1]15.5.3 BCP consolidated'!P40</f>
        <v>-2670</v>
      </c>
      <c r="Q40" s="621">
        <f>+'[1]15.5.3 BCP consolidated'!Q40</f>
        <v>-3172</v>
      </c>
      <c r="R40" s="621">
        <f>+'[1]15.5.3 BCP consolidated'!R40</f>
        <v>-5867</v>
      </c>
      <c r="S40" s="622">
        <f>+'[1]15.5.3 BCP consolidated'!S40</f>
        <v>0.84962168978562425</v>
      </c>
      <c r="T40" s="623">
        <f>+'[1]15.5.3 BCP consolidated'!T40</f>
        <v>1.1973782771535582</v>
      </c>
      <c r="U40" s="384">
        <f>+'[1]15.5.3 BCP consolidated'!U40</f>
        <v>-10081</v>
      </c>
      <c r="V40" s="386">
        <f>+'[1]15.5.3 BCP consolidated'!V40</f>
        <v>-15418</v>
      </c>
      <c r="W40" s="625">
        <f>+'[1]15.5.3 BCP consolidated'!W40</f>
        <v>0.52941176470588236</v>
      </c>
      <c r="X40" s="626"/>
      <c r="Z40" s="53"/>
      <c r="AA40" s="53"/>
      <c r="AB40" s="53"/>
      <c r="AC40" s="53"/>
      <c r="AD40" s="53"/>
    </row>
    <row r="41" spans="1:31" ht="15.5" customHeight="1" thickBot="1">
      <c r="A41" s="53"/>
      <c r="B41"/>
      <c r="C41" s="652" t="s">
        <v>238</v>
      </c>
      <c r="D41" s="627">
        <f>+'[1]15.5.3 BCP consolidated'!D41</f>
        <v>544170</v>
      </c>
      <c r="E41" s="628">
        <f>+'[1]15.5.3 BCP consolidated'!E41</f>
        <v>832806</v>
      </c>
      <c r="F41" s="629">
        <f>+'[1]15.5.3 BCP consolidated'!F41</f>
        <v>557055</v>
      </c>
      <c r="G41" s="622">
        <f>+'[1]15.5.3 BCP consolidated'!G41</f>
        <v>-0.33111072686796206</v>
      </c>
      <c r="H41" s="623">
        <f>+'[1]15.5.3 BCP consolidated'!H41</f>
        <v>2.3678262307734715E-2</v>
      </c>
      <c r="I41"/>
      <c r="J41" s="630"/>
      <c r="K41" s="630"/>
      <c r="L41" s="630"/>
      <c r="M41" s="53"/>
      <c r="N41" s="53"/>
      <c r="O41" s="1768" t="s">
        <v>646</v>
      </c>
      <c r="P41" s="1301">
        <f>+'[1]15.5.3 BCP consolidated'!P41</f>
        <v>952991</v>
      </c>
      <c r="Q41" s="394">
        <f>+'[1]15.5.3 BCP consolidated'!Q41</f>
        <v>1402401</v>
      </c>
      <c r="R41" s="394">
        <f>+'[1]15.5.3 BCP consolidated'!R41</f>
        <v>1268708</v>
      </c>
      <c r="S41" s="1302">
        <f>+'[1]15.5.3 BCP consolidated'!S41</f>
        <v>-9.5331506466410101E-2</v>
      </c>
      <c r="T41" s="1303">
        <f>+'[1]15.5.3 BCP consolidated'!T41</f>
        <v>0.3312906417794082</v>
      </c>
      <c r="U41" s="1301">
        <f>+'[1]15.5.3 BCP consolidated'!U41</f>
        <v>4573581</v>
      </c>
      <c r="V41" s="1304">
        <f>+'[1]15.5.3 BCP consolidated'!V41</f>
        <v>5296386</v>
      </c>
      <c r="W41" s="643">
        <f>+'[1]15.5.3 BCP consolidated'!W41</f>
        <v>0.1580391819889054</v>
      </c>
      <c r="X41" s="53"/>
      <c r="Z41" s="53"/>
      <c r="AA41" s="53"/>
      <c r="AB41" s="53"/>
      <c r="AC41" s="53"/>
      <c r="AD41" s="53"/>
    </row>
    <row r="42" spans="1:31" ht="13" customHeight="1">
      <c r="A42" s="53"/>
      <c r="B42"/>
      <c r="C42" s="1746"/>
      <c r="D42" s="1751"/>
      <c r="E42" s="1752"/>
      <c r="F42" s="1753"/>
      <c r="G42" s="622"/>
      <c r="H42" s="623"/>
      <c r="I42"/>
      <c r="J42" s="630"/>
      <c r="K42" s="630"/>
      <c r="L42" s="630"/>
      <c r="U42" s="53"/>
      <c r="V42" s="53"/>
      <c r="W42" s="53"/>
      <c r="X42" s="53"/>
      <c r="Y42" s="318"/>
      <c r="Z42" s="53"/>
      <c r="AA42" s="53"/>
      <c r="AB42" s="53"/>
      <c r="AC42" s="53"/>
      <c r="AD42" s="53"/>
    </row>
    <row r="43" spans="1:31" ht="15.5" customHeight="1">
      <c r="A43" s="53"/>
      <c r="B43"/>
      <c r="C43" s="1745" t="s">
        <v>236</v>
      </c>
      <c r="D43" s="631">
        <f>+'[1]15.5.3 BCP consolidated'!D43</f>
        <v>11870116</v>
      </c>
      <c r="E43" s="632">
        <f>+'[1]15.5.3 BCP consolidated'!E43</f>
        <v>12210085</v>
      </c>
      <c r="F43" s="633">
        <f>+'[1]15.5.3 BCP consolidated'!F43</f>
        <v>10165266</v>
      </c>
      <c r="G43" s="646">
        <f>+'[1]15.5.3 BCP consolidated'!G43</f>
        <v>-0.16746967772951621</v>
      </c>
      <c r="H43" s="647">
        <f>+'[1]15.5.3 BCP consolidated'!H43</f>
        <v>-0.1436253866432308</v>
      </c>
      <c r="I43"/>
      <c r="J43" s="630"/>
      <c r="K43" s="630"/>
      <c r="L43" s="630"/>
      <c r="O43" s="49" t="s">
        <v>647</v>
      </c>
      <c r="P43" s="53"/>
      <c r="Q43" s="49"/>
      <c r="R43" s="49"/>
      <c r="S43" s="49"/>
      <c r="T43" s="49"/>
      <c r="U43" s="49"/>
      <c r="V43" s="53"/>
      <c r="W43" s="53"/>
      <c r="X43" s="53"/>
      <c r="Y43" s="318"/>
      <c r="Z43" s="53"/>
      <c r="AA43" s="53"/>
      <c r="AB43" s="53"/>
      <c r="AC43" s="53"/>
      <c r="AD43" s="53"/>
    </row>
    <row r="44" spans="1:31" ht="15.5" customHeight="1">
      <c r="A44" s="53"/>
      <c r="B44"/>
      <c r="C44" s="1745" t="s">
        <v>607</v>
      </c>
      <c r="D44" s="631">
        <f>+'[1]15.5.3 BCP consolidated'!D44</f>
        <v>10961427</v>
      </c>
      <c r="E44" s="632">
        <f>+'[1]15.5.3 BCP consolidated'!E44</f>
        <v>13351992</v>
      </c>
      <c r="F44" s="633">
        <f>+'[1]15.5.3 BCP consolidated'!F44</f>
        <v>13627208</v>
      </c>
      <c r="G44" s="646">
        <f>+'[1]15.5.3 BCP consolidated'!G44</f>
        <v>2.06123550703146E-2</v>
      </c>
      <c r="H44" s="647">
        <f>+'[1]15.5.3 BCP consolidated'!H44</f>
        <v>0.24319652906505695</v>
      </c>
      <c r="I44"/>
      <c r="J44" s="630"/>
      <c r="K44" s="630"/>
      <c r="L44" s="630"/>
      <c r="O44" s="1042" t="s">
        <v>648</v>
      </c>
      <c r="P44" s="645"/>
      <c r="Q44" s="645"/>
      <c r="R44" s="645"/>
      <c r="S44" s="590"/>
      <c r="T44" s="590"/>
      <c r="U44" s="590"/>
      <c r="V44" s="53"/>
      <c r="W44" s="53"/>
      <c r="X44" s="53"/>
      <c r="Y44" s="591"/>
      <c r="Z44" s="53"/>
      <c r="AA44" s="53"/>
      <c r="AB44" s="53"/>
      <c r="AC44" s="53"/>
      <c r="AD44" s="53"/>
    </row>
    <row r="45" spans="1:31" ht="15.5" customHeight="1">
      <c r="A45" s="53"/>
      <c r="B45"/>
      <c r="C45" s="1745" t="s">
        <v>553</v>
      </c>
      <c r="D45" s="631">
        <f>+'[1]15.5.3 BCP consolidated'!D45</f>
        <v>412401</v>
      </c>
      <c r="E45" s="632">
        <f>+'[1]15.5.3 BCP consolidated'!E45</f>
        <v>466957</v>
      </c>
      <c r="F45" s="633">
        <f>+'[1]15.5.3 BCP consolidated'!F45</f>
        <v>528184</v>
      </c>
      <c r="G45" s="646">
        <f>+'[1]15.5.3 BCP consolidated'!G45</f>
        <v>0.13111913944967096</v>
      </c>
      <c r="H45" s="647">
        <f>+'[1]15.5.3 BCP consolidated'!H45</f>
        <v>0.28075344143200431</v>
      </c>
      <c r="I45"/>
      <c r="J45" s="630"/>
      <c r="K45" s="630"/>
      <c r="L45" s="630"/>
      <c r="M45" s="2219"/>
      <c r="N45" s="2219"/>
      <c r="O45" s="2219"/>
      <c r="P45" s="2219"/>
      <c r="Q45" s="2219"/>
      <c r="R45" s="2219"/>
      <c r="S45" s="2219"/>
      <c r="T45" s="2219"/>
      <c r="U45" s="590"/>
      <c r="V45" s="53"/>
      <c r="W45" s="53"/>
      <c r="X45" s="53"/>
      <c r="Y45" s="53"/>
      <c r="Z45" s="53"/>
      <c r="AA45" s="53"/>
      <c r="AB45" s="53"/>
      <c r="AC45" s="53"/>
      <c r="AD45" s="53"/>
    </row>
    <row r="46" spans="1:31" ht="15.5" customHeight="1">
      <c r="A46" s="53"/>
      <c r="B46"/>
      <c r="C46" s="1745" t="s">
        <v>649</v>
      </c>
      <c r="D46" s="631">
        <f>+'[1]15.5.3 BCP consolidated'!D46</f>
        <v>91966</v>
      </c>
      <c r="E46" s="632">
        <f>+'[1]15.5.3 BCP consolidated'!E46</f>
        <v>354562</v>
      </c>
      <c r="F46" s="633">
        <f>+'[1]15.5.3 BCP consolidated'!F46</f>
        <v>0</v>
      </c>
      <c r="G46" s="646" t="str">
        <f>+'[1]15.5.3 BCP consolidated'!G46</f>
        <v>n.a.</v>
      </c>
      <c r="H46" s="647" t="str">
        <f>+'[1]15.5.3 BCP consolidated'!H46</f>
        <v>n.a.</v>
      </c>
      <c r="I46"/>
      <c r="J46" s="630"/>
      <c r="K46" s="630"/>
      <c r="L46" s="630"/>
      <c r="M46" s="2219"/>
      <c r="N46" s="2219"/>
      <c r="O46" s="2219"/>
      <c r="P46" s="2219"/>
      <c r="Q46" s="2219"/>
      <c r="R46" s="2219"/>
      <c r="S46" s="2219"/>
      <c r="T46" s="2219"/>
      <c r="U46" s="590"/>
      <c r="V46" s="53"/>
      <c r="W46" s="53"/>
      <c r="X46" s="53"/>
      <c r="Y46" s="53"/>
      <c r="Z46" s="53"/>
      <c r="AA46" s="53"/>
      <c r="AB46" s="53"/>
      <c r="AC46" s="53"/>
      <c r="AD46" s="53"/>
    </row>
    <row r="47" spans="1:31" ht="15.5" customHeight="1">
      <c r="A47" s="53"/>
      <c r="B47"/>
      <c r="C47" s="1754" t="s">
        <v>809</v>
      </c>
      <c r="D47" s="631">
        <f>+'[1]15.5.3 BCP consolidated'!D47</f>
        <v>4995178</v>
      </c>
      <c r="E47" s="632">
        <f>+'[1]15.5.3 BCP consolidated'!E47</f>
        <v>6110653</v>
      </c>
      <c r="F47" s="633">
        <f>+'[1]15.5.3 BCP consolidated'!F47</f>
        <v>5694394</v>
      </c>
      <c r="G47" s="646">
        <f>+'[1]15.5.3 BCP consolidated'!G47</f>
        <v>-6.8120215629982592E-2</v>
      </c>
      <c r="H47" s="647">
        <f>+'[1]15.5.3 BCP consolidated'!H47</f>
        <v>0.13997819497123026</v>
      </c>
      <c r="I47"/>
      <c r="J47" s="630"/>
      <c r="K47" s="630"/>
      <c r="L47" s="630"/>
      <c r="M47" s="53"/>
      <c r="N47" s="53"/>
      <c r="O47" s="53"/>
      <c r="P47" s="53"/>
      <c r="Q47" s="53"/>
      <c r="R47" s="53"/>
      <c r="S47" s="53"/>
      <c r="T47" s="53"/>
      <c r="U47" s="53"/>
      <c r="V47" s="53"/>
      <c r="W47" s="53"/>
      <c r="X47" s="53"/>
      <c r="Y47" s="53"/>
      <c r="Z47" s="53"/>
      <c r="AA47" s="53"/>
      <c r="AB47" s="53"/>
      <c r="AC47" s="53"/>
      <c r="AD47" s="53"/>
    </row>
    <row r="48" spans="1:31" ht="15.5" customHeight="1">
      <c r="A48" s="53"/>
      <c r="B48"/>
      <c r="C48" s="1755" t="s">
        <v>578</v>
      </c>
      <c r="D48" s="631">
        <f>+'[1]15.5.3 BCP consolidated'!D48</f>
        <v>168645448</v>
      </c>
      <c r="E48" s="632">
        <f>+'[1]15.5.3 BCP consolidated'!E48</f>
        <v>179411236</v>
      </c>
      <c r="F48" s="633">
        <f>+'[1]15.5.3 BCP consolidated'!F48</f>
        <v>184934665</v>
      </c>
      <c r="G48" s="646">
        <f>+'[1]15.5.3 BCP consolidated'!G48</f>
        <v>3.0786416297806454E-2</v>
      </c>
      <c r="H48" s="647">
        <f>+'[1]15.5.3 BCP consolidated'!H48</f>
        <v>9.6588536442442252E-2</v>
      </c>
      <c r="I48"/>
      <c r="J48" s="630"/>
      <c r="K48" s="630"/>
      <c r="L48" s="630"/>
      <c r="M48" s="53"/>
      <c r="N48" s="53"/>
      <c r="O48" s="53"/>
      <c r="P48" s="53"/>
      <c r="Q48" s="53"/>
      <c r="R48" s="53"/>
      <c r="S48" s="53"/>
      <c r="T48" s="53"/>
      <c r="U48" s="53"/>
      <c r="V48" s="53"/>
      <c r="W48" s="53"/>
      <c r="X48" s="53"/>
      <c r="Y48" s="53"/>
      <c r="Z48" s="53"/>
      <c r="AA48" s="53"/>
      <c r="AB48" s="53"/>
      <c r="AC48" s="53"/>
      <c r="AD48" s="53"/>
    </row>
    <row r="49" spans="1:30" ht="13" customHeight="1">
      <c r="A49" s="53"/>
      <c r="B49"/>
      <c r="C49" s="1755"/>
      <c r="D49" s="631"/>
      <c r="E49" s="632"/>
      <c r="F49" s="633"/>
      <c r="G49" s="646"/>
      <c r="H49" s="647"/>
      <c r="I49"/>
      <c r="J49" s="630"/>
      <c r="K49" s="630"/>
      <c r="L49" s="630"/>
      <c r="M49" s="53"/>
      <c r="N49" s="53"/>
      <c r="O49" s="53"/>
      <c r="P49" s="53"/>
      <c r="Q49" s="53"/>
      <c r="R49" s="53"/>
      <c r="S49" s="53"/>
      <c r="T49" s="53"/>
      <c r="U49" s="53"/>
      <c r="V49" s="53"/>
      <c r="W49" s="53"/>
      <c r="X49" s="53"/>
      <c r="Y49" s="53"/>
      <c r="Z49" s="53"/>
      <c r="AA49" s="53"/>
      <c r="AB49" s="53"/>
      <c r="AC49" s="53"/>
      <c r="AD49" s="53"/>
    </row>
    <row r="50" spans="1:30" ht="15.5" customHeight="1">
      <c r="A50" s="53"/>
      <c r="B50"/>
      <c r="C50" s="1754" t="s">
        <v>609</v>
      </c>
      <c r="D50" s="631">
        <f>+'[1]15.5.3 BCP consolidated'!D50</f>
        <v>24998419</v>
      </c>
      <c r="E50" s="632">
        <f>+'[1]15.5.3 BCP consolidated'!E50</f>
        <v>25347135</v>
      </c>
      <c r="F50" s="633">
        <f>+'[1]15.5.3 BCP consolidated'!F50</f>
        <v>26007483</v>
      </c>
      <c r="G50" s="646">
        <f>+'[1]15.5.3 BCP consolidated'!G50</f>
        <v>2.6052175127484822E-2</v>
      </c>
      <c r="H50" s="647">
        <f>+'[1]15.5.3 BCP consolidated'!H50</f>
        <v>4.03651126897265E-2</v>
      </c>
      <c r="I50"/>
      <c r="J50" s="630"/>
      <c r="K50" s="630"/>
      <c r="L50" s="630"/>
      <c r="M50" s="53"/>
      <c r="N50" s="53"/>
      <c r="O50" s="53"/>
      <c r="P50" s="53"/>
      <c r="Q50" s="53"/>
      <c r="R50" s="53"/>
      <c r="S50" s="53"/>
      <c r="T50" s="53"/>
      <c r="U50" s="53"/>
      <c r="V50" s="53"/>
      <c r="W50" s="53"/>
      <c r="X50" s="53"/>
      <c r="Y50" s="53"/>
      <c r="Z50" s="53"/>
      <c r="AA50" s="53"/>
      <c r="AB50" s="53"/>
      <c r="AC50" s="53"/>
      <c r="AD50" s="53"/>
    </row>
    <row r="51" spans="1:30" ht="15.5" customHeight="1">
      <c r="A51" s="53"/>
      <c r="B51"/>
      <c r="C51" s="1736" t="s">
        <v>423</v>
      </c>
      <c r="D51" s="627">
        <f>+'[1]15.5.3 BCP consolidated'!D50</f>
        <v>24998419</v>
      </c>
      <c r="E51" s="628">
        <f>+'[1]15.5.3 BCP consolidated'!E51</f>
        <v>12679794</v>
      </c>
      <c r="F51" s="629">
        <f>+'[1]15.5.3 BCP consolidated'!F51</f>
        <v>12679794</v>
      </c>
      <c r="G51" s="622">
        <f>+'[1]15.5.3 BCP consolidated'!G51</f>
        <v>0</v>
      </c>
      <c r="H51" s="623">
        <f>+'[1]15.5.3 BCP consolidated'!H51</f>
        <v>0</v>
      </c>
      <c r="I51"/>
      <c r="J51" s="630"/>
      <c r="K51" s="630"/>
      <c r="L51" s="630"/>
      <c r="M51" s="53"/>
      <c r="N51" s="53"/>
      <c r="O51" s="53"/>
      <c r="P51" s="53"/>
      <c r="Q51" s="53"/>
      <c r="R51" s="53"/>
      <c r="S51" s="53"/>
      <c r="T51" s="53"/>
      <c r="U51" s="53"/>
      <c r="V51" s="53"/>
      <c r="W51" s="53"/>
      <c r="X51" s="53"/>
      <c r="Y51" s="53"/>
      <c r="Z51" s="53"/>
      <c r="AA51" s="53"/>
      <c r="AB51" s="53"/>
      <c r="AC51" s="53"/>
      <c r="AD51" s="53"/>
    </row>
    <row r="52" spans="1:30" ht="15.5" customHeight="1">
      <c r="A52" s="53"/>
      <c r="B52"/>
      <c r="C52" s="1736" t="s">
        <v>456</v>
      </c>
      <c r="D52" s="627">
        <f>+'[1]15.5.3 BCP consolidated'!D52</f>
        <v>6372059</v>
      </c>
      <c r="E52" s="628">
        <f>+'[1]15.5.3 BCP consolidated'!E52</f>
        <v>6372468</v>
      </c>
      <c r="F52" s="629">
        <f>+'[1]15.5.3 BCP consolidated'!F52</f>
        <v>5905440</v>
      </c>
      <c r="G52" s="622">
        <f>+'[1]15.5.3 BCP consolidated'!G52</f>
        <v>-7.3288402546705614E-2</v>
      </c>
      <c r="H52" s="623">
        <f>+'[1]15.5.3 BCP consolidated'!H52</f>
        <v>-7.3228920196752728E-2</v>
      </c>
      <c r="I52"/>
      <c r="J52" s="630"/>
      <c r="K52" s="630"/>
      <c r="L52" s="630"/>
      <c r="M52" s="53"/>
      <c r="N52" s="53"/>
      <c r="O52" s="53"/>
      <c r="P52" s="53"/>
      <c r="Q52" s="53"/>
      <c r="R52" s="53"/>
      <c r="S52" s="53"/>
      <c r="T52" s="53"/>
      <c r="U52" s="53"/>
      <c r="V52" s="53"/>
      <c r="W52" s="53"/>
      <c r="X52" s="53"/>
      <c r="Y52" s="53"/>
      <c r="Z52" s="53"/>
      <c r="AA52" s="53"/>
      <c r="AB52" s="53"/>
      <c r="AC52" s="53"/>
      <c r="AD52" s="53"/>
    </row>
    <row r="53" spans="1:30" ht="15.5" customHeight="1">
      <c r="A53" s="53"/>
      <c r="B53"/>
      <c r="C53" s="1736" t="s">
        <v>611</v>
      </c>
      <c r="D53" s="627">
        <f>+'[1]15.5.3 BCP consolidated'!D53</f>
        <v>-108012</v>
      </c>
      <c r="E53" s="628">
        <f>+'[1]15.5.3 BCP consolidated'!E53</f>
        <v>223921</v>
      </c>
      <c r="F53" s="629">
        <f>+'[1]15.5.3 BCP consolidated'!F53</f>
        <v>82590</v>
      </c>
      <c r="G53" s="622" t="str">
        <f>+'[1]15.5.3 BCP consolidated'!G53</f>
        <v>n.a.</v>
      </c>
      <c r="H53" s="623" t="str">
        <f>+'[1]15.5.3 BCP consolidated'!H53</f>
        <v>n.a.</v>
      </c>
      <c r="I53"/>
      <c r="J53" s="630"/>
      <c r="K53" s="630"/>
      <c r="L53" s="630"/>
      <c r="M53" s="53"/>
      <c r="N53" s="53"/>
      <c r="O53" s="53"/>
      <c r="P53" s="53"/>
      <c r="Q53" s="53"/>
      <c r="R53" s="53"/>
      <c r="S53" s="53"/>
      <c r="T53" s="53"/>
      <c r="U53" s="53"/>
      <c r="V53" s="53"/>
      <c r="W53" s="53"/>
      <c r="X53" s="53"/>
      <c r="Y53" s="53"/>
      <c r="Z53" s="53"/>
      <c r="AA53" s="53"/>
      <c r="AB53" s="53"/>
      <c r="AC53" s="53"/>
      <c r="AD53" s="53"/>
    </row>
    <row r="54" spans="1:30" ht="15.5" customHeight="1">
      <c r="A54" s="53"/>
      <c r="B54"/>
      <c r="C54" s="1736" t="s">
        <v>612</v>
      </c>
      <c r="D54" s="627">
        <f>+'[1]15.5.3 BCP consolidated'!D54</f>
        <v>6054578</v>
      </c>
      <c r="E54" s="628">
        <f>+'[1]15.5.3 BCP consolidated'!E54</f>
        <v>6070952</v>
      </c>
      <c r="F54" s="629">
        <f>+'[1]15.5.3 BCP consolidated'!F54</f>
        <v>7339659</v>
      </c>
      <c r="G54" s="622">
        <f>+'[1]15.5.3 BCP consolidated'!G54</f>
        <v>0.20897990957596108</v>
      </c>
      <c r="H54" s="623">
        <f>+'[1]15.5.3 BCP consolidated'!H54</f>
        <v>0.2122494746950159</v>
      </c>
      <c r="I54"/>
      <c r="J54" s="630"/>
      <c r="K54" s="630"/>
      <c r="L54" s="630"/>
      <c r="M54" s="53"/>
      <c r="N54" s="53"/>
      <c r="O54" s="53"/>
      <c r="P54" s="53"/>
      <c r="Q54" s="53"/>
      <c r="R54" s="53"/>
      <c r="S54" s="53"/>
      <c r="T54" s="53"/>
      <c r="U54" s="53"/>
      <c r="V54" s="53"/>
      <c r="W54" s="53"/>
      <c r="X54" s="53"/>
      <c r="Y54" s="53"/>
      <c r="Z54" s="53"/>
      <c r="AA54" s="53"/>
      <c r="AB54" s="53"/>
      <c r="AC54" s="53"/>
      <c r="AD54" s="53"/>
    </row>
    <row r="55" spans="1:30" ht="13" customHeight="1">
      <c r="A55" s="53"/>
      <c r="B55"/>
      <c r="C55" s="1737"/>
      <c r="D55" s="631"/>
      <c r="E55" s="632"/>
      <c r="F55" s="633"/>
      <c r="G55" s="622"/>
      <c r="H55" s="623"/>
      <c r="I55"/>
      <c r="J55" s="630"/>
      <c r="K55" s="630"/>
      <c r="L55" s="630"/>
      <c r="M55" s="53"/>
      <c r="N55" s="53"/>
      <c r="O55" s="53"/>
      <c r="P55" s="53"/>
      <c r="Q55" s="53"/>
      <c r="R55" s="53"/>
      <c r="S55" s="53"/>
      <c r="T55" s="53"/>
      <c r="U55" s="53"/>
      <c r="V55" s="53"/>
      <c r="W55" s="53"/>
      <c r="X55" s="53"/>
      <c r="Y55" s="53"/>
      <c r="Z55" s="53"/>
      <c r="AA55" s="53"/>
      <c r="AB55" s="53"/>
      <c r="AC55" s="53"/>
      <c r="AD55" s="53"/>
    </row>
    <row r="56" spans="1:30" ht="15.5" customHeight="1">
      <c r="A56" s="53"/>
      <c r="B56"/>
      <c r="C56" s="1738" t="s">
        <v>118</v>
      </c>
      <c r="D56" s="627">
        <f>+'[1]15.5.3 BCP consolidated'!D56</f>
        <v>160988</v>
      </c>
      <c r="E56" s="628">
        <f>+'[1]15.5.3 BCP consolidated'!E56</f>
        <v>147973</v>
      </c>
      <c r="F56" s="629">
        <f>+'[1]15.5.3 BCP consolidated'!F56</f>
        <v>144112</v>
      </c>
      <c r="G56" s="622">
        <f>+'[1]15.5.3 BCP consolidated'!G56</f>
        <v>-2.6092597973954707E-2</v>
      </c>
      <c r="H56" s="623">
        <f>+'[1]15.5.3 BCP consolidated'!H56</f>
        <v>-0.10482768902029965</v>
      </c>
      <c r="I56"/>
      <c r="J56" s="630"/>
      <c r="K56" s="630"/>
      <c r="L56" s="630"/>
      <c r="M56" s="53"/>
      <c r="N56" s="53"/>
      <c r="O56" s="53"/>
      <c r="P56" s="53"/>
      <c r="Q56" s="53"/>
      <c r="R56" s="53"/>
      <c r="S56" s="53"/>
      <c r="T56" s="53"/>
      <c r="U56" s="53"/>
      <c r="V56" s="53"/>
      <c r="W56" s="53"/>
      <c r="X56" s="53"/>
      <c r="Y56" s="53"/>
      <c r="Z56" s="53"/>
      <c r="AA56" s="53"/>
      <c r="AB56" s="53"/>
      <c r="AC56" s="53"/>
      <c r="AD56" s="53"/>
    </row>
    <row r="57" spans="1:30" ht="13" customHeight="1">
      <c r="A57" s="53"/>
      <c r="B57"/>
      <c r="C57" s="1756"/>
      <c r="D57" s="631"/>
      <c r="E57" s="632"/>
      <c r="F57" s="633"/>
      <c r="G57" s="622"/>
      <c r="H57" s="623"/>
      <c r="I57"/>
      <c r="J57" s="630"/>
      <c r="K57" s="630"/>
      <c r="L57" s="630"/>
      <c r="M57" s="53"/>
      <c r="N57" s="53"/>
      <c r="O57" s="53"/>
      <c r="P57" s="53"/>
      <c r="Q57" s="53"/>
      <c r="R57" s="53"/>
      <c r="S57" s="53"/>
      <c r="T57" s="53"/>
      <c r="U57" s="53"/>
      <c r="V57" s="53"/>
      <c r="W57" s="53"/>
      <c r="X57" s="53"/>
      <c r="Y57" s="53"/>
      <c r="Z57" s="53"/>
      <c r="AA57" s="53"/>
      <c r="AB57" s="53"/>
      <c r="AC57" s="53"/>
      <c r="AD57" s="53"/>
    </row>
    <row r="58" spans="1:30" ht="15.5" customHeight="1">
      <c r="A58" s="53"/>
      <c r="B58"/>
      <c r="C58" s="1747" t="s">
        <v>585</v>
      </c>
      <c r="D58" s="631">
        <f>+'[1]15.5.3 BCP consolidated'!D58</f>
        <v>25159407</v>
      </c>
      <c r="E58" s="632">
        <f>+'[1]15.5.3 BCP consolidated'!E58</f>
        <v>25495108</v>
      </c>
      <c r="F58" s="633">
        <f>+'[1]15.5.3 BCP consolidated'!F58</f>
        <v>26151595</v>
      </c>
      <c r="G58" s="646">
        <f>+'[1]15.5.3 BCP consolidated'!G58</f>
        <v>2.574952810554872E-2</v>
      </c>
      <c r="H58" s="647">
        <f>+'[1]15.5.3 BCP consolidated'!H58</f>
        <v>3.9436064609948876E-2</v>
      </c>
      <c r="I58"/>
      <c r="J58" s="630"/>
      <c r="K58" s="630"/>
      <c r="L58" s="630"/>
      <c r="M58" s="53"/>
      <c r="N58" s="53"/>
      <c r="O58" s="53"/>
      <c r="P58" s="53"/>
      <c r="Q58" s="53"/>
      <c r="R58" s="53"/>
      <c r="S58" s="53"/>
      <c r="T58" s="53"/>
      <c r="U58" s="53"/>
      <c r="V58" s="53"/>
      <c r="W58" s="53"/>
      <c r="X58" s="53"/>
      <c r="Y58" s="53"/>
      <c r="Z58" s="53"/>
      <c r="AA58" s="53"/>
      <c r="AB58" s="53"/>
      <c r="AC58" s="53"/>
      <c r="AD58" s="53"/>
    </row>
    <row r="59" spans="1:30" ht="13.5" customHeight="1">
      <c r="A59" s="53"/>
      <c r="B59"/>
      <c r="C59" s="1757"/>
      <c r="D59" s="631"/>
      <c r="E59" s="632"/>
      <c r="F59" s="633"/>
      <c r="G59" s="622"/>
      <c r="H59" s="623"/>
      <c r="I59"/>
      <c r="J59" s="630"/>
      <c r="K59" s="630"/>
      <c r="L59" s="630"/>
      <c r="M59" s="53"/>
      <c r="N59" s="53"/>
      <c r="O59" s="53"/>
      <c r="P59" s="53"/>
      <c r="Q59" s="53"/>
      <c r="R59" s="53"/>
      <c r="S59" s="53"/>
      <c r="T59" s="53"/>
      <c r="U59" s="53"/>
      <c r="V59" s="53"/>
      <c r="W59" s="53"/>
      <c r="X59" s="53"/>
      <c r="Y59" s="53"/>
      <c r="Z59" s="53"/>
      <c r="AA59" s="53"/>
      <c r="AB59" s="53"/>
      <c r="AC59" s="53"/>
      <c r="AD59" s="53"/>
    </row>
    <row r="60" spans="1:30" ht="15.5" customHeight="1">
      <c r="A60" s="53"/>
      <c r="B60"/>
      <c r="C60" s="1745" t="s">
        <v>586</v>
      </c>
      <c r="D60" s="631">
        <f>+'[1]15.5.3 BCP consolidated'!D60</f>
        <v>193804855</v>
      </c>
      <c r="E60" s="632">
        <f>+'[1]15.5.3 BCP consolidated'!E60</f>
        <v>204906344</v>
      </c>
      <c r="F60" s="633">
        <f>+'[1]15.5.3 BCP consolidated'!F60</f>
        <v>211086260</v>
      </c>
      <c r="G60" s="646">
        <f>+'[1]15.5.3 BCP consolidated'!G60</f>
        <v>3.0159710428487269E-2</v>
      </c>
      <c r="H60" s="647">
        <f>+'[1]15.5.3 BCP consolidated'!H60</f>
        <v>8.9169102600654665E-2</v>
      </c>
      <c r="I60"/>
      <c r="J60" s="630"/>
      <c r="K60" s="630"/>
      <c r="L60" s="630"/>
      <c r="M60" s="53"/>
      <c r="N60" s="53"/>
      <c r="O60" s="53"/>
      <c r="P60" s="53"/>
      <c r="Q60" s="53"/>
      <c r="R60" s="53"/>
      <c r="S60" s="53"/>
      <c r="T60" s="53"/>
      <c r="U60" s="53"/>
      <c r="V60" s="53"/>
      <c r="W60" s="53"/>
      <c r="X60" s="53"/>
      <c r="Y60" s="53"/>
      <c r="Z60" s="53"/>
      <c r="AA60" s="53"/>
      <c r="AB60" s="53"/>
      <c r="AC60" s="53"/>
      <c r="AD60" s="53"/>
    </row>
    <row r="61" spans="1:30" ht="13" customHeight="1">
      <c r="A61" s="53"/>
      <c r="B61"/>
      <c r="C61" s="1757"/>
      <c r="D61" s="631"/>
      <c r="E61" s="632"/>
      <c r="F61" s="633"/>
      <c r="G61" s="622"/>
      <c r="H61" s="623"/>
      <c r="I61"/>
      <c r="J61" s="630"/>
      <c r="K61" s="630"/>
      <c r="L61" s="630"/>
      <c r="M61" s="53"/>
      <c r="N61" s="53"/>
      <c r="O61" s="53"/>
      <c r="P61" s="53"/>
      <c r="Q61" s="53"/>
      <c r="R61" s="53"/>
      <c r="S61" s="53"/>
      <c r="T61" s="53"/>
      <c r="U61" s="53"/>
      <c r="V61" s="53"/>
      <c r="W61" s="53"/>
      <c r="X61" s="53"/>
      <c r="Y61" s="53"/>
      <c r="Z61" s="53"/>
      <c r="AA61" s="53"/>
      <c r="AB61" s="53"/>
      <c r="AC61" s="53"/>
      <c r="AD61" s="53"/>
    </row>
    <row r="62" spans="1:30" ht="15.5" customHeight="1">
      <c r="A62" s="53"/>
      <c r="B62"/>
      <c r="C62" s="1757" t="s">
        <v>650</v>
      </c>
      <c r="D62" s="627">
        <f>+'[1]15.5.3 BCP consolidated'!D62</f>
        <v>138140917</v>
      </c>
      <c r="E62" s="628">
        <f>+'[1]15.5.3 BCP consolidated'!E62</f>
        <v>144241520</v>
      </c>
      <c r="F62" s="629">
        <f>+'[1]15.5.3 BCP consolidated'!F62</f>
        <v>139066953</v>
      </c>
      <c r="G62" s="622">
        <f>+'[1]15.5.3 BCP consolidated'!G62</f>
        <v>-3.5874323842399886E-2</v>
      </c>
      <c r="H62" s="623">
        <f>+'[1]15.5.3 BCP consolidated'!H62</f>
        <v>6.7035605388373089E-3</v>
      </c>
      <c r="I62"/>
      <c r="J62" s="630"/>
      <c r="K62" s="630"/>
      <c r="L62" s="630"/>
      <c r="M62" s="53"/>
      <c r="N62" s="53"/>
      <c r="O62" s="53"/>
      <c r="P62" s="53"/>
      <c r="Q62" s="53"/>
      <c r="R62" s="53"/>
      <c r="S62" s="53"/>
      <c r="T62" s="53"/>
      <c r="U62" s="53"/>
      <c r="V62" s="53"/>
      <c r="W62" s="53"/>
      <c r="X62" s="53"/>
      <c r="Y62" s="53"/>
      <c r="Z62" s="53"/>
      <c r="AA62" s="53"/>
      <c r="AB62" s="53"/>
      <c r="AC62" s="53"/>
      <c r="AD62" s="53"/>
    </row>
    <row r="63" spans="1:30" ht="15.5" customHeight="1">
      <c r="A63" s="53"/>
      <c r="B63"/>
      <c r="C63" s="1746" t="s">
        <v>588</v>
      </c>
      <c r="D63" s="627">
        <f>+'[1]15.5.3 BCP consolidated'!D63</f>
        <v>19328506</v>
      </c>
      <c r="E63" s="628">
        <f>+'[1]15.5.3 BCP consolidated'!E63</f>
        <v>19593247</v>
      </c>
      <c r="F63" s="629">
        <f>+'[1]15.5.3 BCP consolidated'!F63</f>
        <v>21683478</v>
      </c>
      <c r="G63" s="622">
        <f>+'[1]15.5.3 BCP consolidated'!G63</f>
        <v>0.10668119480145379</v>
      </c>
      <c r="H63" s="623">
        <f>+'[1]15.5.3 BCP consolidated'!H63</f>
        <v>0.12183931856916412</v>
      </c>
      <c r="I63"/>
      <c r="J63" s="630"/>
      <c r="K63" s="630"/>
      <c r="L63" s="630"/>
      <c r="M63" s="53"/>
      <c r="N63" s="53"/>
      <c r="O63" s="53"/>
      <c r="P63" s="53"/>
      <c r="Q63" s="53"/>
      <c r="R63" s="53"/>
      <c r="S63" s="53"/>
      <c r="T63" s="53"/>
      <c r="U63" s="53"/>
      <c r="V63" s="53"/>
      <c r="W63" s="53"/>
      <c r="X63" s="53"/>
      <c r="Y63" s="53"/>
      <c r="Z63" s="53"/>
      <c r="AA63" s="53"/>
      <c r="AB63" s="53"/>
      <c r="AC63" s="53"/>
      <c r="AD63" s="53"/>
    </row>
    <row r="64" spans="1:30" ht="15.5" customHeight="1">
      <c r="A64" s="53"/>
      <c r="B64" s="49"/>
      <c r="C64" s="1758" t="s">
        <v>589</v>
      </c>
      <c r="D64" s="627">
        <f>+'[1]15.5.3 BCP consolidated'!D64</f>
        <v>76719565</v>
      </c>
      <c r="E64" s="628">
        <f>+'[1]15.5.3 BCP consolidated'!E64</f>
        <v>77964739</v>
      </c>
      <c r="F64" s="629">
        <f>+'[1]15.5.3 BCP consolidated'!F64</f>
        <v>74193794</v>
      </c>
      <c r="G64" s="622">
        <f>+'[1]15.5.3 BCP consolidated'!G64</f>
        <v>-4.8367313844275166E-2</v>
      </c>
      <c r="H64" s="623">
        <f>+'[1]15.5.3 BCP consolidated'!H64</f>
        <v>-3.2922123580862328E-2</v>
      </c>
      <c r="I64" s="648"/>
      <c r="J64" s="53"/>
      <c r="K64" s="53"/>
      <c r="L64" s="53"/>
      <c r="M64" s="53"/>
      <c r="N64" s="53"/>
      <c r="O64" s="53"/>
      <c r="P64" s="53"/>
      <c r="Q64" s="53"/>
      <c r="R64" s="53"/>
      <c r="S64" s="53"/>
      <c r="T64" s="53"/>
      <c r="U64" s="53"/>
      <c r="V64" s="53"/>
      <c r="W64" s="53"/>
      <c r="X64" s="53"/>
      <c r="Y64" s="53"/>
      <c r="Z64" s="53"/>
      <c r="AA64" s="53"/>
      <c r="AB64" s="53"/>
      <c r="AC64" s="53"/>
      <c r="AD64" s="53"/>
    </row>
    <row r="65" spans="1:30" ht="15.5" customHeight="1" thickBot="1">
      <c r="A65" s="53"/>
      <c r="B65" s="649"/>
      <c r="C65" s="1759" t="s">
        <v>590</v>
      </c>
      <c r="D65" s="1305">
        <f>+'[1]15.5.3 BCP consolidated'!D65</f>
        <v>42092846</v>
      </c>
      <c r="E65" s="1306">
        <f>+'[1]15.5.3 BCP consolidated'!E65</f>
        <v>46683534</v>
      </c>
      <c r="F65" s="1307">
        <f>+'[1]15.5.3 BCP consolidated'!F65</f>
        <v>43189681</v>
      </c>
      <c r="G65" s="1302">
        <f>+'[1]15.5.3 BCP consolidated'!G65</f>
        <v>-7.484122774424061E-2</v>
      </c>
      <c r="H65" s="1303">
        <f>+'[1]15.5.3 BCP consolidated'!H65</f>
        <v>2.6057515806842808E-2</v>
      </c>
      <c r="I65" s="649"/>
      <c r="J65" s="53"/>
      <c r="K65" s="53"/>
      <c r="L65" s="53"/>
      <c r="M65" s="53"/>
      <c r="N65" s="53"/>
      <c r="O65" s="53"/>
      <c r="P65" s="53"/>
      <c r="Q65" s="53"/>
      <c r="R65" s="53"/>
      <c r="S65" s="53"/>
      <c r="T65" s="53"/>
      <c r="U65" s="53"/>
      <c r="V65" s="53"/>
      <c r="W65" s="53"/>
      <c r="X65" s="53"/>
      <c r="Y65" s="53"/>
      <c r="Z65" s="53"/>
      <c r="AA65" s="53"/>
      <c r="AB65" s="53"/>
      <c r="AC65" s="53"/>
      <c r="AD65" s="53"/>
    </row>
    <row r="66" spans="1:30">
      <c r="A66" s="53"/>
      <c r="B66" s="650"/>
      <c r="C66" s="644"/>
      <c r="D66" s="650"/>
      <c r="E66" s="650"/>
      <c r="F66" s="650"/>
      <c r="G66" s="650"/>
      <c r="H66" s="650"/>
      <c r="I66" s="650"/>
      <c r="J66" s="53"/>
      <c r="K66" s="53"/>
      <c r="L66" s="53"/>
      <c r="M66" s="53"/>
      <c r="N66" s="53"/>
      <c r="O66" s="53"/>
      <c r="P66" s="53"/>
      <c r="Q66" s="53"/>
      <c r="R66" s="53"/>
      <c r="S66" s="53"/>
      <c r="T66" s="53"/>
      <c r="U66" s="53"/>
      <c r="V66" s="53"/>
      <c r="W66" s="53"/>
      <c r="X66" s="53"/>
      <c r="Y66" s="53"/>
      <c r="Z66" s="53"/>
      <c r="AA66" s="53"/>
      <c r="AB66" s="53"/>
      <c r="AC66" s="53"/>
      <c r="AD66" s="53"/>
    </row>
    <row r="67" spans="1:30">
      <c r="A67" s="53"/>
      <c r="B67" s="651"/>
      <c r="C67" s="653" t="s">
        <v>651</v>
      </c>
      <c r="D67" s="49"/>
      <c r="E67" s="49"/>
      <c r="F67" s="49"/>
      <c r="G67" s="49"/>
      <c r="H67" s="49"/>
      <c r="I67" s="49"/>
      <c r="J67" s="53"/>
      <c r="K67" s="53"/>
      <c r="L67" s="53"/>
      <c r="M67" s="53"/>
      <c r="N67" s="53"/>
      <c r="O67" s="53"/>
      <c r="P67" s="53"/>
      <c r="Q67" s="53"/>
      <c r="R67" s="53"/>
      <c r="S67" s="53"/>
      <c r="T67" s="53"/>
      <c r="U67" s="53"/>
      <c r="V67" s="53"/>
      <c r="W67" s="53"/>
      <c r="X67" s="53"/>
      <c r="Y67" s="53"/>
      <c r="Z67" s="53"/>
      <c r="AA67" s="53"/>
      <c r="AB67" s="53"/>
      <c r="AC67" s="53"/>
      <c r="AD67" s="53"/>
    </row>
    <row r="68" spans="1:30">
      <c r="A68" s="53"/>
      <c r="B68" s="651"/>
      <c r="C68" s="653" t="s">
        <v>652</v>
      </c>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row>
    <row r="69" spans="1:30">
      <c r="A69" s="53"/>
      <c r="B69" s="651"/>
      <c r="C69" s="653" t="s">
        <v>653</v>
      </c>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row>
    <row r="70" spans="1:30">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row>
    <row r="71" spans="1:30">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row>
  </sheetData>
  <mergeCells count="12">
    <mergeCell ref="AC6:AD6"/>
    <mergeCell ref="M45:T46"/>
    <mergeCell ref="B2:I4"/>
    <mergeCell ref="M2:T4"/>
    <mergeCell ref="Y2:AD4"/>
    <mergeCell ref="M5:O5"/>
    <mergeCell ref="D6:F6"/>
    <mergeCell ref="G6:H6"/>
    <mergeCell ref="P6:R6"/>
    <mergeCell ref="S6:T6"/>
    <mergeCell ref="Z6:AB6"/>
    <mergeCell ref="U6:V6"/>
  </mergeCells>
  <hyperlinks>
    <hyperlink ref="A1" location="Index!A1" display="Back to index" xr:uid="{F4A5025E-BF0F-4657-B53D-2BFB23DC015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I71"/>
  <sheetViews>
    <sheetView showGridLines="0" topLeftCell="L14" zoomScale="85" zoomScaleNormal="85" workbookViewId="0">
      <selection activeCell="M28" sqref="M28"/>
    </sheetView>
  </sheetViews>
  <sheetFormatPr baseColWidth="10" defaultColWidth="11.453125" defaultRowHeight="14"/>
  <cols>
    <col min="1" max="1" width="11.453125" style="46"/>
    <col min="2" max="2" width="1.81640625" style="46" customWidth="1"/>
    <col min="3" max="3" width="42.453125" style="46" customWidth="1"/>
    <col min="4" max="4" width="16.453125" style="46" customWidth="1"/>
    <col min="5" max="7" width="14.36328125" style="46" customWidth="1"/>
    <col min="8" max="9" width="9.54296875" style="46" bestFit="1" customWidth="1"/>
    <col min="10" max="11" width="11.453125" style="46"/>
    <col min="12" max="12" width="71" style="46" customWidth="1"/>
    <col min="13" max="15" width="12.36328125" style="46" customWidth="1"/>
    <col min="16" max="17" width="8.08984375" style="46" customWidth="1"/>
    <col min="18" max="19" width="12" style="46" customWidth="1"/>
    <col min="20" max="20" width="13.54296875" style="46" customWidth="1"/>
    <col min="21" max="21" width="11.453125" style="46"/>
    <col min="22" max="22" width="3.453125" style="46" customWidth="1"/>
    <col min="23" max="23" width="44.453125" style="46" bestFit="1" customWidth="1"/>
    <col min="24" max="26" width="9.54296875" style="46" customWidth="1"/>
    <col min="27" max="28" width="9" style="46" customWidth="1"/>
    <col min="29" max="29" width="3.1796875" style="46" customWidth="1"/>
    <col min="30" max="16384" width="11.453125" style="46"/>
  </cols>
  <sheetData>
    <row r="1" spans="1:31" ht="14.5">
      <c r="A1" s="173" t="s">
        <v>41</v>
      </c>
      <c r="B1" s="53"/>
      <c r="C1" s="53"/>
      <c r="D1" s="53"/>
      <c r="E1" s="53"/>
      <c r="F1" s="53"/>
      <c r="G1" s="53"/>
      <c r="H1" s="53"/>
      <c r="I1" s="53"/>
      <c r="J1" s="53"/>
    </row>
    <row r="2" spans="1:31">
      <c r="B2" s="277"/>
      <c r="C2" s="277"/>
      <c r="D2" s="277"/>
      <c r="E2" s="277"/>
      <c r="F2" s="277"/>
      <c r="G2" s="277"/>
      <c r="H2" s="277"/>
      <c r="I2" s="277"/>
      <c r="J2" s="53"/>
      <c r="K2" s="68"/>
      <c r="L2" s="53"/>
      <c r="M2" s="250"/>
      <c r="N2" s="250"/>
      <c r="O2" s="250"/>
      <c r="P2" s="250"/>
      <c r="Q2" s="250"/>
      <c r="R2" s="250"/>
      <c r="S2" s="250"/>
      <c r="T2" s="250"/>
      <c r="U2" s="53"/>
      <c r="V2" s="53"/>
      <c r="W2" s="2242"/>
      <c r="X2" s="2242"/>
      <c r="Y2" s="2242"/>
      <c r="Z2" s="2242"/>
      <c r="AA2" s="2242"/>
      <c r="AB2" s="2242"/>
      <c r="AC2" s="53"/>
      <c r="AD2" s="53"/>
      <c r="AE2" s="53"/>
    </row>
    <row r="3" spans="1:31">
      <c r="B3" s="277"/>
      <c r="C3" s="2240" t="s">
        <v>654</v>
      </c>
      <c r="D3" s="2192"/>
      <c r="E3" s="2192"/>
      <c r="F3" s="2192"/>
      <c r="G3" s="2192"/>
      <c r="H3" s="2192"/>
      <c r="I3" s="2192"/>
      <c r="J3" s="53"/>
      <c r="K3" s="68"/>
      <c r="L3" s="2178"/>
      <c r="M3" s="2178"/>
      <c r="N3" s="2178"/>
      <c r="O3" s="2178"/>
      <c r="P3" s="2178"/>
      <c r="Q3" s="2178"/>
      <c r="R3" s="2178"/>
      <c r="S3" s="2178"/>
      <c r="T3" s="2178"/>
      <c r="U3" s="53"/>
      <c r="V3" s="53"/>
      <c r="W3" s="2241" t="s">
        <v>655</v>
      </c>
      <c r="X3" s="2242"/>
      <c r="Y3" s="2242"/>
      <c r="Z3" s="2242"/>
      <c r="AA3" s="2242"/>
      <c r="AB3" s="2242"/>
      <c r="AC3" s="53"/>
      <c r="AD3" s="53"/>
      <c r="AE3" s="53"/>
    </row>
    <row r="4" spans="1:31">
      <c r="B4" s="277"/>
      <c r="C4" s="2192"/>
      <c r="D4" s="2192"/>
      <c r="E4" s="2192"/>
      <c r="F4" s="2192"/>
      <c r="G4" s="2192"/>
      <c r="H4" s="2192"/>
      <c r="I4" s="2192"/>
      <c r="J4" s="53"/>
      <c r="K4" s="68"/>
      <c r="L4" s="2178"/>
      <c r="M4" s="2178"/>
      <c r="N4" s="2178"/>
      <c r="O4" s="2178"/>
      <c r="P4" s="2178"/>
      <c r="Q4" s="2178"/>
      <c r="R4" s="2178"/>
      <c r="S4" s="2178"/>
      <c r="T4" s="2178"/>
      <c r="U4" s="53"/>
      <c r="V4" s="53"/>
      <c r="W4" s="2242"/>
      <c r="X4" s="2242"/>
      <c r="Y4" s="2242"/>
      <c r="Z4" s="2242"/>
      <c r="AA4" s="2242"/>
      <c r="AB4" s="2242"/>
      <c r="AC4" s="53"/>
      <c r="AD4" s="53"/>
      <c r="AE4" s="53"/>
    </row>
    <row r="5" spans="1:31">
      <c r="B5" s="277"/>
      <c r="C5" s="2192"/>
      <c r="D5" s="2192"/>
      <c r="E5" s="2192"/>
      <c r="F5" s="2192"/>
      <c r="G5" s="2192"/>
      <c r="H5" s="2192"/>
      <c r="I5" s="2192"/>
      <c r="J5" s="53"/>
      <c r="K5" s="68"/>
      <c r="L5" s="2178"/>
      <c r="M5" s="2178"/>
      <c r="N5" s="2178"/>
      <c r="O5" s="2178"/>
      <c r="P5" s="2178"/>
      <c r="Q5" s="2178"/>
      <c r="R5" s="2178"/>
      <c r="S5" s="2178"/>
      <c r="T5" s="2178"/>
      <c r="U5" s="53"/>
      <c r="V5" s="53"/>
      <c r="W5" s="2242"/>
      <c r="X5" s="2242"/>
      <c r="Y5" s="2242"/>
      <c r="Z5" s="2242"/>
      <c r="AA5" s="2242"/>
      <c r="AB5" s="2242"/>
      <c r="AC5" s="53"/>
      <c r="AD5" s="53"/>
      <c r="AE5" s="53"/>
    </row>
    <row r="6" spans="1:31" ht="15" customHeight="1" thickBot="1">
      <c r="B6" s="2246"/>
      <c r="C6" s="2246"/>
      <c r="D6" s="2246"/>
      <c r="E6" s="250"/>
      <c r="F6" s="250"/>
      <c r="G6" s="250"/>
      <c r="H6" s="250"/>
      <c r="I6" s="250"/>
      <c r="J6" s="53"/>
      <c r="K6" s="68"/>
      <c r="L6" s="1008"/>
      <c r="M6" s="2246"/>
      <c r="N6" s="2246"/>
      <c r="O6" s="2246"/>
      <c r="P6" s="2246"/>
      <c r="Q6" s="2246"/>
      <c r="R6" s="53"/>
      <c r="S6" s="53"/>
      <c r="T6" s="53"/>
      <c r="U6" s="53"/>
      <c r="V6" s="53"/>
      <c r="W6" s="53"/>
      <c r="X6" s="53"/>
      <c r="Y6" s="53"/>
      <c r="Z6" s="53"/>
      <c r="AA6" s="53"/>
      <c r="AB6" s="53"/>
      <c r="AC6" s="53"/>
      <c r="AD6" s="53"/>
      <c r="AE6" s="53"/>
    </row>
    <row r="7" spans="1:31">
      <c r="B7" s="1308"/>
      <c r="C7" s="1309"/>
      <c r="D7" s="1310"/>
      <c r="E7" s="2079" t="s">
        <v>179</v>
      </c>
      <c r="F7" s="2080"/>
      <c r="G7" s="2081"/>
      <c r="H7" s="2247" t="s">
        <v>72</v>
      </c>
      <c r="I7" s="2248"/>
      <c r="J7" s="53"/>
      <c r="K7" s="68"/>
      <c r="L7" s="1056"/>
      <c r="M7" s="2129" t="s">
        <v>71</v>
      </c>
      <c r="N7" s="2146"/>
      <c r="O7" s="2143"/>
      <c r="P7" s="2129" t="s">
        <v>72</v>
      </c>
      <c r="Q7" s="2143"/>
      <c r="R7" s="2129" t="s">
        <v>105</v>
      </c>
      <c r="S7" s="2146"/>
      <c r="T7" s="881" t="s">
        <v>254</v>
      </c>
      <c r="U7" s="53"/>
      <c r="V7" s="53"/>
      <c r="W7" s="658"/>
      <c r="X7" s="2243" t="s">
        <v>71</v>
      </c>
      <c r="Y7" s="2244"/>
      <c r="Z7" s="2245"/>
      <c r="AA7" s="2244" t="s">
        <v>73</v>
      </c>
      <c r="AB7" s="2245"/>
      <c r="AC7" s="53"/>
      <c r="AD7" s="53"/>
      <c r="AE7" s="53"/>
    </row>
    <row r="8" spans="1:31" ht="14.5" thickBot="1">
      <c r="B8" s="2228"/>
      <c r="C8" s="2229"/>
      <c r="D8" s="2230"/>
      <c r="E8" s="206" t="s">
        <v>771</v>
      </c>
      <c r="F8" s="207" t="s">
        <v>108</v>
      </c>
      <c r="G8" s="208" t="s">
        <v>772</v>
      </c>
      <c r="H8" s="550" t="s">
        <v>74</v>
      </c>
      <c r="I8" s="551" t="s">
        <v>75</v>
      </c>
      <c r="J8" s="53"/>
      <c r="K8" s="315"/>
      <c r="L8" s="1057"/>
      <c r="M8" s="559" t="s">
        <v>773</v>
      </c>
      <c r="N8" s="961" t="s">
        <v>45</v>
      </c>
      <c r="O8" s="560" t="s">
        <v>774</v>
      </c>
      <c r="P8" s="299" t="s">
        <v>74</v>
      </c>
      <c r="Q8" s="196" t="s">
        <v>75</v>
      </c>
      <c r="R8" s="1504" t="s">
        <v>771</v>
      </c>
      <c r="S8" s="1505" t="s">
        <v>772</v>
      </c>
      <c r="T8" s="1506" t="str">
        <f>+CONCATENATE(S8," / ",R8)</f>
        <v>Dic 24 / Dic 23</v>
      </c>
      <c r="U8" s="53"/>
      <c r="V8" s="53"/>
      <c r="W8" s="1311"/>
      <c r="X8" s="419" t="s">
        <v>775</v>
      </c>
      <c r="Y8" s="661" t="s">
        <v>107</v>
      </c>
      <c r="Z8" s="420" t="s">
        <v>776</v>
      </c>
      <c r="AA8" s="958" t="s">
        <v>771</v>
      </c>
      <c r="AB8" s="959" t="s">
        <v>772</v>
      </c>
      <c r="AC8" s="53"/>
      <c r="AD8" s="53"/>
      <c r="AE8" s="53"/>
    </row>
    <row r="9" spans="1:31">
      <c r="B9" s="2238" t="s">
        <v>532</v>
      </c>
      <c r="C9" s="2239"/>
      <c r="D9" s="2239"/>
      <c r="E9" s="949"/>
      <c r="F9" s="950"/>
      <c r="G9" s="950"/>
      <c r="H9" s="1313"/>
      <c r="I9" s="1314"/>
      <c r="J9" s="53"/>
      <c r="K9" s="49"/>
      <c r="L9" s="1044" t="s">
        <v>109</v>
      </c>
      <c r="M9" s="962"/>
      <c r="N9" s="963"/>
      <c r="O9" s="963"/>
      <c r="P9" s="655"/>
      <c r="Q9" s="656"/>
      <c r="R9" s="962"/>
      <c r="S9" s="964"/>
      <c r="T9" s="965"/>
      <c r="U9" s="53"/>
      <c r="V9" s="53"/>
      <c r="W9" s="659" t="s">
        <v>122</v>
      </c>
      <c r="X9" s="662"/>
      <c r="Y9" s="663"/>
      <c r="Z9" s="664"/>
      <c r="AA9" s="660"/>
      <c r="AB9" s="1315"/>
      <c r="AC9" s="53"/>
      <c r="AD9" s="53"/>
      <c r="AE9" s="53"/>
    </row>
    <row r="10" spans="1:31" ht="14.5">
      <c r="B10" s="2231" t="s">
        <v>597</v>
      </c>
      <c r="C10" s="2232"/>
      <c r="D10" s="283"/>
      <c r="E10" s="52"/>
      <c r="F10" s="49"/>
      <c r="G10" s="49"/>
      <c r="H10" s="552"/>
      <c r="I10" s="553"/>
      <c r="J10" s="53"/>
      <c r="K10" s="49"/>
      <c r="L10" s="1045" t="s">
        <v>255</v>
      </c>
      <c r="M10" s="285">
        <f>+'[1]12.5.3 BCP Stand-alone'!N9</f>
        <v>3507996</v>
      </c>
      <c r="N10" s="276">
        <f>+'[1]12.5.3 BCP Stand-alone'!O9</f>
        <v>3616878</v>
      </c>
      <c r="O10" s="276">
        <f>+'[1]12.5.3 BCP Stand-alone'!P9</f>
        <v>3639485</v>
      </c>
      <c r="P10" s="490">
        <f>+'[1]12.5.3 BCP Stand-alone'!Q9</f>
        <v>6.2504181783294872E-3</v>
      </c>
      <c r="Q10" s="492">
        <f>+'[1]12.5.3 BCP Stand-alone'!R9</f>
        <v>3.7482653914086561E-2</v>
      </c>
      <c r="R10" s="285">
        <f>+'[1]12.5.3 BCP Stand-alone'!S9</f>
        <v>13486861</v>
      </c>
      <c r="S10" s="561">
        <f>+'[1]12.5.3 BCP Stand-alone'!T9</f>
        <v>14345027</v>
      </c>
      <c r="T10" s="505">
        <f>+'[1]12.5.3 BCP Stand-alone'!U9</f>
        <v>6.3629780124522681E-2</v>
      </c>
      <c r="U10" s="53"/>
      <c r="V10" s="53"/>
      <c r="W10" s="421" t="s">
        <v>656</v>
      </c>
      <c r="X10" s="316">
        <f>+'[1]12.5.3 BCP Stand-alone'!AA9</f>
        <v>2.1039909167514307E-2</v>
      </c>
      <c r="Y10" s="320">
        <f>+'[1]12.5.3 BCP Stand-alone'!AB9</f>
        <v>2.9446072169473734E-2</v>
      </c>
      <c r="Z10" s="275">
        <f>+'[1]12.5.3 BCP Stand-alone'!AC9</f>
        <v>2.6071794709448915E-2</v>
      </c>
      <c r="AA10" s="320">
        <f>+'[1]12.5.3 BCP Stand-alone'!AD9</f>
        <v>2.531510508260398E-2</v>
      </c>
      <c r="AB10" s="275">
        <f>+'[1]12.5.3 BCP Stand-alone'!AE9</f>
        <v>2.7993098894253866E-2</v>
      </c>
      <c r="AC10" s="53"/>
      <c r="AD10" s="53"/>
      <c r="AE10" s="53"/>
    </row>
    <row r="11" spans="1:31" ht="14.5">
      <c r="B11" s="279"/>
      <c r="C11" s="2235" t="s">
        <v>533</v>
      </c>
      <c r="D11" s="2235"/>
      <c r="E11" s="271">
        <f>+'[1]12.5.3 BCP Stand-alone'!E10</f>
        <v>5236016</v>
      </c>
      <c r="F11" s="272">
        <f>+'[1]12.5.3 BCP Stand-alone'!F10</f>
        <v>4561696</v>
      </c>
      <c r="G11" s="272">
        <f>+'[1]12.5.3 BCP Stand-alone'!G10</f>
        <v>4792810</v>
      </c>
      <c r="H11" s="554">
        <f>+'[1]12.5.3 BCP Stand-alone'!H10</f>
        <v>5.0664051265143492E-2</v>
      </c>
      <c r="I11" s="555">
        <f>+'[1]12.5.3 BCP Stand-alone'!I10</f>
        <v>-8.4645654253157357E-2</v>
      </c>
      <c r="J11" s="53"/>
      <c r="K11" s="49"/>
      <c r="L11" s="1046" t="s">
        <v>825</v>
      </c>
      <c r="M11" s="285">
        <f>+'[1]12.5.3 BCP Stand-alone'!N10</f>
        <v>-936600</v>
      </c>
      <c r="N11" s="276">
        <f>+'[1]12.5.3 BCP Stand-alone'!O10</f>
        <v>-856286</v>
      </c>
      <c r="O11" s="276">
        <f>+'[1]12.5.3 BCP Stand-alone'!P10</f>
        <v>-857707</v>
      </c>
      <c r="P11" s="490">
        <f>+'[1]12.5.3 BCP Stand-alone'!Q10</f>
        <v>1.6594922724416843E-3</v>
      </c>
      <c r="Q11" s="492">
        <f>+'[1]12.5.3 BCP Stand-alone'!R10</f>
        <v>-8.4233397394832377E-2</v>
      </c>
      <c r="R11" s="285">
        <f>+'[1]12.5.3 BCP Stand-alone'!S10</f>
        <v>-3668766</v>
      </c>
      <c r="S11" s="561">
        <f>+'[1]12.5.3 BCP Stand-alone'!T10</f>
        <v>-3529865</v>
      </c>
      <c r="T11" s="505">
        <f>+'[1]12.5.3 BCP Stand-alone'!U10</f>
        <v>-3.7860414101090124E-2</v>
      </c>
      <c r="U11" s="53"/>
      <c r="V11" s="53"/>
      <c r="W11" s="421" t="s">
        <v>657</v>
      </c>
      <c r="X11" s="316">
        <f>+'[1]12.5.3 BCP Stand-alone'!AA10</f>
        <v>0.1550274939560258</v>
      </c>
      <c r="Y11" s="320">
        <f>+'[1]12.5.3 BCP Stand-alone'!AB10</f>
        <v>0.22904258164810723</v>
      </c>
      <c r="Z11" s="275">
        <f>+'[1]12.5.3 BCP Stand-alone'!AC10</f>
        <v>0.19760257012475863</v>
      </c>
      <c r="AA11" s="320">
        <f>+'[1]12.5.3 BCP Stand-alone'!AD10</f>
        <v>0.1901699389582191</v>
      </c>
      <c r="AB11" s="275">
        <f>+'[1]12.5.3 BCP Stand-alone'!AE10</f>
        <v>0.20769533901950685</v>
      </c>
      <c r="AC11" s="53"/>
      <c r="AD11" s="53"/>
      <c r="AE11" s="53"/>
    </row>
    <row r="12" spans="1:31" ht="14.5">
      <c r="B12" s="279"/>
      <c r="C12" s="2235" t="s">
        <v>534</v>
      </c>
      <c r="D12" s="2235"/>
      <c r="E12" s="271">
        <f>+'[1]12.5.3 BCP Stand-alone'!E11</f>
        <v>24554369</v>
      </c>
      <c r="F12" s="272">
        <f>+'[1]12.5.3 BCP Stand-alone'!F11</f>
        <v>35307925</v>
      </c>
      <c r="G12" s="272">
        <f>+'[1]12.5.3 BCP Stand-alone'!G11</f>
        <v>38063318</v>
      </c>
      <c r="H12" s="554">
        <f>+'[1]12.5.3 BCP Stand-alone'!H11</f>
        <v>7.8038938850130676E-2</v>
      </c>
      <c r="I12" s="555">
        <f>+'[1]12.5.3 BCP Stand-alone'!I11</f>
        <v>0.55016477922930951</v>
      </c>
      <c r="J12" s="53"/>
      <c r="K12" s="49"/>
      <c r="L12" s="1047" t="s">
        <v>109</v>
      </c>
      <c r="M12" s="286">
        <f>+'[1]12.5.3 BCP Stand-alone'!N11</f>
        <v>2571396</v>
      </c>
      <c r="N12" s="278">
        <f>+'[1]12.5.3 BCP Stand-alone'!O11</f>
        <v>2760592</v>
      </c>
      <c r="O12" s="278">
        <f>+'[1]12.5.3 BCP Stand-alone'!P11</f>
        <v>2781778</v>
      </c>
      <c r="P12" s="493">
        <f>+'[1]12.5.3 BCP Stand-alone'!Q11</f>
        <v>7.6744408445724686E-3</v>
      </c>
      <c r="Q12" s="657">
        <f>+'[1]12.5.3 BCP Stand-alone'!R11</f>
        <v>8.1816258561497338E-2</v>
      </c>
      <c r="R12" s="286">
        <f>+'[1]12.5.3 BCP Stand-alone'!S11</f>
        <v>9818095</v>
      </c>
      <c r="S12" s="562">
        <f>+'[1]12.5.3 BCP Stand-alone'!T11</f>
        <v>10815162</v>
      </c>
      <c r="T12" s="563">
        <f>+'[1]12.5.3 BCP Stand-alone'!U11</f>
        <v>0.10155401837118097</v>
      </c>
      <c r="U12" s="53"/>
      <c r="V12" s="53"/>
      <c r="W12" s="421" t="s">
        <v>658</v>
      </c>
      <c r="X12" s="316">
        <f>+'[1]12.5.3 BCP Stand-alone'!AA11</f>
        <v>5.9823690719738989E-2</v>
      </c>
      <c r="Y12" s="320">
        <f>+'[1]12.5.3 BCP Stand-alone'!AB11</f>
        <v>6.1650172845311449E-2</v>
      </c>
      <c r="Z12" s="275">
        <f>+'[1]12.5.3 BCP Stand-alone'!AC11</f>
        <v>6.0099825361452426E-2</v>
      </c>
      <c r="AA12" s="320">
        <f>+'[1]12.5.3 BCP Stand-alone'!AD11</f>
        <v>5.7009211378300222E-2</v>
      </c>
      <c r="AB12" s="275">
        <f>+'[1]12.5.3 BCP Stand-alone'!AE11</f>
        <v>6.0038676319290454E-2</v>
      </c>
      <c r="AC12" s="53"/>
      <c r="AD12" s="53"/>
      <c r="AE12" s="53"/>
    </row>
    <row r="13" spans="1:31" s="176" customFormat="1" ht="14.5">
      <c r="B13" s="2236" t="s">
        <v>535</v>
      </c>
      <c r="C13" s="2237"/>
      <c r="D13" s="2237"/>
      <c r="E13" s="273">
        <f>+'[1]12.5.3 BCP Stand-alone'!E12</f>
        <v>29790385</v>
      </c>
      <c r="F13" s="274">
        <f>+'[1]12.5.3 BCP Stand-alone'!F12</f>
        <v>39869621</v>
      </c>
      <c r="G13" s="274">
        <f>+'[1]12.5.3 BCP Stand-alone'!G12</f>
        <v>42856128</v>
      </c>
      <c r="H13" s="556">
        <f>+'[1]12.5.3 BCP Stand-alone'!H12</f>
        <v>7.4906831946057378E-2</v>
      </c>
      <c r="I13" s="557">
        <f>+'[1]12.5.3 BCP Stand-alone'!I12</f>
        <v>0.43858926294507439</v>
      </c>
      <c r="J13" s="200"/>
      <c r="K13" s="277"/>
      <c r="L13" s="52"/>
      <c r="M13" s="286"/>
      <c r="N13" s="278"/>
      <c r="O13" s="278"/>
      <c r="P13" s="493"/>
      <c r="Q13" s="657"/>
      <c r="R13" s="286"/>
      <c r="S13" s="562"/>
      <c r="T13" s="563"/>
      <c r="U13" s="200"/>
      <c r="V13" s="200"/>
      <c r="W13" s="422" t="s">
        <v>659</v>
      </c>
      <c r="X13" s="316">
        <f>+'[1]12.5.3 BCP Stand-alone'!AA12</f>
        <v>3.9601092804227009E-2</v>
      </c>
      <c r="Y13" s="320">
        <f>+'[1]12.5.3 BCP Stand-alone'!AB12</f>
        <v>4.7460118184166011E-2</v>
      </c>
      <c r="Z13" s="275">
        <f>+'[1]12.5.3 BCP Stand-alone'!AC12</f>
        <v>4.851406540911915E-2</v>
      </c>
      <c r="AA13" s="320">
        <f>+'[1]12.5.3 BCP Stand-alone'!AD12</f>
        <v>4.1726860821257011E-2</v>
      </c>
      <c r="AB13" s="275">
        <f>+'[1]12.5.3 BCP Stand-alone'!AE12</f>
        <v>4.586581394185766E-2</v>
      </c>
      <c r="AC13" s="200"/>
      <c r="AD13" s="200"/>
      <c r="AE13" s="200"/>
    </row>
    <row r="14" spans="1:31" ht="14.5">
      <c r="B14" s="2233"/>
      <c r="C14" s="2234"/>
      <c r="D14" s="283"/>
      <c r="E14" s="271"/>
      <c r="F14" s="272"/>
      <c r="G14" s="272"/>
      <c r="H14" s="554"/>
      <c r="I14" s="555"/>
      <c r="J14" s="53"/>
      <c r="K14" s="49"/>
      <c r="L14" s="52" t="s">
        <v>110</v>
      </c>
      <c r="M14" s="285">
        <f>+'[1]12.5.3 BCP Stand-alone'!N13</f>
        <v>-922169</v>
      </c>
      <c r="N14" s="276">
        <f>+'[1]12.5.3 BCP Stand-alone'!O13</f>
        <v>-714464</v>
      </c>
      <c r="O14" s="276">
        <f>+'[1]12.5.3 BCP Stand-alone'!P13</f>
        <v>-616654</v>
      </c>
      <c r="P14" s="490">
        <f>+'[1]12.5.3 BCP Stand-alone'!Q13</f>
        <v>-0.1368998298024813</v>
      </c>
      <c r="Q14" s="492">
        <f>+'[1]12.5.3 BCP Stand-alone'!R13</f>
        <v>-0.33130044492929173</v>
      </c>
      <c r="R14" s="285">
        <f>+'[1]12.5.3 BCP Stand-alone'!S13</f>
        <v>-2845501</v>
      </c>
      <c r="S14" s="561">
        <f>+'[1]12.5.3 BCP Stand-alone'!T13</f>
        <v>-2832738</v>
      </c>
      <c r="T14" s="505">
        <f>+'[1]12.5.3 BCP Stand-alone'!U13</f>
        <v>-4.4853261341324425E-3</v>
      </c>
      <c r="U14" s="53"/>
      <c r="V14" s="53"/>
      <c r="W14" s="422" t="s">
        <v>660</v>
      </c>
      <c r="X14" s="316">
        <f>+'[1]12.5.3 BCP Stand-alone'!AA13</f>
        <v>2.4749201534533732E-2</v>
      </c>
      <c r="Y14" s="320">
        <f>+'[1]12.5.3 BCP Stand-alone'!AB13</f>
        <v>2.1598431990754417E-2</v>
      </c>
      <c r="Z14" s="275">
        <f>+'[1]12.5.3 BCP Stand-alone'!AC13</f>
        <v>2.1068493097940184E-2</v>
      </c>
      <c r="AA14" s="320">
        <f>+'[1]12.5.3 BCP Stand-alone'!AD13</f>
        <v>2.4223408583220623E-2</v>
      </c>
      <c r="AB14" s="275">
        <f>+'[1]12.5.3 BCP Stand-alone'!AE13</f>
        <v>2.2295817304825206E-2</v>
      </c>
      <c r="AC14" s="53"/>
      <c r="AD14" s="53"/>
      <c r="AE14" s="53"/>
    </row>
    <row r="15" spans="1:31">
      <c r="B15" s="280" t="s">
        <v>243</v>
      </c>
      <c r="C15" s="281"/>
      <c r="D15" s="281"/>
      <c r="E15" s="273">
        <f>+'[1]12.5.3 BCP Stand-alone'!E14</f>
        <v>100211</v>
      </c>
      <c r="F15" s="960">
        <f>+'[1]12.5.3 BCP Stand-alone'!F14</f>
        <v>622399</v>
      </c>
      <c r="G15" s="960">
        <f>+'[1]12.5.3 BCP Stand-alone'!G14</f>
        <v>19151</v>
      </c>
      <c r="H15" s="556">
        <f>+'[1]12.5.3 BCP Stand-alone'!H14</f>
        <v>-0.96923034902048366</v>
      </c>
      <c r="I15" s="557">
        <f>+'[1]12.5.3 BCP Stand-alone'!I14</f>
        <v>-0.80889323527357271</v>
      </c>
      <c r="J15" s="53"/>
      <c r="K15" s="49"/>
      <c r="L15" s="52" t="s">
        <v>321</v>
      </c>
      <c r="M15" s="285">
        <f>+'[1]12.5.3 BCP Stand-alone'!N14</f>
        <v>52943</v>
      </c>
      <c r="N15" s="276">
        <f>+'[1]12.5.3 BCP Stand-alone'!O14</f>
        <v>79057</v>
      </c>
      <c r="O15" s="276">
        <f>+'[1]12.5.3 BCP Stand-alone'!P14</f>
        <v>80396</v>
      </c>
      <c r="P15" s="490">
        <f>+'[1]12.5.3 BCP Stand-alone'!Q14</f>
        <v>1.6937146615732951E-2</v>
      </c>
      <c r="Q15" s="492">
        <f>+'[1]12.5.3 BCP Stand-alone'!R14</f>
        <v>0.5185388058855751</v>
      </c>
      <c r="R15" s="285">
        <f>+'[1]12.5.3 BCP Stand-alone'!S14</f>
        <v>213583</v>
      </c>
      <c r="S15" s="561">
        <f>+'[1]12.5.3 BCP Stand-alone'!T14</f>
        <v>279687</v>
      </c>
      <c r="T15" s="505">
        <f>+'[1]12.5.3 BCP Stand-alone'!U14</f>
        <v>0.30950028794426521</v>
      </c>
      <c r="U15" s="53"/>
      <c r="V15" s="53"/>
      <c r="W15" s="423"/>
      <c r="X15" s="316"/>
      <c r="Y15" s="320"/>
      <c r="Z15" s="275"/>
      <c r="AA15" s="320"/>
      <c r="AB15" s="275"/>
      <c r="AC15" s="53"/>
      <c r="AD15" s="53"/>
      <c r="AE15" s="53"/>
    </row>
    <row r="16" spans="1:31">
      <c r="B16" s="2231"/>
      <c r="C16" s="2232"/>
      <c r="D16" s="281"/>
      <c r="E16" s="271"/>
      <c r="F16" s="272"/>
      <c r="G16" s="272"/>
      <c r="H16" s="554"/>
      <c r="I16" s="555"/>
      <c r="J16" s="53"/>
      <c r="K16" s="49"/>
      <c r="L16" s="325" t="s">
        <v>537</v>
      </c>
      <c r="M16" s="286">
        <f>+'[1]12.5.3 BCP Stand-alone'!N15</f>
        <v>-869226</v>
      </c>
      <c r="N16" s="278">
        <f>+'[1]12.5.3 BCP Stand-alone'!O15</f>
        <v>-635407</v>
      </c>
      <c r="O16" s="278">
        <f>+'[1]12.5.3 BCP Stand-alone'!P15</f>
        <v>-536258</v>
      </c>
      <c r="P16" s="493">
        <f>+'[1]12.5.3 BCP Stand-alone'!Q15</f>
        <v>-0.1560401443484255</v>
      </c>
      <c r="Q16" s="657">
        <f>+'[1]12.5.3 BCP Stand-alone'!R15</f>
        <v>-0.38306263273302915</v>
      </c>
      <c r="R16" s="286">
        <f>+'[1]12.5.3 BCP Stand-alone'!S15</f>
        <v>-2631918</v>
      </c>
      <c r="S16" s="562">
        <f>+'[1]12.5.3 BCP Stand-alone'!T15</f>
        <v>-2553051</v>
      </c>
      <c r="T16" s="563">
        <f>+'[1]12.5.3 BCP Stand-alone'!U15</f>
        <v>-2.9965599232194925E-2</v>
      </c>
      <c r="U16" s="53"/>
      <c r="V16" s="53"/>
      <c r="W16" s="424" t="s">
        <v>661</v>
      </c>
      <c r="X16" s="316"/>
      <c r="Y16" s="320"/>
      <c r="Z16" s="275"/>
      <c r="AA16" s="320"/>
      <c r="AB16" s="275"/>
      <c r="AC16" s="53"/>
      <c r="AD16" s="53"/>
      <c r="AE16" s="53"/>
    </row>
    <row r="17" spans="2:33">
      <c r="B17" s="280" t="s">
        <v>538</v>
      </c>
      <c r="C17" s="281"/>
      <c r="D17" s="281"/>
      <c r="E17" s="273">
        <f>+'[1]12.5.3 BCP Stand-alone'!E16</f>
        <v>362360</v>
      </c>
      <c r="F17" s="960">
        <f>+'[1]12.5.3 BCP Stand-alone'!F16</f>
        <v>704968</v>
      </c>
      <c r="G17" s="960">
        <f>+'[1]12.5.3 BCP Stand-alone'!G16</f>
        <v>603635</v>
      </c>
      <c r="H17" s="556">
        <f>+'[1]12.5.3 BCP Stand-alone'!H16</f>
        <v>-0.14374127619977076</v>
      </c>
      <c r="I17" s="557">
        <f>+'[1]12.5.3 BCP Stand-alone'!I16</f>
        <v>0.66584336019428192</v>
      </c>
      <c r="J17" s="53"/>
      <c r="K17" s="49"/>
      <c r="L17" s="52"/>
      <c r="M17" s="286"/>
      <c r="N17" s="278"/>
      <c r="O17" s="278"/>
      <c r="P17" s="493"/>
      <c r="Q17" s="657"/>
      <c r="R17" s="286"/>
      <c r="S17" s="562"/>
      <c r="T17" s="563"/>
      <c r="U17" s="53"/>
      <c r="V17" s="53"/>
      <c r="W17" s="421" t="s">
        <v>662</v>
      </c>
      <c r="X17" s="316">
        <f>+'[1]12.5.3 BCP Stand-alone'!AA16</f>
        <v>4.169747048389328E-2</v>
      </c>
      <c r="Y17" s="320">
        <f>+'[1]12.5.3 BCP Stand-alone'!AB16</f>
        <v>4.0892656448621355E-2</v>
      </c>
      <c r="Z17" s="275">
        <f>+'[1]12.5.3 BCP Stand-alone'!AC16</f>
        <v>3.5303200205283006E-2</v>
      </c>
      <c r="AA17" s="320">
        <f>+'[1]12.5.3 BCP Stand-alone'!AD16</f>
        <v>4.169747048389328E-2</v>
      </c>
      <c r="AB17" s="275">
        <f>+'[1]12.5.3 BCP Stand-alone'!AE16</f>
        <v>3.5303200205283006E-2</v>
      </c>
      <c r="AC17" s="53"/>
      <c r="AD17" s="53"/>
      <c r="AE17" s="53"/>
    </row>
    <row r="18" spans="2:33" ht="26">
      <c r="B18" s="280" t="s">
        <v>246</v>
      </c>
      <c r="C18" s="281"/>
      <c r="D18" s="281"/>
      <c r="E18" s="273">
        <f>+'[1]12.5.3 BCP Stand-alone'!E17</f>
        <v>18178514</v>
      </c>
      <c r="F18" s="960">
        <f>+'[1]12.5.3 BCP Stand-alone'!F17</f>
        <v>19855738</v>
      </c>
      <c r="G18" s="960">
        <f>+'[1]12.5.3 BCP Stand-alone'!G17</f>
        <v>20521337</v>
      </c>
      <c r="H18" s="556">
        <f>+'[1]12.5.3 BCP Stand-alone'!H17</f>
        <v>3.3521745703937067E-2</v>
      </c>
      <c r="I18" s="557">
        <f>+'[1]12.5.3 BCP Stand-alone'!I17</f>
        <v>0.12887868612362924</v>
      </c>
      <c r="J18" s="53"/>
      <c r="K18" s="49"/>
      <c r="L18" s="155" t="s">
        <v>111</v>
      </c>
      <c r="M18" s="286">
        <f>+'[1]12.5.3 BCP Stand-alone'!N17</f>
        <v>1702170</v>
      </c>
      <c r="N18" s="278">
        <f>+'[1]12.5.3 BCP Stand-alone'!O17</f>
        <v>2125185</v>
      </c>
      <c r="O18" s="278">
        <f>+'[1]12.5.3 BCP Stand-alone'!P17</f>
        <v>2245520</v>
      </c>
      <c r="P18" s="493">
        <f>+'[1]12.5.3 BCP Stand-alone'!Q17</f>
        <v>5.662330573573595E-2</v>
      </c>
      <c r="Q18" s="1392">
        <f>+'[1]12.5.3 BCP Stand-alone'!R17</f>
        <v>0.3192101846466569</v>
      </c>
      <c r="R18" s="1393">
        <f>+'[1]12.5.3 BCP Stand-alone'!S17</f>
        <v>7186177</v>
      </c>
      <c r="S18" s="1394">
        <f>+'[1]12.5.3 BCP Stand-alone'!T17</f>
        <v>8262111</v>
      </c>
      <c r="T18" s="563">
        <f>+'[1]12.5.3 BCP Stand-alone'!U17</f>
        <v>0.14972272461421421</v>
      </c>
      <c r="U18" s="53"/>
      <c r="V18" s="53"/>
      <c r="W18" s="421" t="s">
        <v>663</v>
      </c>
      <c r="X18" s="316">
        <f>+'[1]12.5.3 BCP Stand-alone'!AA17</f>
        <v>6.0412031859223204E-2</v>
      </c>
      <c r="Y18" s="320">
        <f>+'[1]12.5.3 BCP Stand-alone'!AB17</f>
        <v>5.7494949170197485E-2</v>
      </c>
      <c r="Z18" s="275">
        <f>+'[1]12.5.3 BCP Stand-alone'!AC17</f>
        <v>5.2207963020394876E-2</v>
      </c>
      <c r="AA18" s="320">
        <f>+'[1]12.5.3 BCP Stand-alone'!AD17</f>
        <v>6.0412031859223204E-2</v>
      </c>
      <c r="AB18" s="275">
        <f>+'[1]12.5.3 BCP Stand-alone'!AE17</f>
        <v>5.2207963020394876E-2</v>
      </c>
      <c r="AC18" s="53"/>
      <c r="AD18" s="317"/>
      <c r="AE18" s="53"/>
    </row>
    <row r="19" spans="2:33">
      <c r="B19" s="280" t="s">
        <v>247</v>
      </c>
      <c r="C19" s="281"/>
      <c r="D19" s="281"/>
      <c r="E19" s="273">
        <f>+'[1]12.5.3 BCP Stand-alone'!E18</f>
        <v>9415232</v>
      </c>
      <c r="F19" s="960">
        <f>+'[1]12.5.3 BCP Stand-alone'!F18</f>
        <v>8116588</v>
      </c>
      <c r="G19" s="960">
        <f>+'[1]12.5.3 BCP Stand-alone'!G18</f>
        <v>8214476</v>
      </c>
      <c r="H19" s="556">
        <f>+'[1]12.5.3 BCP Stand-alone'!H18</f>
        <v>1.2060240091033327E-2</v>
      </c>
      <c r="I19" s="557">
        <f>+'[1]12.5.3 BCP Stand-alone'!I18</f>
        <v>-0.1275333417169115</v>
      </c>
      <c r="J19" s="53"/>
      <c r="K19" s="49"/>
      <c r="L19" s="52"/>
      <c r="M19" s="285"/>
      <c r="N19" s="276"/>
      <c r="O19" s="276"/>
      <c r="P19" s="490"/>
      <c r="Q19" s="492"/>
      <c r="R19" s="285"/>
      <c r="S19" s="561"/>
      <c r="T19" s="505"/>
      <c r="U19" s="53"/>
      <c r="V19" s="53"/>
      <c r="W19" s="421" t="s">
        <v>664</v>
      </c>
      <c r="X19" s="316">
        <f>+'[1]12.5.3 BCP Stand-alone'!AA18</f>
        <v>1.3584283552950505</v>
      </c>
      <c r="Y19" s="320">
        <f>+'[1]12.5.3 BCP Stand-alone'!AB18</f>
        <v>1.4064307064779789</v>
      </c>
      <c r="Z19" s="275">
        <f>+'[1]12.5.3 BCP Stand-alone'!AC18</f>
        <v>1.5302073559172156</v>
      </c>
      <c r="AA19" s="320">
        <f>+'[1]12.5.3 BCP Stand-alone'!AD18</f>
        <v>1.3584283552950505</v>
      </c>
      <c r="AB19" s="275">
        <f>+'[1]12.5.3 BCP Stand-alone'!AE18</f>
        <v>1.5302073559172156</v>
      </c>
      <c r="AC19" s="53"/>
      <c r="AD19" s="53"/>
      <c r="AE19" s="53"/>
    </row>
    <row r="20" spans="2:33">
      <c r="B20" s="2233"/>
      <c r="C20" s="2234"/>
      <c r="D20" s="283"/>
      <c r="E20" s="271"/>
      <c r="F20" s="272"/>
      <c r="G20" s="272"/>
      <c r="H20" s="554"/>
      <c r="I20" s="555"/>
      <c r="J20" s="53"/>
      <c r="K20" s="49"/>
      <c r="L20" s="52" t="s">
        <v>112</v>
      </c>
      <c r="M20" s="285"/>
      <c r="N20" s="276"/>
      <c r="O20" s="276"/>
      <c r="P20" s="490"/>
      <c r="Q20" s="492"/>
      <c r="R20" s="285"/>
      <c r="S20" s="561"/>
      <c r="T20" s="505"/>
      <c r="U20" s="53"/>
      <c r="V20" s="53"/>
      <c r="W20" s="421" t="s">
        <v>665</v>
      </c>
      <c r="X20" s="316">
        <f>+'[1]12.5.3 BCP Stand-alone'!AA19</f>
        <v>0.93761167281036051</v>
      </c>
      <c r="Y20" s="320">
        <f>+'[1]12.5.3 BCP Stand-alone'!AB19</f>
        <v>0.97247122886165427</v>
      </c>
      <c r="Z20" s="275">
        <f>+'[1]12.5.3 BCP Stand-alone'!AC19</f>
        <v>1.0347313611994207</v>
      </c>
      <c r="AA20" s="320">
        <f>+'[1]12.5.3 BCP Stand-alone'!AD19</f>
        <v>0.93761167281036051</v>
      </c>
      <c r="AB20" s="275">
        <f>+'[1]12.5.3 BCP Stand-alone'!AE19</f>
        <v>1.0347313611994207</v>
      </c>
      <c r="AC20" s="53"/>
      <c r="AD20" s="53"/>
      <c r="AE20" s="53"/>
    </row>
    <row r="21" spans="2:33" s="176" customFormat="1" ht="14.5">
      <c r="B21" s="2231" t="s">
        <v>35</v>
      </c>
      <c r="C21" s="2232"/>
      <c r="D21" s="281"/>
      <c r="E21" s="273">
        <f>+'[1]12.5.3 BCP Stand-alone'!E20</f>
        <v>119425134</v>
      </c>
      <c r="F21" s="274">
        <f>+'[1]12.5.3 BCP Stand-alone'!F20</f>
        <v>117687023</v>
      </c>
      <c r="G21" s="274">
        <f>+'[1]12.5.3 BCP Stand-alone'!G20</f>
        <v>120571109</v>
      </c>
      <c r="H21" s="556">
        <f>+'[1]12.5.3 BCP Stand-alone'!H20</f>
        <v>2.4506406284064131E-2</v>
      </c>
      <c r="I21" s="557">
        <f>+'[1]12.5.3 BCP Stand-alone'!I20</f>
        <v>9.5957606377900309E-3</v>
      </c>
      <c r="J21" s="200"/>
      <c r="K21" s="277"/>
      <c r="L21" s="1048" t="s">
        <v>334</v>
      </c>
      <c r="M21" s="285">
        <f>+'[1]12.5.3 BCP Stand-alone'!N20</f>
        <v>748269</v>
      </c>
      <c r="N21" s="276">
        <f>+'[1]12.5.3 BCP Stand-alone'!O20</f>
        <v>879996</v>
      </c>
      <c r="O21" s="276">
        <f>+'[1]12.5.3 BCP Stand-alone'!P20</f>
        <v>888292</v>
      </c>
      <c r="P21" s="490">
        <f>+'[1]12.5.3 BCP Stand-alone'!Q20</f>
        <v>9.4273155787071763E-3</v>
      </c>
      <c r="Q21" s="492">
        <f>+'[1]12.5.3 BCP Stand-alone'!R20</f>
        <v>0.18712922759061246</v>
      </c>
      <c r="R21" s="285">
        <f>+'[1]12.5.3 BCP Stand-alone'!S20</f>
        <v>2927395</v>
      </c>
      <c r="S21" s="561">
        <f>+'[1]12.5.3 BCP Stand-alone'!T20</f>
        <v>3352254</v>
      </c>
      <c r="T21" s="505">
        <f>+'[1]12.5.3 BCP Stand-alone'!U20</f>
        <v>0.14513210550677308</v>
      </c>
      <c r="U21" s="200"/>
      <c r="V21" s="200"/>
      <c r="W21" s="421" t="s">
        <v>666</v>
      </c>
      <c r="X21" s="316">
        <f>+'[1]12.5.3 BCP Stand-alone'!AA20</f>
        <v>2.9088106114734689E-2</v>
      </c>
      <c r="Y21" s="320">
        <f>+'[1]12.5.3 BCP Stand-alone'!AB20</f>
        <v>2.1291760105057629E-2</v>
      </c>
      <c r="Z21" s="275">
        <f>+'[1]12.5.3 BCP Stand-alone'!AC20</f>
        <v>1.8005950025688736E-2</v>
      </c>
      <c r="AA21" s="320">
        <f>+'[1]12.5.3 BCP Stand-alone'!AD20</f>
        <v>2.1650050715302082E-2</v>
      </c>
      <c r="AB21" s="275">
        <f>+'[1]12.5.3 BCP Stand-alone'!AE20</f>
        <v>2.1275758231563302E-2</v>
      </c>
      <c r="AC21" s="200"/>
      <c r="AD21" s="200"/>
      <c r="AE21" s="200"/>
    </row>
    <row r="22" spans="2:33">
      <c r="B22" s="279"/>
      <c r="C22" s="2235" t="s">
        <v>542</v>
      </c>
      <c r="D22" s="2235"/>
      <c r="E22" s="271">
        <f>+'[1]12.5.3 BCP Stand-alone'!E21</f>
        <v>114445408</v>
      </c>
      <c r="F22" s="272">
        <f>+'[1]12.5.3 BCP Stand-alone'!F21</f>
        <v>112874488</v>
      </c>
      <c r="G22" s="272">
        <f>+'[1]12.5.3 BCP Stand-alone'!G21</f>
        <v>116314563</v>
      </c>
      <c r="H22" s="554">
        <f>+'[1]12.5.3 BCP Stand-alone'!H21</f>
        <v>3.0476993171388737E-2</v>
      </c>
      <c r="I22" s="555">
        <f>+'[1]12.5.3 BCP Stand-alone'!I21</f>
        <v>1.633228482177284E-2</v>
      </c>
      <c r="J22" s="53"/>
      <c r="K22" s="49"/>
      <c r="L22" s="1049" t="s">
        <v>335</v>
      </c>
      <c r="M22" s="285">
        <f>+'[1]12.5.3 BCP Stand-alone'!N21</f>
        <v>266027</v>
      </c>
      <c r="N22" s="276">
        <f>+'[1]12.5.3 BCP Stand-alone'!O21</f>
        <v>297478</v>
      </c>
      <c r="O22" s="276">
        <f>+'[1]12.5.3 BCP Stand-alone'!P21</f>
        <v>311657</v>
      </c>
      <c r="P22" s="490">
        <f>+'[1]12.5.3 BCP Stand-alone'!Q21</f>
        <v>4.7664028936593633E-2</v>
      </c>
      <c r="Q22" s="1395">
        <f>+'[1]12.5.3 BCP Stand-alone'!R21</f>
        <v>0.17152394305841137</v>
      </c>
      <c r="R22" s="1396">
        <f>+'[1]12.5.3 BCP Stand-alone'!S21</f>
        <v>988264</v>
      </c>
      <c r="S22" s="1397">
        <f>+'[1]12.5.3 BCP Stand-alone'!T21</f>
        <v>1157575</v>
      </c>
      <c r="T22" s="505">
        <f>+'[1]12.5.3 BCP Stand-alone'!U21</f>
        <v>0.1713216306573952</v>
      </c>
      <c r="U22" s="53"/>
      <c r="V22" s="53"/>
      <c r="W22" s="425"/>
      <c r="X22" s="316"/>
      <c r="Y22" s="320"/>
      <c r="Z22" s="275"/>
      <c r="AA22" s="320"/>
      <c r="AB22" s="275"/>
      <c r="AC22" s="53"/>
      <c r="AD22" s="53"/>
      <c r="AE22" s="53"/>
    </row>
    <row r="23" spans="2:33">
      <c r="B23" s="279"/>
      <c r="C23" s="2235" t="s">
        <v>544</v>
      </c>
      <c r="D23" s="2235"/>
      <c r="E23" s="271">
        <f>+'[1]12.5.3 BCP Stand-alone'!E22</f>
        <v>4979726</v>
      </c>
      <c r="F23" s="272">
        <f>+'[1]12.5.3 BCP Stand-alone'!F22</f>
        <v>4812535</v>
      </c>
      <c r="G23" s="272">
        <f>+'[1]12.5.3 BCP Stand-alone'!G22</f>
        <v>4256546</v>
      </c>
      <c r="H23" s="554">
        <f>+'[1]12.5.3 BCP Stand-alone'!H22</f>
        <v>-0.11552934160478832</v>
      </c>
      <c r="I23" s="555">
        <f>+'[1]12.5.3 BCP Stand-alone'!I22</f>
        <v>-0.14522485775321775</v>
      </c>
      <c r="J23" s="53"/>
      <c r="K23" s="49"/>
      <c r="L23" s="1050" t="s">
        <v>667</v>
      </c>
      <c r="M23" s="285">
        <f>+'[1]12.5.3 BCP Stand-alone'!N22</f>
        <v>63754</v>
      </c>
      <c r="N23" s="276">
        <f>+'[1]12.5.3 BCP Stand-alone'!O22</f>
        <v>73084</v>
      </c>
      <c r="O23" s="276">
        <f>+'[1]12.5.3 BCP Stand-alone'!P22</f>
        <v>88641</v>
      </c>
      <c r="P23" s="490">
        <f>+'[1]12.5.3 BCP Stand-alone'!Q22</f>
        <v>0.21286464889715942</v>
      </c>
      <c r="Q23" s="1395">
        <f>+'[1]12.5.3 BCP Stand-alone'!R22</f>
        <v>0.39035982056027857</v>
      </c>
      <c r="R23" s="1396">
        <f>+'[1]12.5.3 BCP Stand-alone'!S22</f>
        <v>181511</v>
      </c>
      <c r="S23" s="1397">
        <f>+'[1]12.5.3 BCP Stand-alone'!T22</f>
        <v>305786</v>
      </c>
      <c r="T23" s="505">
        <f>+'[1]12.5.3 BCP Stand-alone'!U22</f>
        <v>0.68466924869567136</v>
      </c>
      <c r="U23" s="53"/>
      <c r="V23" s="53"/>
      <c r="W23" s="426" t="s">
        <v>408</v>
      </c>
      <c r="X23" s="316"/>
      <c r="Y23" s="320"/>
      <c r="Z23" s="275"/>
      <c r="AA23" s="320"/>
      <c r="AB23" s="275"/>
      <c r="AC23" s="53"/>
      <c r="AD23" s="53"/>
      <c r="AE23" s="53"/>
    </row>
    <row r="24" spans="2:33" ht="14.5">
      <c r="B24" s="279"/>
      <c r="C24" s="2235" t="s">
        <v>634</v>
      </c>
      <c r="D24" s="2235"/>
      <c r="E24" s="271">
        <f>+'[1]12.5.3 BCP Stand-alone'!E23</f>
        <v>-6764601</v>
      </c>
      <c r="F24" s="272">
        <f>+'[1]12.5.3 BCP Stand-alone'!F23</f>
        <v>-6768497</v>
      </c>
      <c r="G24" s="272">
        <f>+'[1]12.5.3 BCP Stand-alone'!G23</f>
        <v>-6513398</v>
      </c>
      <c r="H24" s="554">
        <f>+'[1]12.5.3 BCP Stand-alone'!H23</f>
        <v>-3.768916496527959E-2</v>
      </c>
      <c r="I24" s="555">
        <f>+'[1]12.5.3 BCP Stand-alone'!I23</f>
        <v>-3.7134932274645614E-2</v>
      </c>
      <c r="J24" s="53"/>
      <c r="K24" s="49"/>
      <c r="L24" s="1050" t="s">
        <v>668</v>
      </c>
      <c r="M24" s="285">
        <f>+'[1]12.5.3 BCP Stand-alone'!N23</f>
        <v>-1373</v>
      </c>
      <c r="N24" s="276">
        <f>+'[1]12.5.3 BCP Stand-alone'!O23</f>
        <v>3078</v>
      </c>
      <c r="O24" s="276">
        <f>+'[1]12.5.3 BCP Stand-alone'!P23</f>
        <v>88</v>
      </c>
      <c r="P24" s="490">
        <f>+'[1]12.5.3 BCP Stand-alone'!Q23</f>
        <v>-0.9714100064977258</v>
      </c>
      <c r="Q24" s="1395" t="str">
        <f>+'[1]12.5.3 BCP Stand-alone'!R23</f>
        <v>n.a.</v>
      </c>
      <c r="R24" s="1396">
        <f>+'[1]12.5.3 BCP Stand-alone'!S23</f>
        <v>-9180</v>
      </c>
      <c r="S24" s="1397">
        <f>+'[1]12.5.3 BCP Stand-alone'!T23</f>
        <v>5278</v>
      </c>
      <c r="T24" s="505" t="str">
        <f>+'[1]12.5.3 BCP Stand-alone'!U23</f>
        <v>n.a.</v>
      </c>
      <c r="U24" s="53"/>
      <c r="V24" s="53"/>
      <c r="W24" s="1058" t="s">
        <v>669</v>
      </c>
      <c r="X24" s="316">
        <f>+'[1]12.5.3 BCP Stand-alone'!AA23</f>
        <v>0.41803896067959823</v>
      </c>
      <c r="Y24" s="320">
        <f>+'[1]12.5.3 BCP Stand-alone'!AB23</f>
        <v>0.37631603163622046</v>
      </c>
      <c r="Z24" s="275">
        <f>+'[1]12.5.3 BCP Stand-alone'!AC23</f>
        <v>0.448075735275202</v>
      </c>
      <c r="AA24" s="320">
        <f>+'[1]12.5.3 BCP Stand-alone'!AD23</f>
        <v>0.38831691090537029</v>
      </c>
      <c r="AB24" s="275">
        <f>+'[1]12.5.3 BCP Stand-alone'!AE23</f>
        <v>0.39314024294269762</v>
      </c>
      <c r="AC24" s="53"/>
      <c r="AD24" s="53"/>
      <c r="AE24" s="53"/>
    </row>
    <row r="25" spans="2:33" s="176" customFormat="1" ht="15" thickBot="1">
      <c r="B25" s="2231" t="s">
        <v>548</v>
      </c>
      <c r="C25" s="2232"/>
      <c r="D25" s="281"/>
      <c r="E25" s="273">
        <f>+'[1]12.5.3 BCP Stand-alone'!E24</f>
        <v>112660533</v>
      </c>
      <c r="F25" s="274">
        <f>+'[1]12.5.3 BCP Stand-alone'!F24</f>
        <v>110918526</v>
      </c>
      <c r="G25" s="274">
        <f>+'[1]12.5.3 BCP Stand-alone'!G24</f>
        <v>114057711</v>
      </c>
      <c r="H25" s="556">
        <f>+'[1]12.5.3 BCP Stand-alone'!H24</f>
        <v>2.8301719407991411E-2</v>
      </c>
      <c r="I25" s="557">
        <f>+'[1]12.5.3 BCP Stand-alone'!I24</f>
        <v>1.2401663322505318E-2</v>
      </c>
      <c r="J25" s="200"/>
      <c r="K25" s="277"/>
      <c r="L25" s="1050" t="s">
        <v>547</v>
      </c>
      <c r="M25" s="285">
        <f>+'[1]12.5.3 BCP Stand-alone'!N24</f>
        <v>29594</v>
      </c>
      <c r="N25" s="276">
        <f>+'[1]12.5.3 BCP Stand-alone'!O24</f>
        <v>13899</v>
      </c>
      <c r="O25" s="276">
        <f>+'[1]12.5.3 BCP Stand-alone'!P24</f>
        <v>23551</v>
      </c>
      <c r="P25" s="490">
        <f>+'[1]12.5.3 BCP Stand-alone'!Q24</f>
        <v>0.69443844880926686</v>
      </c>
      <c r="Q25" s="492">
        <f>+'[1]12.5.3 BCP Stand-alone'!R24</f>
        <v>-0.20419679664796919</v>
      </c>
      <c r="R25" s="285">
        <f>+'[1]12.5.3 BCP Stand-alone'!S24</f>
        <v>89706</v>
      </c>
      <c r="S25" s="561">
        <f>+'[1]12.5.3 BCP Stand-alone'!T24</f>
        <v>73326</v>
      </c>
      <c r="T25" s="505">
        <f>+'[1]12.5.3 BCP Stand-alone'!U24</f>
        <v>-0.18259648184067956</v>
      </c>
      <c r="U25" s="200"/>
      <c r="V25" s="200"/>
      <c r="W25" s="1316" t="s">
        <v>670</v>
      </c>
      <c r="X25" s="1317">
        <f>+'[1]12.5.3 BCP Stand-alone'!AA24</f>
        <v>3.3317293297385968E-2</v>
      </c>
      <c r="Y25" s="575">
        <f>+'[1]12.5.3 BCP Stand-alone'!AB24</f>
        <v>3.1170477972335589E-2</v>
      </c>
      <c r="Z25" s="1318">
        <f>+'[1]12.5.3 BCP Stand-alone'!AC24</f>
        <v>3.6867410344208082E-2</v>
      </c>
      <c r="AA25" s="575">
        <f>+'[1]12.5.3 BCP Stand-alone'!AD24</f>
        <v>2.9715339761713103E-2</v>
      </c>
      <c r="AB25" s="1318">
        <f>+'[1]12.5.3 BCP Stand-alone'!AE24</f>
        <v>3.2005946747759639E-2</v>
      </c>
      <c r="AC25" s="200"/>
      <c r="AD25" s="200"/>
      <c r="AE25" s="200"/>
    </row>
    <row r="26" spans="2:33">
      <c r="B26" s="2231"/>
      <c r="C26" s="2232"/>
      <c r="D26" s="281"/>
      <c r="E26" s="271"/>
      <c r="F26" s="272"/>
      <c r="G26" s="272"/>
      <c r="H26" s="554"/>
      <c r="I26" s="555"/>
      <c r="J26" s="53"/>
      <c r="K26" s="49"/>
      <c r="L26" s="1050" t="s">
        <v>671</v>
      </c>
      <c r="M26" s="285">
        <f>+'[1]12.5.3 BCP Stand-alone'!N25</f>
        <v>-13</v>
      </c>
      <c r="N26" s="276">
        <f>+'[1]12.5.3 BCP Stand-alone'!O25</f>
        <v>-10324</v>
      </c>
      <c r="O26" s="276">
        <f>+'[1]12.5.3 BCP Stand-alone'!P25</f>
        <v>-1525</v>
      </c>
      <c r="P26" s="490">
        <f>+'[1]12.5.3 BCP Stand-alone'!Q25</f>
        <v>-0.85228593568384348</v>
      </c>
      <c r="Q26" s="492" t="str">
        <f>+'[1]12.5.3 BCP Stand-alone'!R25</f>
        <v>n.a.</v>
      </c>
      <c r="R26" s="285">
        <f>+'[1]12.5.3 BCP Stand-alone'!S25</f>
        <v>18226</v>
      </c>
      <c r="S26" s="561">
        <f>+'[1]12.5.3 BCP Stand-alone'!T25</f>
        <v>3248</v>
      </c>
      <c r="T26" s="505">
        <f>+'[1]12.5.3 BCP Stand-alone'!U25</f>
        <v>-0.82179304290573907</v>
      </c>
      <c r="U26" s="53"/>
      <c r="V26" s="53"/>
      <c r="AC26" s="53"/>
      <c r="AD26" s="53"/>
      <c r="AE26" s="53"/>
    </row>
    <row r="27" spans="2:33" ht="14.5">
      <c r="B27" s="2231" t="s">
        <v>822</v>
      </c>
      <c r="C27" s="2232"/>
      <c r="D27" s="281"/>
      <c r="E27" s="273">
        <f>+'[1]12.5.3 BCP Stand-alone'!E26</f>
        <v>1300690</v>
      </c>
      <c r="F27" s="960">
        <f>+'[1]12.5.3 BCP Stand-alone'!F26</f>
        <v>1246350</v>
      </c>
      <c r="G27" s="960">
        <f>+'[1]12.5.3 BCP Stand-alone'!G26</f>
        <v>1271219</v>
      </c>
      <c r="H27" s="556">
        <f>+'[1]12.5.3 BCP Stand-alone'!H26</f>
        <v>1.9953464115216431E-2</v>
      </c>
      <c r="I27" s="557">
        <f>+'[1]12.5.3 BCP Stand-alone'!I26</f>
        <v>-2.2657973844651683E-2</v>
      </c>
      <c r="J27" s="53"/>
      <c r="K27" s="49"/>
      <c r="L27" s="1050" t="s">
        <v>636</v>
      </c>
      <c r="M27" s="285">
        <f>+'[1]12.5.3 BCP Stand-alone'!N26</f>
        <v>59169</v>
      </c>
      <c r="N27" s="276">
        <f>+'[1]12.5.3 BCP Stand-alone'!O26</f>
        <v>18406</v>
      </c>
      <c r="O27" s="276">
        <f>+'[1]12.5.3 BCP Stand-alone'!P26</f>
        <v>94340</v>
      </c>
      <c r="P27" s="490">
        <f>+'[1]12.5.3 BCP Stand-alone'!Q26</f>
        <v>4.1255025535151582</v>
      </c>
      <c r="Q27" s="492">
        <f>+'[1]12.5.3 BCP Stand-alone'!R26</f>
        <v>0.59441599486217445</v>
      </c>
      <c r="R27" s="285">
        <f>+'[1]12.5.3 BCP Stand-alone'!S26</f>
        <v>292352</v>
      </c>
      <c r="S27" s="561">
        <f>+'[1]12.5.3 BCP Stand-alone'!T26</f>
        <v>229387</v>
      </c>
      <c r="T27" s="505">
        <f>+'[1]12.5.3 BCP Stand-alone'!U26</f>
        <v>-0.21537393279334502</v>
      </c>
      <c r="U27" s="53"/>
      <c r="V27" s="53"/>
      <c r="W27" s="373"/>
      <c r="X27" s="321"/>
      <c r="Y27" s="321"/>
      <c r="Z27" s="321"/>
      <c r="AA27" s="374"/>
      <c r="AB27" s="374"/>
      <c r="AC27" s="53"/>
      <c r="AD27" s="53"/>
      <c r="AE27" s="53"/>
    </row>
    <row r="28" spans="2:33" ht="14.5" customHeight="1">
      <c r="B28" s="2231" t="s">
        <v>553</v>
      </c>
      <c r="C28" s="2232"/>
      <c r="D28" s="281"/>
      <c r="E28" s="273">
        <f>+'[1]12.5.3 BCP Stand-alone'!E27</f>
        <v>412401</v>
      </c>
      <c r="F28" s="960">
        <f>+'[1]12.5.3 BCP Stand-alone'!F27</f>
        <v>466957</v>
      </c>
      <c r="G28" s="960">
        <f>+'[1]12.5.3 BCP Stand-alone'!G27</f>
        <v>528184</v>
      </c>
      <c r="H28" s="556">
        <f>+'[1]12.5.3 BCP Stand-alone'!H27</f>
        <v>0.13111913944967096</v>
      </c>
      <c r="I28" s="557">
        <f>+'[1]12.5.3 BCP Stand-alone'!I27</f>
        <v>0.28075344143200431</v>
      </c>
      <c r="J28" s="53"/>
      <c r="K28" s="49"/>
      <c r="L28" s="1051" t="s">
        <v>637</v>
      </c>
      <c r="M28" s="286">
        <f>+'[1]12.5.3 BCP Stand-alone'!N27</f>
        <v>1165427</v>
      </c>
      <c r="N28" s="278">
        <f>+'[1]12.5.3 BCP Stand-alone'!O27</f>
        <v>1275617</v>
      </c>
      <c r="O28" s="278">
        <f>+'[1]12.5.3 BCP Stand-alone'!P27</f>
        <v>1405044</v>
      </c>
      <c r="P28" s="493">
        <f>+'[1]12.5.3 BCP Stand-alone'!Q27</f>
        <v>0.10146227276682578</v>
      </c>
      <c r="Q28" s="657">
        <f>+'[1]12.5.3 BCP Stand-alone'!R27</f>
        <v>0.20560446943480801</v>
      </c>
      <c r="R28" s="286">
        <f>+'[1]12.5.3 BCP Stand-alone'!S27</f>
        <v>4511231</v>
      </c>
      <c r="S28" s="562">
        <f>+'[1]12.5.3 BCP Stand-alone'!T27</f>
        <v>5126854</v>
      </c>
      <c r="T28" s="563">
        <f>+'[1]12.5.3 BCP Stand-alone'!U27</f>
        <v>0.14227740997987198</v>
      </c>
      <c r="U28" s="53"/>
      <c r="V28" s="53"/>
      <c r="W28" s="375"/>
      <c r="X28" s="376"/>
      <c r="Y28" s="376"/>
      <c r="Z28" s="376"/>
      <c r="AA28" s="376"/>
      <c r="AB28" s="376"/>
    </row>
    <row r="29" spans="2:33" ht="14.5" customHeight="1">
      <c r="B29" s="2231" t="s">
        <v>640</v>
      </c>
      <c r="C29" s="2232"/>
      <c r="D29" s="281"/>
      <c r="E29" s="273">
        <f>+'[1]12.5.3 BCP Stand-alone'!E28</f>
        <v>2917670</v>
      </c>
      <c r="F29" s="960">
        <f>+'[1]12.5.3 BCP Stand-alone'!F28</f>
        <v>2682807</v>
      </c>
      <c r="G29" s="960">
        <f>+'[1]12.5.3 BCP Stand-alone'!G28</f>
        <v>2612080</v>
      </c>
      <c r="H29" s="556">
        <f>+'[1]12.5.3 BCP Stand-alone'!H28</f>
        <v>-2.6363059288275304E-2</v>
      </c>
      <c r="I29" s="557">
        <f>+'[1]12.5.3 BCP Stand-alone'!I28</f>
        <v>-0.10473768452223864</v>
      </c>
      <c r="J29" s="53"/>
      <c r="K29" s="49"/>
      <c r="L29" s="52"/>
      <c r="M29" s="285"/>
      <c r="N29" s="276"/>
      <c r="O29" s="276"/>
      <c r="P29" s="490"/>
      <c r="Q29" s="492"/>
      <c r="R29" s="285"/>
      <c r="S29" s="561"/>
      <c r="T29" s="505"/>
      <c r="U29" s="53"/>
      <c r="V29" s="53"/>
    </row>
    <row r="30" spans="2:33" ht="16.5" customHeight="1">
      <c r="B30" s="2231" t="s">
        <v>823</v>
      </c>
      <c r="C30" s="2232"/>
      <c r="D30" s="281"/>
      <c r="E30" s="273">
        <f>+'[1]12.5.3 BCP Stand-alone'!E29</f>
        <v>5776165</v>
      </c>
      <c r="F30" s="960">
        <f>+'[1]12.5.3 BCP Stand-alone'!F29</f>
        <v>7227029</v>
      </c>
      <c r="G30" s="960">
        <f>+'[1]12.5.3 BCP Stand-alone'!G29</f>
        <v>6897204</v>
      </c>
      <c r="H30" s="556">
        <f>+'[1]12.5.3 BCP Stand-alone'!H29</f>
        <v>-4.5637702574598774E-2</v>
      </c>
      <c r="I30" s="557">
        <f>+'[1]12.5.3 BCP Stand-alone'!I29</f>
        <v>0.19408015525872269</v>
      </c>
      <c r="J30" s="53"/>
      <c r="K30" s="49"/>
      <c r="L30" s="325" t="s">
        <v>114</v>
      </c>
      <c r="M30" s="285"/>
      <c r="N30" s="276"/>
      <c r="O30" s="276"/>
      <c r="P30" s="490"/>
      <c r="Q30" s="492"/>
      <c r="R30" s="285"/>
      <c r="S30" s="561"/>
      <c r="T30" s="505"/>
      <c r="U30" s="53"/>
      <c r="V30" s="53"/>
      <c r="W30" s="1009"/>
      <c r="X30" s="1009"/>
      <c r="Y30" s="1009"/>
      <c r="Z30" s="1009"/>
      <c r="AA30" s="1009"/>
      <c r="AB30" s="1009"/>
      <c r="AE30" s="53"/>
    </row>
    <row r="31" spans="2:33" ht="17.5" customHeight="1">
      <c r="B31" s="2233"/>
      <c r="C31" s="2234"/>
      <c r="D31" s="283"/>
      <c r="E31" s="271"/>
      <c r="F31" s="272"/>
      <c r="G31" s="272"/>
      <c r="H31" s="554"/>
      <c r="I31" s="555"/>
      <c r="J31" s="53"/>
      <c r="K31" s="49"/>
      <c r="L31" s="1052" t="s">
        <v>376</v>
      </c>
      <c r="M31" s="285">
        <f>+'[1]12.5.3 BCP Stand-alone'!N30</f>
        <v>-592595</v>
      </c>
      <c r="N31" s="276">
        <f>+'[1]12.5.3 BCP Stand-alone'!O30</f>
        <v>-640392</v>
      </c>
      <c r="O31" s="276">
        <f>+'[1]12.5.3 BCP Stand-alone'!P30</f>
        <v>-762850</v>
      </c>
      <c r="P31" s="490">
        <f>+'[1]12.5.3 BCP Stand-alone'!Q30</f>
        <v>0.19122350060587889</v>
      </c>
      <c r="Q31" s="492">
        <f>+'[1]12.5.3 BCP Stand-alone'!R30</f>
        <v>0.28730414532690962</v>
      </c>
      <c r="R31" s="285">
        <f>+'[1]12.5.3 BCP Stand-alone'!S30</f>
        <v>-2254885</v>
      </c>
      <c r="S31" s="561">
        <f>+'[1]12.5.3 BCP Stand-alone'!T30</f>
        <v>-2615512</v>
      </c>
      <c r="T31" s="505">
        <f>+'[1]12.5.3 BCP Stand-alone'!U30</f>
        <v>0.15993143774516216</v>
      </c>
      <c r="U31" s="53"/>
      <c r="V31" s="53"/>
      <c r="W31" s="322" t="s">
        <v>638</v>
      </c>
      <c r="X31" s="322"/>
      <c r="Y31" s="322"/>
      <c r="Z31" s="322"/>
      <c r="AA31" s="322"/>
      <c r="AB31" s="322"/>
      <c r="AE31" s="53"/>
    </row>
    <row r="32" spans="2:33" s="176" customFormat="1" ht="14.5" customHeight="1">
      <c r="B32" s="2257" t="s">
        <v>602</v>
      </c>
      <c r="C32" s="2258"/>
      <c r="D32" s="2258"/>
      <c r="E32" s="273">
        <f>+'[1]12.5.3 BCP Stand-alone'!E31</f>
        <v>180914161</v>
      </c>
      <c r="F32" s="274">
        <f>+'[1]12.5.3 BCP Stand-alone'!F31</f>
        <v>191710983</v>
      </c>
      <c r="G32" s="274">
        <f>+'[1]12.5.3 BCP Stand-alone'!G31</f>
        <v>197581125</v>
      </c>
      <c r="H32" s="556">
        <f>+'[1]12.5.3 BCP Stand-alone'!H31</f>
        <v>3.0619748061069617E-2</v>
      </c>
      <c r="I32" s="557">
        <f>+'[1]12.5.3 BCP Stand-alone'!I31</f>
        <v>9.2126364834425531E-2</v>
      </c>
      <c r="J32" s="200"/>
      <c r="K32" s="277"/>
      <c r="L32" s="1052" t="s">
        <v>643</v>
      </c>
      <c r="M32" s="285">
        <f>+'[1]12.5.3 BCP Stand-alone'!N31</f>
        <v>-794793</v>
      </c>
      <c r="N32" s="276">
        <f>+'[1]12.5.3 BCP Stand-alone'!O31</f>
        <v>-720329</v>
      </c>
      <c r="O32" s="276">
        <f>+'[1]12.5.3 BCP Stand-alone'!P31</f>
        <v>-899798</v>
      </c>
      <c r="P32" s="490">
        <f>+'[1]12.5.3 BCP Stand-alone'!Q31</f>
        <v>0.24914865290721322</v>
      </c>
      <c r="Q32" s="492">
        <f>+'[1]12.5.3 BCP Stand-alone'!R31</f>
        <v>0.13211616106332089</v>
      </c>
      <c r="R32" s="285">
        <f>+'[1]12.5.3 BCP Stand-alone'!S31</f>
        <v>-2656468</v>
      </c>
      <c r="S32" s="561">
        <f>+'[1]12.5.3 BCP Stand-alone'!T31</f>
        <v>-2950178</v>
      </c>
      <c r="T32" s="505">
        <f>+'[1]12.5.3 BCP Stand-alone'!U31</f>
        <v>0.11056410240966577</v>
      </c>
      <c r="U32" s="200"/>
      <c r="V32" s="200"/>
      <c r="W32" s="1059" t="s">
        <v>672</v>
      </c>
      <c r="X32" s="322"/>
      <c r="Y32" s="322"/>
      <c r="Z32" s="322"/>
      <c r="AA32" s="322"/>
      <c r="AB32" s="322"/>
      <c r="AC32" s="1009"/>
      <c r="AD32" s="1009"/>
      <c r="AE32" s="1009"/>
      <c r="AF32" s="1009"/>
      <c r="AG32" s="546"/>
    </row>
    <row r="33" spans="2:35" ht="14" customHeight="1">
      <c r="B33" s="2231"/>
      <c r="C33" s="2232"/>
      <c r="D33" s="281"/>
      <c r="E33" s="271"/>
      <c r="F33" s="272"/>
      <c r="G33" s="272"/>
      <c r="H33" s="554"/>
      <c r="I33" s="555"/>
      <c r="J33" s="53"/>
      <c r="K33" s="49"/>
      <c r="L33" s="1052" t="s">
        <v>826</v>
      </c>
      <c r="M33" s="285">
        <f>+'[1]12.5.3 BCP Stand-alone'!N32</f>
        <v>-123363</v>
      </c>
      <c r="N33" s="276">
        <f>+'[1]12.5.3 BCP Stand-alone'!O32</f>
        <v>-123740</v>
      </c>
      <c r="O33" s="276">
        <f>+'[1]12.5.3 BCP Stand-alone'!P32</f>
        <v>-131376</v>
      </c>
      <c r="P33" s="490">
        <f>+'[1]12.5.3 BCP Stand-alone'!Q32</f>
        <v>6.1710037174721191E-2</v>
      </c>
      <c r="Q33" s="492">
        <f>+'[1]12.5.3 BCP Stand-alone'!R32</f>
        <v>6.4954646044600078E-2</v>
      </c>
      <c r="R33" s="285">
        <f>+'[1]12.5.3 BCP Stand-alone'!S32</f>
        <v>-460043</v>
      </c>
      <c r="S33" s="561">
        <f>+'[1]12.5.3 BCP Stand-alone'!T32</f>
        <v>-491360</v>
      </c>
      <c r="T33" s="505">
        <f>+'[1]12.5.3 BCP Stand-alone'!U32</f>
        <v>6.8074071336809816E-2</v>
      </c>
      <c r="U33" s="53"/>
      <c r="V33" s="53"/>
      <c r="W33" s="1059" t="s">
        <v>673</v>
      </c>
      <c r="X33" s="322"/>
      <c r="Y33" s="322"/>
      <c r="Z33" s="322"/>
      <c r="AA33" s="322"/>
      <c r="AB33" s="322"/>
      <c r="AC33" s="322"/>
      <c r="AD33" s="322"/>
      <c r="AE33" s="319"/>
      <c r="AF33" s="319"/>
      <c r="AG33" s="318"/>
    </row>
    <row r="34" spans="2:35" ht="14.5" customHeight="1">
      <c r="B34" s="2236" t="s">
        <v>565</v>
      </c>
      <c r="C34" s="2237"/>
      <c r="D34" s="2237"/>
      <c r="E34" s="271"/>
      <c r="F34" s="272"/>
      <c r="G34" s="272"/>
      <c r="H34" s="554"/>
      <c r="I34" s="555"/>
      <c r="J34" s="53"/>
      <c r="K34" s="49"/>
      <c r="L34" s="1052" t="s">
        <v>645</v>
      </c>
      <c r="M34" s="285">
        <f>+'[1]12.5.3 BCP Stand-alone'!N33</f>
        <v>-100066</v>
      </c>
      <c r="N34" s="276">
        <f>+'[1]12.5.3 BCP Stand-alone'!O33</f>
        <v>-57047</v>
      </c>
      <c r="O34" s="276">
        <f>+'[1]12.5.3 BCP Stand-alone'!P33</f>
        <v>-106338</v>
      </c>
      <c r="P34" s="490">
        <f>+'[1]12.5.3 BCP Stand-alone'!Q33</f>
        <v>0.86404193033814225</v>
      </c>
      <c r="Q34" s="492">
        <f>+'[1]12.5.3 BCP Stand-alone'!R33</f>
        <v>6.2678632102812104E-2</v>
      </c>
      <c r="R34" s="285">
        <f>+'[1]12.5.3 BCP Stand-alone'!S33</f>
        <v>-252114</v>
      </c>
      <c r="S34" s="561">
        <f>+'[1]12.5.3 BCP Stand-alone'!T33</f>
        <v>-266982</v>
      </c>
      <c r="T34" s="505">
        <f>+'[1]12.5.3 BCP Stand-alone'!U33</f>
        <v>5.8973321592612926E-2</v>
      </c>
      <c r="U34" s="53"/>
      <c r="V34" s="53"/>
      <c r="W34" s="1060" t="s">
        <v>642</v>
      </c>
      <c r="X34" s="322"/>
      <c r="Y34" s="322"/>
      <c r="Z34" s="322"/>
      <c r="AA34" s="322"/>
      <c r="AB34" s="322"/>
      <c r="AC34" s="322"/>
      <c r="AD34" s="322"/>
      <c r="AE34" s="322"/>
      <c r="AF34" s="319"/>
      <c r="AG34" s="319"/>
      <c r="AH34" s="319"/>
      <c r="AI34" s="319"/>
    </row>
    <row r="35" spans="2:35" ht="15" customHeight="1">
      <c r="B35" s="2259" t="s">
        <v>120</v>
      </c>
      <c r="C35" s="2260"/>
      <c r="D35" s="281"/>
      <c r="E35" s="271"/>
      <c r="F35" s="272"/>
      <c r="G35" s="272"/>
      <c r="H35" s="554"/>
      <c r="I35" s="555"/>
      <c r="J35" s="53"/>
      <c r="K35" s="49"/>
      <c r="L35" s="1053" t="s">
        <v>114</v>
      </c>
      <c r="M35" s="286">
        <f>+'[1]12.5.3 BCP Stand-alone'!N34</f>
        <v>-1610817</v>
      </c>
      <c r="N35" s="278">
        <f>+'[1]12.5.3 BCP Stand-alone'!O34</f>
        <v>-1541508</v>
      </c>
      <c r="O35" s="278">
        <f>+'[1]12.5.3 BCP Stand-alone'!P34</f>
        <v>-1900362</v>
      </c>
      <c r="P35" s="493">
        <f>+'[1]12.5.3 BCP Stand-alone'!Q34</f>
        <v>0.23279412108143455</v>
      </c>
      <c r="Q35" s="657">
        <f>+'[1]12.5.3 BCP Stand-alone'!R34</f>
        <v>0.1932300234833168</v>
      </c>
      <c r="R35" s="286">
        <f>+'[1]12.5.3 BCP Stand-alone'!S34</f>
        <v>-5623510</v>
      </c>
      <c r="S35" s="1398">
        <f>+'[1]12.5.3 BCP Stand-alone'!T34</f>
        <v>-6324032</v>
      </c>
      <c r="T35" s="844">
        <f>+'[1]12.5.3 BCP Stand-alone'!U34</f>
        <v>0.12457024171736153</v>
      </c>
      <c r="U35" s="53"/>
      <c r="V35" s="53"/>
      <c r="W35" s="1060" t="s">
        <v>674</v>
      </c>
      <c r="X35" s="319"/>
      <c r="Y35" s="319"/>
      <c r="Z35" s="319"/>
      <c r="AA35" s="319"/>
      <c r="AB35" s="319"/>
      <c r="AC35" s="322"/>
      <c r="AD35" s="322"/>
      <c r="AE35" s="322"/>
      <c r="AF35" s="322"/>
      <c r="AG35" s="322"/>
      <c r="AH35" s="322"/>
    </row>
    <row r="36" spans="2:35" ht="14.5">
      <c r="B36" s="279"/>
      <c r="C36" s="2235" t="s">
        <v>675</v>
      </c>
      <c r="D36" s="2235"/>
      <c r="E36" s="271">
        <f>+'[1]12.5.3 BCP Stand-alone'!E35</f>
        <v>39385047</v>
      </c>
      <c r="F36" s="272">
        <f>+'[1]12.5.3 BCP Stand-alone'!F35</f>
        <v>45296819</v>
      </c>
      <c r="G36" s="272">
        <f>+'[1]12.5.3 BCP Stand-alone'!G35</f>
        <v>44267223</v>
      </c>
      <c r="H36" s="554">
        <f>+'[1]12.5.3 BCP Stand-alone'!H35</f>
        <v>-2.2729984637552585E-2</v>
      </c>
      <c r="I36" s="555">
        <f>+'[1]12.5.3 BCP Stand-alone'!I35</f>
        <v>0.12396014152274593</v>
      </c>
      <c r="J36" s="53"/>
      <c r="K36" s="49"/>
      <c r="L36" s="52"/>
      <c r="M36" s="285"/>
      <c r="N36" s="276"/>
      <c r="O36" s="276"/>
      <c r="P36" s="490"/>
      <c r="Q36" s="492"/>
      <c r="R36" s="285"/>
      <c r="S36" s="561"/>
      <c r="T36" s="505"/>
      <c r="U36" s="53"/>
      <c r="V36" s="53"/>
      <c r="W36" s="176"/>
      <c r="X36" s="319"/>
      <c r="Y36" s="319"/>
      <c r="Z36" s="319"/>
      <c r="AA36" s="319"/>
      <c r="AB36" s="319"/>
      <c r="AC36" s="322"/>
      <c r="AD36" s="322"/>
      <c r="AE36" s="322"/>
      <c r="AF36" s="322"/>
      <c r="AG36" s="322"/>
      <c r="AH36" s="322"/>
      <c r="AI36" s="319"/>
    </row>
    <row r="37" spans="2:35" ht="16.399999999999999" customHeight="1">
      <c r="B37" s="279"/>
      <c r="C37" s="2234" t="s">
        <v>676</v>
      </c>
      <c r="D37" s="2234"/>
      <c r="E37" s="271">
        <f>+'[1]12.5.3 BCP Stand-alone'!E36</f>
        <v>83047645</v>
      </c>
      <c r="F37" s="272">
        <f>+'[1]12.5.3 BCP Stand-alone'!F36</f>
        <v>85282102</v>
      </c>
      <c r="G37" s="272">
        <f>+'[1]12.5.3 BCP Stand-alone'!G36</f>
        <v>92516659</v>
      </c>
      <c r="H37" s="554">
        <f>+'[1]12.5.3 BCP Stand-alone'!H36</f>
        <v>8.4830894529311668E-2</v>
      </c>
      <c r="I37" s="555">
        <f>+'[1]12.5.3 BCP Stand-alone'!I36</f>
        <v>0.11401905496537559</v>
      </c>
      <c r="J37" s="53"/>
      <c r="K37" s="49"/>
      <c r="L37" s="325" t="s">
        <v>569</v>
      </c>
      <c r="M37" s="286">
        <f>+'[1]12.5.3 BCP Stand-alone'!N36</f>
        <v>1274977</v>
      </c>
      <c r="N37" s="278">
        <f>+'[1]12.5.3 BCP Stand-alone'!O36</f>
        <v>1859294</v>
      </c>
      <c r="O37" s="278">
        <f>+'[1]12.5.3 BCP Stand-alone'!P36</f>
        <v>1750202</v>
      </c>
      <c r="P37" s="493">
        <f>+'[1]12.5.3 BCP Stand-alone'!Q36</f>
        <v>-5.8673883742969106E-2</v>
      </c>
      <c r="Q37" s="657">
        <f>+'[1]12.5.3 BCP Stand-alone'!R36</f>
        <v>0.37273221399287987</v>
      </c>
      <c r="R37" s="286">
        <f>+'[1]12.5.3 BCP Stand-alone'!S36</f>
        <v>6073898</v>
      </c>
      <c r="S37" s="1398">
        <f>+'[1]12.5.3 BCP Stand-alone'!T36</f>
        <v>7064933</v>
      </c>
      <c r="T37" s="844">
        <f>+'[1]12.5.3 BCP Stand-alone'!U36</f>
        <v>0.16316293095471804</v>
      </c>
      <c r="U37" s="53"/>
      <c r="V37" s="53"/>
      <c r="W37" s="319"/>
      <c r="X37" s="319"/>
      <c r="Y37" s="319"/>
      <c r="Z37" s="319"/>
      <c r="AA37" s="319"/>
      <c r="AB37" s="319"/>
      <c r="AC37" s="319"/>
      <c r="AD37" s="318"/>
      <c r="AE37" s="318"/>
      <c r="AF37" s="318"/>
    </row>
    <row r="38" spans="2:35" s="176" customFormat="1" ht="16.399999999999999" customHeight="1">
      <c r="B38" s="280"/>
      <c r="C38" s="2232" t="s">
        <v>568</v>
      </c>
      <c r="D38" s="2232"/>
      <c r="E38" s="273">
        <f>+'[1]12.5.3 BCP Stand-alone'!E37</f>
        <v>122432692</v>
      </c>
      <c r="F38" s="274">
        <f>+'[1]12.5.3 BCP Stand-alone'!F37</f>
        <v>130578921</v>
      </c>
      <c r="G38" s="274">
        <f>+'[1]12.5.3 BCP Stand-alone'!G37</f>
        <v>136783882</v>
      </c>
      <c r="H38" s="556">
        <f>+'[1]12.5.3 BCP Stand-alone'!H37</f>
        <v>4.7518856431659443E-2</v>
      </c>
      <c r="I38" s="557">
        <f>+'[1]12.5.3 BCP Stand-alone'!I37</f>
        <v>0.11721697665522211</v>
      </c>
      <c r="J38" s="200"/>
      <c r="K38" s="277"/>
      <c r="L38" s="1054" t="s">
        <v>116</v>
      </c>
      <c r="M38" s="285">
        <f>+'[1]12.5.3 BCP Stand-alone'!N37</f>
        <v>-320936</v>
      </c>
      <c r="N38" s="276">
        <f>+'[1]12.5.3 BCP Stand-alone'!O37</f>
        <v>-456956</v>
      </c>
      <c r="O38" s="276">
        <f>+'[1]12.5.3 BCP Stand-alone'!P37</f>
        <v>-481509</v>
      </c>
      <c r="P38" s="490">
        <f>+'[1]12.5.3 BCP Stand-alone'!Q37</f>
        <v>5.3731650312065053E-2</v>
      </c>
      <c r="Q38" s="492">
        <f>+'[1]12.5.3 BCP Stand-alone'!R37</f>
        <v>0.50032716803350197</v>
      </c>
      <c r="R38" s="285">
        <f>+'[1]12.5.3 BCP Stand-alone'!S37</f>
        <v>-1497896</v>
      </c>
      <c r="S38" s="561">
        <f>+'[1]12.5.3 BCP Stand-alone'!T37</f>
        <v>-1767305</v>
      </c>
      <c r="T38" s="505">
        <f>+'[1]12.5.3 BCP Stand-alone'!U37</f>
        <v>0.17985828121578534</v>
      </c>
      <c r="U38" s="200"/>
      <c r="V38" s="200"/>
      <c r="W38" s="319"/>
      <c r="X38" s="319"/>
      <c r="Y38" s="319"/>
      <c r="Z38" s="319"/>
      <c r="AA38" s="319"/>
      <c r="AB38" s="319"/>
      <c r="AC38" s="319"/>
      <c r="AD38" s="319"/>
      <c r="AE38" s="319"/>
      <c r="AF38" s="319"/>
    </row>
    <row r="39" spans="2:35">
      <c r="B39" s="2233"/>
      <c r="C39" s="2234"/>
      <c r="D39" s="49"/>
      <c r="E39" s="271"/>
      <c r="F39" s="272"/>
      <c r="G39" s="272"/>
      <c r="H39" s="554"/>
      <c r="I39" s="555"/>
      <c r="J39" s="53"/>
      <c r="K39" s="49"/>
      <c r="L39" s="1055" t="s">
        <v>572</v>
      </c>
      <c r="M39" s="285">
        <f>+'[1]12.5.3 BCP Stand-alone'!N38</f>
        <v>954041</v>
      </c>
      <c r="N39" s="276">
        <f>+'[1]12.5.3 BCP Stand-alone'!O38</f>
        <v>1402338</v>
      </c>
      <c r="O39" s="276">
        <f>+'[1]12.5.3 BCP Stand-alone'!P38</f>
        <v>1268693</v>
      </c>
      <c r="P39" s="490">
        <f>+'[1]12.5.3 BCP Stand-alone'!Q38</f>
        <v>-9.5301560679379727E-2</v>
      </c>
      <c r="Q39" s="492">
        <f>+'[1]12.5.3 BCP Stand-alone'!R38</f>
        <v>0.32980972515856238</v>
      </c>
      <c r="R39" s="285">
        <f>+'[1]12.5.3 BCP Stand-alone'!S38</f>
        <v>4576002</v>
      </c>
      <c r="S39" s="561">
        <f>+'[1]12.5.3 BCP Stand-alone'!T38</f>
        <v>5297628</v>
      </c>
      <c r="T39" s="505">
        <f>+'[1]12.5.3 BCP Stand-alone'!U38</f>
        <v>0.15769792058657317</v>
      </c>
      <c r="U39" s="53"/>
      <c r="V39" s="53"/>
      <c r="W39" s="53"/>
      <c r="X39" s="53"/>
      <c r="Y39" s="53"/>
      <c r="Z39" s="53"/>
      <c r="AA39" s="53"/>
      <c r="AB39" s="53"/>
      <c r="AC39" s="319"/>
      <c r="AD39" s="319"/>
      <c r="AE39" s="319"/>
      <c r="AF39" s="319"/>
    </row>
    <row r="40" spans="2:35" s="176" customFormat="1">
      <c r="B40" s="325" t="s">
        <v>570</v>
      </c>
      <c r="C40" s="277"/>
      <c r="D40" s="281"/>
      <c r="E40" s="273">
        <f>+'[1]12.5.3 BCP Stand-alone'!E39</f>
        <v>7583520</v>
      </c>
      <c r="F40" s="274">
        <f>+'[1]12.5.3 BCP Stand-alone'!F39</f>
        <v>5122666</v>
      </c>
      <c r="G40" s="274">
        <f>+'[1]12.5.3 BCP Stand-alone'!G39</f>
        <v>6711406</v>
      </c>
      <c r="H40" s="556">
        <f>+'[1]12.5.3 BCP Stand-alone'!H39</f>
        <v>0.3101392907521201</v>
      </c>
      <c r="I40" s="557">
        <f>+'[1]12.5.3 BCP Stand-alone'!I39</f>
        <v>-0.11500121315695086</v>
      </c>
      <c r="J40" s="200"/>
      <c r="K40" s="277"/>
      <c r="L40" s="1052" t="s">
        <v>118</v>
      </c>
      <c r="M40" s="285">
        <f>+'[1]12.5.3 BCP Stand-alone'!N39</f>
        <v>0</v>
      </c>
      <c r="N40" s="276">
        <f>+'[1]12.5.3 BCP Stand-alone'!O39</f>
        <v>0</v>
      </c>
      <c r="O40" s="276">
        <f>+'[1]12.5.3 BCP Stand-alone'!P39</f>
        <v>0</v>
      </c>
      <c r="P40" s="490" t="str">
        <f>+'[1]12.5.3 BCP Stand-alone'!Q39</f>
        <v>n.a.</v>
      </c>
      <c r="Q40" s="492" t="str">
        <f>+'[1]12.5.3 BCP Stand-alone'!R39</f>
        <v>n.a.</v>
      </c>
      <c r="R40" s="285">
        <f>+'[1]12.5.3 BCP Stand-alone'!S39</f>
        <v>0</v>
      </c>
      <c r="S40" s="561">
        <f>+'[1]12.5.3 BCP Stand-alone'!T39</f>
        <v>0</v>
      </c>
      <c r="T40" s="505" t="str">
        <f>+'[1]12.5.3 BCP Stand-alone'!U39</f>
        <v>n.a.</v>
      </c>
      <c r="U40" s="200"/>
      <c r="V40" s="200"/>
      <c r="W40" s="53"/>
      <c r="X40" s="53"/>
      <c r="Y40" s="53"/>
      <c r="Z40" s="53"/>
      <c r="AA40" s="53"/>
      <c r="AB40" s="53"/>
      <c r="AC40" s="319"/>
      <c r="AD40" s="319"/>
      <c r="AE40" s="319"/>
      <c r="AF40" s="319"/>
    </row>
    <row r="41" spans="2:35" ht="14.5" thickBot="1">
      <c r="B41" s="279"/>
      <c r="C41" s="2234" t="s">
        <v>237</v>
      </c>
      <c r="D41" s="2234"/>
      <c r="E41" s="271">
        <f>+'[1]12.5.3 BCP Stand-alone'!E40</f>
        <v>7039350</v>
      </c>
      <c r="F41" s="272">
        <f>+'[1]12.5.3 BCP Stand-alone'!F40</f>
        <v>4289860</v>
      </c>
      <c r="G41" s="272">
        <f>+'[1]12.5.3 BCP Stand-alone'!G40</f>
        <v>6154351</v>
      </c>
      <c r="H41" s="554">
        <f>+'[1]12.5.3 BCP Stand-alone'!H40</f>
        <v>0.43462747036033811</v>
      </c>
      <c r="I41" s="555">
        <f>+'[1]12.5.3 BCP Stand-alone'!I40</f>
        <v>-0.12572169305404618</v>
      </c>
      <c r="J41" s="53"/>
      <c r="K41" s="49"/>
      <c r="L41" s="1319" t="s">
        <v>677</v>
      </c>
      <c r="M41" s="1320">
        <f>+'[1]12.5.3 BCP Stand-alone'!N40</f>
        <v>954041</v>
      </c>
      <c r="N41" s="1321">
        <f>+'[1]12.5.3 BCP Stand-alone'!O40</f>
        <v>1402338</v>
      </c>
      <c r="O41" s="1321">
        <f>+'[1]12.5.3 BCP Stand-alone'!P40</f>
        <v>1268693</v>
      </c>
      <c r="P41" s="1269">
        <f>+'[1]12.5.3 BCP Stand-alone'!Q40</f>
        <v>-9.5301560679379727E-2</v>
      </c>
      <c r="Q41" s="1270">
        <f>+'[1]12.5.3 BCP Stand-alone'!R40</f>
        <v>0.32980972515856238</v>
      </c>
      <c r="R41" s="1320">
        <f>+'[1]12.5.3 BCP Stand-alone'!S40</f>
        <v>4576002</v>
      </c>
      <c r="S41" s="1399">
        <f>+'[1]12.5.3 BCP Stand-alone'!T40</f>
        <v>5297628</v>
      </c>
      <c r="T41" s="1061">
        <f>+'[1]12.5.3 BCP Stand-alone'!U40</f>
        <v>0.15769792058657317</v>
      </c>
      <c r="U41" s="53"/>
      <c r="V41" s="53"/>
      <c r="W41" s="200"/>
      <c r="X41" s="200"/>
      <c r="Y41" s="200"/>
      <c r="Z41" s="200"/>
      <c r="AA41" s="200"/>
      <c r="AB41" s="200"/>
      <c r="AC41" s="53"/>
      <c r="AD41" s="53"/>
      <c r="AE41" s="53"/>
    </row>
    <row r="42" spans="2:35">
      <c r="B42" s="279"/>
      <c r="C42" s="2234" t="s">
        <v>238</v>
      </c>
      <c r="D42" s="2234"/>
      <c r="E42" s="271">
        <f>+'[1]12.5.3 BCP Stand-alone'!E41</f>
        <v>544170</v>
      </c>
      <c r="F42" s="272">
        <f>+'[1]12.5.3 BCP Stand-alone'!F41</f>
        <v>832806</v>
      </c>
      <c r="G42" s="272">
        <f>+'[1]12.5.3 BCP Stand-alone'!G41</f>
        <v>557055</v>
      </c>
      <c r="H42" s="554">
        <f>+'[1]12.5.3 BCP Stand-alone'!H41</f>
        <v>-0.33111072686796206</v>
      </c>
      <c r="I42" s="555">
        <f>+'[1]12.5.3 BCP Stand-alone'!I41</f>
        <v>2.3678262307734715E-2</v>
      </c>
      <c r="J42" s="53"/>
      <c r="K42" s="49"/>
      <c r="L42" s="53"/>
      <c r="M42" s="53"/>
      <c r="N42" s="53"/>
      <c r="O42" s="53"/>
      <c r="P42" s="53"/>
      <c r="Q42" s="53"/>
      <c r="R42" s="53"/>
      <c r="S42" s="53"/>
      <c r="T42" s="53"/>
      <c r="U42" s="53"/>
      <c r="V42" s="53"/>
      <c r="W42" s="200"/>
      <c r="X42" s="200"/>
      <c r="Y42" s="200"/>
      <c r="Z42" s="200"/>
      <c r="AA42" s="200"/>
      <c r="AB42" s="200"/>
      <c r="AC42" s="53"/>
      <c r="AD42" s="53"/>
      <c r="AE42" s="53"/>
    </row>
    <row r="43" spans="2:35">
      <c r="B43" s="279"/>
      <c r="C43" s="283"/>
      <c r="D43" s="283"/>
      <c r="E43" s="271"/>
      <c r="F43" s="272"/>
      <c r="G43" s="272"/>
      <c r="H43" s="554"/>
      <c r="I43" s="555"/>
      <c r="J43" s="53"/>
      <c r="K43" s="49"/>
      <c r="L43" s="53"/>
      <c r="M43" s="53"/>
      <c r="N43" s="53"/>
      <c r="O43" s="53"/>
      <c r="P43" s="53"/>
      <c r="Q43" s="53"/>
      <c r="R43" s="53"/>
      <c r="S43" s="53"/>
      <c r="T43" s="53"/>
      <c r="U43" s="53"/>
      <c r="V43" s="53"/>
      <c r="W43" s="200"/>
      <c r="X43" s="200"/>
      <c r="Y43" s="200"/>
      <c r="Z43" s="200"/>
      <c r="AA43" s="200"/>
      <c r="AB43" s="200"/>
      <c r="AC43" s="53"/>
      <c r="AD43" s="53"/>
      <c r="AE43" s="53"/>
    </row>
    <row r="44" spans="2:35" s="176" customFormat="1">
      <c r="B44" s="2231" t="s">
        <v>236</v>
      </c>
      <c r="C44" s="2232"/>
      <c r="D44" s="281"/>
      <c r="E44" s="273">
        <f>+'[1]12.5.3 BCP Stand-alone'!E43</f>
        <v>10497414</v>
      </c>
      <c r="F44" s="274">
        <f>+'[1]12.5.3 BCP Stand-alone'!F43</f>
        <v>11160491</v>
      </c>
      <c r="G44" s="274">
        <f>+'[1]12.5.3 BCP Stand-alone'!G43</f>
        <v>8962379</v>
      </c>
      <c r="H44" s="556">
        <f>+'[1]12.5.3 BCP Stand-alone'!H43</f>
        <v>-0.19695477555602167</v>
      </c>
      <c r="I44" s="557">
        <f>+'[1]12.5.3 BCP Stand-alone'!I43</f>
        <v>-0.14622982384042393</v>
      </c>
      <c r="J44" s="200"/>
      <c r="K44" s="277"/>
      <c r="L44" s="200"/>
      <c r="M44" s="200"/>
      <c r="N44" s="200"/>
      <c r="O44" s="200"/>
      <c r="P44" s="200"/>
      <c r="Q44" s="200"/>
      <c r="R44" s="200"/>
      <c r="S44" s="200"/>
      <c r="T44" s="200"/>
      <c r="U44" s="200"/>
      <c r="V44" s="200"/>
      <c r="W44" s="200"/>
      <c r="X44" s="200"/>
      <c r="Y44" s="200"/>
      <c r="Z44" s="200"/>
      <c r="AA44" s="200"/>
      <c r="AB44" s="200"/>
      <c r="AC44" s="200"/>
      <c r="AD44" s="200"/>
      <c r="AE44" s="200"/>
    </row>
    <row r="45" spans="2:35" s="176" customFormat="1">
      <c r="B45" s="2231" t="s">
        <v>607</v>
      </c>
      <c r="C45" s="2232"/>
      <c r="D45" s="281"/>
      <c r="E45" s="273">
        <f>+'[1]12.5.3 BCP Stand-alone'!E44</f>
        <v>10350260</v>
      </c>
      <c r="F45" s="274">
        <f>+'[1]12.5.3 BCP Stand-alone'!F44</f>
        <v>13045879</v>
      </c>
      <c r="G45" s="274">
        <f>+'[1]12.5.3 BCP Stand-alone'!G44</f>
        <v>13317657</v>
      </c>
      <c r="H45" s="556">
        <f>+'[1]12.5.3 BCP Stand-alone'!H44</f>
        <v>2.083247897669448E-2</v>
      </c>
      <c r="I45" s="557">
        <f>+'[1]12.5.3 BCP Stand-alone'!I44</f>
        <v>0.28669782208369643</v>
      </c>
      <c r="J45" s="200"/>
      <c r="K45" s="277"/>
      <c r="L45" s="49" t="s">
        <v>647</v>
      </c>
      <c r="M45" s="277"/>
      <c r="N45" s="277"/>
      <c r="O45" s="277"/>
      <c r="P45" s="277"/>
      <c r="Q45" s="277"/>
      <c r="R45" s="200"/>
      <c r="S45" s="200"/>
      <c r="T45" s="200"/>
      <c r="U45" s="200"/>
      <c r="V45" s="200"/>
      <c r="W45" s="200"/>
      <c r="X45" s="200"/>
      <c r="Y45" s="200"/>
      <c r="Z45" s="200"/>
      <c r="AA45" s="200"/>
      <c r="AB45" s="200"/>
      <c r="AC45" s="200"/>
      <c r="AD45" s="200"/>
      <c r="AE45" s="200"/>
    </row>
    <row r="46" spans="2:35" s="176" customFormat="1">
      <c r="B46" s="2231" t="s">
        <v>553</v>
      </c>
      <c r="C46" s="2232"/>
      <c r="D46" s="281"/>
      <c r="E46" s="273">
        <f>+'[1]12.5.3 BCP Stand-alone'!E45</f>
        <v>412401</v>
      </c>
      <c r="F46" s="274">
        <f>+'[1]12.5.3 BCP Stand-alone'!F45</f>
        <v>466957</v>
      </c>
      <c r="G46" s="274">
        <f>+'[1]12.5.3 BCP Stand-alone'!G45</f>
        <v>528184</v>
      </c>
      <c r="H46" s="556">
        <f>+'[1]12.5.3 BCP Stand-alone'!H45</f>
        <v>0.13111913944967096</v>
      </c>
      <c r="I46" s="557">
        <f>+'[1]12.5.3 BCP Stand-alone'!I45</f>
        <v>0.28075344143200431</v>
      </c>
      <c r="J46" s="200"/>
      <c r="K46" s="277"/>
      <c r="L46" s="49" t="s">
        <v>648</v>
      </c>
      <c r="M46" s="547"/>
      <c r="N46" s="547"/>
      <c r="O46" s="547"/>
      <c r="P46" s="547"/>
      <c r="Q46" s="547"/>
      <c r="R46" s="200"/>
      <c r="S46" s="200"/>
      <c r="T46" s="200"/>
      <c r="U46" s="200"/>
      <c r="V46" s="200"/>
      <c r="W46" s="200"/>
      <c r="X46" s="200"/>
      <c r="Y46" s="200"/>
      <c r="Z46" s="200"/>
      <c r="AA46" s="200"/>
      <c r="AB46" s="200"/>
      <c r="AC46" s="200"/>
      <c r="AD46" s="200"/>
      <c r="AE46" s="200"/>
    </row>
    <row r="47" spans="2:35" s="176" customFormat="1">
      <c r="B47" s="280" t="s">
        <v>649</v>
      </c>
      <c r="C47" s="281"/>
      <c r="D47" s="281"/>
      <c r="E47" s="273">
        <f>+'[1]12.5.3 BCP Stand-alone'!E46</f>
        <v>91966</v>
      </c>
      <c r="F47" s="274">
        <f>+'[1]12.5.3 BCP Stand-alone'!F46</f>
        <v>354562</v>
      </c>
      <c r="G47" s="274">
        <f>+'[1]12.5.3 BCP Stand-alone'!G46</f>
        <v>0</v>
      </c>
      <c r="H47" s="556" t="str">
        <f>+'[1]12.5.3 BCP Stand-alone'!H46</f>
        <v>n.a.</v>
      </c>
      <c r="I47" s="557" t="str">
        <f>+'[1]12.5.3 BCP Stand-alone'!I46</f>
        <v>n.a.</v>
      </c>
      <c r="J47" s="200"/>
      <c r="K47" s="277"/>
      <c r="L47" s="2219"/>
      <c r="M47" s="2219"/>
      <c r="N47" s="2219"/>
      <c r="O47" s="2219"/>
      <c r="P47" s="2219"/>
      <c r="Q47" s="2219"/>
      <c r="R47" s="200"/>
      <c r="S47" s="200"/>
      <c r="T47" s="200"/>
      <c r="U47" s="200"/>
      <c r="V47" s="200"/>
      <c r="W47" s="200"/>
      <c r="X47" s="200"/>
      <c r="Y47" s="200"/>
      <c r="Z47" s="200"/>
      <c r="AA47" s="200"/>
      <c r="AB47" s="200"/>
      <c r="AC47" s="200"/>
      <c r="AD47" s="200"/>
      <c r="AE47" s="200"/>
    </row>
    <row r="48" spans="2:35" s="176" customFormat="1" ht="14.5">
      <c r="B48" s="2231" t="s">
        <v>824</v>
      </c>
      <c r="C48" s="2232"/>
      <c r="D48" s="281"/>
      <c r="E48" s="273">
        <f>+'[1]12.5.3 BCP Stand-alone'!E47</f>
        <v>4544335</v>
      </c>
      <c r="F48" s="274">
        <f>+'[1]12.5.3 BCP Stand-alone'!F47</f>
        <v>5629964</v>
      </c>
      <c r="G48" s="274">
        <f>+'[1]12.5.3 BCP Stand-alone'!G47</f>
        <v>5265739</v>
      </c>
      <c r="H48" s="556">
        <f>+'[1]12.5.3 BCP Stand-alone'!H47</f>
        <v>-6.4694019357850241E-2</v>
      </c>
      <c r="I48" s="557">
        <f>+'[1]12.5.3 BCP Stand-alone'!I47</f>
        <v>0.15874797962738221</v>
      </c>
      <c r="J48" s="200"/>
      <c r="K48" s="200"/>
      <c r="L48" s="2219"/>
      <c r="M48" s="2219"/>
      <c r="N48" s="2219"/>
      <c r="O48" s="2219"/>
      <c r="P48" s="2219"/>
      <c r="Q48" s="2219"/>
      <c r="R48" s="200"/>
      <c r="S48" s="200"/>
      <c r="T48" s="200"/>
      <c r="U48" s="200"/>
      <c r="V48" s="200"/>
      <c r="W48" s="53"/>
      <c r="X48" s="53"/>
      <c r="Y48" s="53"/>
      <c r="Z48" s="53"/>
      <c r="AA48" s="53"/>
      <c r="AB48" s="53"/>
      <c r="AC48" s="200"/>
      <c r="AD48" s="200"/>
      <c r="AE48" s="200"/>
    </row>
    <row r="49" spans="2:31" s="176" customFormat="1">
      <c r="B49" s="2257" t="s">
        <v>578</v>
      </c>
      <c r="C49" s="2258"/>
      <c r="D49" s="2258"/>
      <c r="E49" s="273">
        <f>+'[1]12.5.3 BCP Stand-alone'!E48</f>
        <v>155912588</v>
      </c>
      <c r="F49" s="274">
        <f>+'[1]12.5.3 BCP Stand-alone'!F48</f>
        <v>166359440</v>
      </c>
      <c r="G49" s="274">
        <f>+'[1]12.5.3 BCP Stand-alone'!G48</f>
        <v>171569247</v>
      </c>
      <c r="H49" s="556">
        <f>+'[1]12.5.3 BCP Stand-alone'!H48</f>
        <v>3.1316569711944207E-2</v>
      </c>
      <c r="I49" s="557">
        <f>+'[1]12.5.3 BCP Stand-alone'!I48</f>
        <v>0.10041946709267631</v>
      </c>
      <c r="J49" s="200"/>
      <c r="K49" s="200"/>
      <c r="L49" s="2219"/>
      <c r="M49" s="2219"/>
      <c r="N49" s="2219"/>
      <c r="O49" s="2219"/>
      <c r="P49" s="2219"/>
      <c r="Q49" s="2219"/>
      <c r="R49" s="200"/>
      <c r="S49" s="200"/>
      <c r="T49" s="200"/>
      <c r="U49" s="200"/>
      <c r="V49" s="200"/>
      <c r="W49" s="200"/>
      <c r="X49" s="200"/>
      <c r="Y49" s="200"/>
      <c r="Z49" s="200"/>
      <c r="AA49" s="200"/>
      <c r="AB49" s="200"/>
      <c r="AC49" s="200"/>
      <c r="AD49" s="200"/>
      <c r="AE49" s="200"/>
    </row>
    <row r="50" spans="2:31" ht="14.5" customHeight="1">
      <c r="B50" s="2233"/>
      <c r="C50" s="2234"/>
      <c r="D50" s="49"/>
      <c r="E50" s="271"/>
      <c r="F50" s="272"/>
      <c r="G50" s="272"/>
      <c r="H50" s="554"/>
      <c r="I50" s="555"/>
      <c r="J50" s="53"/>
      <c r="K50" s="53"/>
      <c r="L50" s="314"/>
      <c r="M50" s="314"/>
      <c r="N50" s="314"/>
      <c r="O50" s="314"/>
      <c r="P50" s="314"/>
      <c r="Q50" s="314"/>
      <c r="R50" s="53"/>
      <c r="S50" s="53"/>
      <c r="T50" s="53"/>
      <c r="U50" s="53"/>
      <c r="V50" s="53"/>
      <c r="W50" s="53"/>
      <c r="X50" s="53"/>
      <c r="Y50" s="53"/>
      <c r="Z50" s="53"/>
      <c r="AA50" s="53"/>
      <c r="AB50" s="53"/>
      <c r="AC50" s="53"/>
      <c r="AD50" s="53"/>
      <c r="AE50" s="53"/>
    </row>
    <row r="51" spans="2:31" ht="14.5" customHeight="1">
      <c r="B51" s="279"/>
      <c r="C51" s="283"/>
      <c r="D51" s="49"/>
      <c r="E51" s="271"/>
      <c r="F51" s="272"/>
      <c r="G51" s="272"/>
      <c r="H51" s="554"/>
      <c r="I51" s="555"/>
      <c r="J51" s="53"/>
      <c r="K51" s="53"/>
      <c r="L51" s="314"/>
      <c r="M51" s="314"/>
      <c r="N51" s="314"/>
      <c r="O51" s="314"/>
      <c r="P51" s="314"/>
      <c r="Q51" s="314"/>
      <c r="R51" s="53"/>
      <c r="S51" s="53"/>
      <c r="T51" s="53"/>
      <c r="U51" s="53"/>
      <c r="V51" s="53"/>
      <c r="W51" s="53"/>
      <c r="X51" s="53"/>
      <c r="Y51" s="53"/>
      <c r="Z51" s="53"/>
      <c r="AA51" s="53"/>
      <c r="AB51" s="53"/>
      <c r="AC51" s="53"/>
      <c r="AD51" s="53"/>
      <c r="AE51" s="53"/>
    </row>
    <row r="52" spans="2:31" s="176" customFormat="1">
      <c r="B52" s="2231" t="s">
        <v>609</v>
      </c>
      <c r="C52" s="2232"/>
      <c r="D52" s="281"/>
      <c r="E52" s="273">
        <f>+'[1]12.5.3 BCP Stand-alone'!E51</f>
        <v>25001573</v>
      </c>
      <c r="F52" s="274">
        <f>+'[1]12.5.3 BCP Stand-alone'!F51</f>
        <v>25351543</v>
      </c>
      <c r="G52" s="274">
        <f>+'[1]12.5.3 BCP Stand-alone'!G51</f>
        <v>26011878</v>
      </c>
      <c r="H52" s="556">
        <f>+'[1]12.5.3 BCP Stand-alone'!H51</f>
        <v>2.604713251576048E-2</v>
      </c>
      <c r="I52" s="557">
        <f>+'[1]12.5.3 BCP Stand-alone'!I51</f>
        <v>4.0409657424354858E-2</v>
      </c>
      <c r="J52" s="200"/>
      <c r="K52" s="200"/>
      <c r="L52" s="200"/>
      <c r="M52" s="200"/>
      <c r="N52" s="200"/>
      <c r="O52" s="200"/>
      <c r="P52" s="200"/>
      <c r="Q52" s="200"/>
      <c r="R52" s="200"/>
      <c r="S52" s="200"/>
      <c r="T52" s="200"/>
      <c r="U52" s="200"/>
      <c r="V52" s="200"/>
      <c r="W52" s="53"/>
      <c r="X52" s="53"/>
      <c r="Y52" s="53"/>
      <c r="Z52" s="53"/>
      <c r="AA52" s="53"/>
      <c r="AB52" s="53"/>
      <c r="AC52" s="200"/>
      <c r="AD52" s="200"/>
      <c r="AE52" s="200"/>
    </row>
    <row r="53" spans="2:31">
      <c r="B53" s="52"/>
      <c r="C53" s="49" t="s">
        <v>423</v>
      </c>
      <c r="D53" s="49"/>
      <c r="E53" s="271">
        <f>+'[1]12.5.3 BCP Stand-alone'!E52</f>
        <v>12679794</v>
      </c>
      <c r="F53" s="272">
        <f>+'[1]12.5.3 BCP Stand-alone'!F52</f>
        <v>12679794</v>
      </c>
      <c r="G53" s="272">
        <f>+'[1]12.5.3 BCP Stand-alone'!G52</f>
        <v>12679794</v>
      </c>
      <c r="H53" s="554">
        <f>+'[1]12.5.3 BCP Stand-alone'!H52</f>
        <v>0</v>
      </c>
      <c r="I53" s="555">
        <f>+'[1]12.5.3 BCP Stand-alone'!I52</f>
        <v>0</v>
      </c>
      <c r="J53" s="53"/>
      <c r="K53" s="53"/>
      <c r="L53" s="53"/>
      <c r="M53" s="53"/>
      <c r="N53" s="53"/>
      <c r="O53" s="53"/>
      <c r="P53" s="53"/>
      <c r="Q53" s="53"/>
      <c r="R53" s="53"/>
      <c r="S53" s="53"/>
      <c r="T53" s="53"/>
      <c r="U53" s="53"/>
      <c r="V53" s="53"/>
      <c r="W53" s="53"/>
      <c r="X53" s="53"/>
      <c r="Y53" s="53"/>
      <c r="Z53" s="53"/>
      <c r="AA53" s="53"/>
      <c r="AB53" s="53"/>
      <c r="AC53" s="53"/>
      <c r="AD53" s="53"/>
      <c r="AE53" s="53"/>
    </row>
    <row r="54" spans="2:31">
      <c r="B54" s="52"/>
      <c r="C54" s="49" t="s">
        <v>456</v>
      </c>
      <c r="D54" s="49"/>
      <c r="E54" s="271">
        <f>+'[1]12.5.3 BCP Stand-alone'!E53</f>
        <v>6372059</v>
      </c>
      <c r="F54" s="272">
        <f>+'[1]12.5.3 BCP Stand-alone'!F53</f>
        <v>6372468</v>
      </c>
      <c r="G54" s="272">
        <f>+'[1]12.5.3 BCP Stand-alone'!G53</f>
        <v>5905440</v>
      </c>
      <c r="H54" s="554">
        <f>+'[1]12.5.3 BCP Stand-alone'!H53</f>
        <v>-7.3288402546705614E-2</v>
      </c>
      <c r="I54" s="555">
        <f>+'[1]12.5.3 BCP Stand-alone'!I53</f>
        <v>-7.3228920196752728E-2</v>
      </c>
      <c r="J54" s="53"/>
      <c r="K54" s="53"/>
      <c r="L54" s="53"/>
      <c r="M54" s="53"/>
      <c r="N54" s="53"/>
      <c r="O54" s="53"/>
      <c r="P54" s="53"/>
      <c r="Q54" s="53"/>
      <c r="R54" s="53"/>
      <c r="S54" s="53"/>
      <c r="T54" s="53"/>
      <c r="U54" s="53"/>
      <c r="V54" s="53"/>
      <c r="W54" s="53"/>
      <c r="X54" s="53"/>
      <c r="Y54" s="53"/>
      <c r="Z54" s="53"/>
      <c r="AA54" s="53"/>
      <c r="AB54" s="53"/>
      <c r="AC54" s="53"/>
      <c r="AD54" s="53"/>
      <c r="AE54" s="53"/>
    </row>
    <row r="55" spans="2:31">
      <c r="B55" s="282"/>
      <c r="C55" s="2253" t="s">
        <v>678</v>
      </c>
      <c r="D55" s="2253"/>
      <c r="E55" s="271">
        <f>+'[1]12.5.3 BCP Stand-alone'!E54</f>
        <v>-109202</v>
      </c>
      <c r="F55" s="272">
        <f>+'[1]12.5.3 BCP Stand-alone'!F54</f>
        <v>222730</v>
      </c>
      <c r="G55" s="272">
        <f>+'[1]12.5.3 BCP Stand-alone'!G54</f>
        <v>81399</v>
      </c>
      <c r="H55" s="554">
        <f>+'[1]12.5.3 BCP Stand-alone'!H54</f>
        <v>-0.63453957706640329</v>
      </c>
      <c r="I55" s="555" t="str">
        <f>+'[1]12.5.3 BCP Stand-alone'!I54</f>
        <v>n.a.</v>
      </c>
      <c r="J55" s="53"/>
      <c r="K55" s="53"/>
      <c r="L55" s="53"/>
      <c r="M55" s="53"/>
      <c r="N55" s="53"/>
      <c r="O55" s="53"/>
      <c r="P55" s="53"/>
      <c r="Q55" s="53"/>
      <c r="R55" s="53"/>
      <c r="S55" s="53"/>
      <c r="T55" s="53"/>
      <c r="U55" s="53"/>
      <c r="V55" s="53"/>
      <c r="W55" s="53"/>
      <c r="X55" s="53"/>
      <c r="Y55" s="53"/>
      <c r="Z55" s="53"/>
      <c r="AA55" s="53"/>
      <c r="AB55" s="53"/>
      <c r="AC55" s="53"/>
      <c r="AD55" s="53"/>
      <c r="AE55" s="53"/>
    </row>
    <row r="56" spans="2:31">
      <c r="B56" s="2254" t="s">
        <v>612</v>
      </c>
      <c r="C56" s="2255"/>
      <c r="D56" s="49"/>
      <c r="E56" s="271">
        <f>+'[1]12.5.3 BCP Stand-alone'!E55</f>
        <v>6058922</v>
      </c>
      <c r="F56" s="272">
        <f>+'[1]12.5.3 BCP Stand-alone'!F55</f>
        <v>6076551</v>
      </c>
      <c r="G56" s="272">
        <f>+'[1]12.5.3 BCP Stand-alone'!G55</f>
        <v>7345245</v>
      </c>
      <c r="H56" s="554">
        <f>+'[1]12.5.3 BCP Stand-alone'!H55</f>
        <v>0.20878521384910617</v>
      </c>
      <c r="I56" s="555">
        <f>+'[1]12.5.3 BCP Stand-alone'!I55</f>
        <v>0.21230228743661</v>
      </c>
      <c r="J56" s="53"/>
      <c r="K56" s="53"/>
      <c r="L56" s="53"/>
      <c r="M56" s="53"/>
      <c r="N56" s="53"/>
      <c r="O56" s="53"/>
      <c r="P56" s="53"/>
      <c r="Q56" s="53"/>
      <c r="R56" s="53"/>
      <c r="S56" s="53"/>
      <c r="T56" s="53"/>
      <c r="U56" s="53"/>
      <c r="V56" s="53"/>
      <c r="W56" s="200"/>
      <c r="X56" s="200"/>
      <c r="Y56" s="200"/>
      <c r="Z56" s="200"/>
      <c r="AA56" s="200"/>
      <c r="AB56" s="200"/>
      <c r="AC56" s="53"/>
      <c r="AD56" s="53"/>
      <c r="AE56" s="53"/>
    </row>
    <row r="57" spans="2:31">
      <c r="B57" s="282"/>
      <c r="C57" s="1624"/>
      <c r="D57" s="49"/>
      <c r="E57" s="271"/>
      <c r="F57" s="272"/>
      <c r="G57" s="272"/>
      <c r="H57" s="554"/>
      <c r="I57" s="555"/>
      <c r="J57" s="53"/>
      <c r="K57" s="53"/>
      <c r="L57" s="53"/>
      <c r="M57" s="53"/>
      <c r="N57" s="53"/>
      <c r="O57" s="53"/>
      <c r="P57" s="53"/>
      <c r="Q57" s="53"/>
      <c r="R57" s="53"/>
      <c r="S57" s="53"/>
      <c r="T57" s="53"/>
      <c r="U57" s="53"/>
      <c r="V57" s="53"/>
      <c r="W57" s="200"/>
      <c r="X57" s="200"/>
      <c r="Y57" s="200"/>
      <c r="Z57" s="200"/>
      <c r="AA57" s="200"/>
      <c r="AB57" s="200"/>
      <c r="AC57" s="53"/>
      <c r="AD57" s="53"/>
      <c r="AE57" s="53"/>
    </row>
    <row r="58" spans="2:31" ht="14.5" customHeight="1">
      <c r="B58" s="2256"/>
      <c r="C58" s="2253"/>
      <c r="D58" s="49"/>
      <c r="E58" s="271"/>
      <c r="F58" s="272"/>
      <c r="G58" s="272"/>
      <c r="H58" s="554"/>
      <c r="I58" s="555"/>
      <c r="J58" s="53"/>
      <c r="K58" s="53"/>
      <c r="L58" s="53"/>
      <c r="M58" s="53"/>
      <c r="N58" s="53"/>
      <c r="O58" s="53"/>
      <c r="P58" s="53"/>
      <c r="Q58" s="53"/>
      <c r="R58" s="53"/>
      <c r="S58" s="53"/>
      <c r="T58" s="53"/>
      <c r="U58" s="53"/>
      <c r="V58" s="53"/>
      <c r="AC58" s="53"/>
      <c r="AD58" s="53"/>
      <c r="AE58" s="53"/>
    </row>
    <row r="59" spans="2:31" s="176" customFormat="1">
      <c r="B59" s="2191" t="s">
        <v>585</v>
      </c>
      <c r="C59" s="2192"/>
      <c r="D59" s="2192"/>
      <c r="E59" s="273">
        <f>+'[1]12.5.3 BCP Stand-alone'!E58</f>
        <v>25001573</v>
      </c>
      <c r="F59" s="274">
        <f>+'[1]12.5.3 BCP Stand-alone'!F58</f>
        <v>25351543</v>
      </c>
      <c r="G59" s="274">
        <f>+'[1]12.5.3 BCP Stand-alone'!G58</f>
        <v>26011878</v>
      </c>
      <c r="H59" s="556">
        <f>+'[1]12.5.3 BCP Stand-alone'!H58</f>
        <v>2.604713251576048E-2</v>
      </c>
      <c r="I59" s="557">
        <f>+'[1]12.5.3 BCP Stand-alone'!I58</f>
        <v>4.0409657424354858E-2</v>
      </c>
      <c r="J59" s="200"/>
      <c r="K59" s="200"/>
      <c r="L59" s="200"/>
      <c r="M59" s="200"/>
      <c r="N59" s="200"/>
      <c r="O59" s="200"/>
      <c r="P59" s="200"/>
      <c r="Q59" s="200"/>
      <c r="R59" s="200"/>
      <c r="S59" s="200"/>
      <c r="T59" s="200"/>
      <c r="U59" s="200"/>
      <c r="V59" s="200"/>
      <c r="AC59" s="200"/>
      <c r="AD59" s="200"/>
      <c r="AE59" s="200"/>
    </row>
    <row r="60" spans="2:31" ht="16" customHeight="1">
      <c r="B60" s="243"/>
      <c r="C60" s="244"/>
      <c r="D60" s="244"/>
      <c r="E60" s="273"/>
      <c r="F60" s="274"/>
      <c r="G60" s="274"/>
      <c r="H60" s="556"/>
      <c r="I60" s="557"/>
      <c r="J60" s="53"/>
      <c r="K60"/>
      <c r="L60"/>
      <c r="M60"/>
      <c r="N60"/>
      <c r="O60"/>
      <c r="P60"/>
      <c r="Q60"/>
    </row>
    <row r="61" spans="2:31" s="176" customFormat="1" ht="14.5">
      <c r="B61" s="2236" t="s">
        <v>586</v>
      </c>
      <c r="C61" s="2237"/>
      <c r="D61" s="2237"/>
      <c r="E61" s="273">
        <f>+'[1]12.5.3 BCP Stand-alone'!E60</f>
        <v>180914161</v>
      </c>
      <c r="F61" s="274">
        <f>+'[1]12.5.3 BCP Stand-alone'!F60</f>
        <v>191710983</v>
      </c>
      <c r="G61" s="274">
        <f>+'[1]12.5.3 BCP Stand-alone'!G60</f>
        <v>197581125</v>
      </c>
      <c r="H61" s="556">
        <f>+'[1]12.5.3 BCP Stand-alone'!H60</f>
        <v>3.0619748061069617E-2</v>
      </c>
      <c r="I61" s="557">
        <f>+'[1]12.5.3 BCP Stand-alone'!I60</f>
        <v>9.2126364834425531E-2</v>
      </c>
      <c r="J61" s="200"/>
      <c r="K61" s="150"/>
      <c r="L61" s="150"/>
      <c r="M61" s="150"/>
      <c r="N61" s="150"/>
      <c r="O61" s="150"/>
      <c r="P61" s="150"/>
      <c r="Q61" s="150"/>
      <c r="W61" s="46"/>
      <c r="X61" s="46"/>
      <c r="Y61" s="46"/>
      <c r="Z61" s="46"/>
      <c r="AA61" s="46"/>
      <c r="AB61" s="46"/>
    </row>
    <row r="62" spans="2:31" ht="13" customHeight="1">
      <c r="B62" s="2233"/>
      <c r="C62" s="2234"/>
      <c r="D62" s="283"/>
      <c r="E62" s="273"/>
      <c r="F62" s="274"/>
      <c r="G62" s="274"/>
      <c r="H62" s="556"/>
      <c r="I62" s="557"/>
      <c r="J62" s="53"/>
      <c r="K62"/>
      <c r="L62"/>
      <c r="M62"/>
      <c r="N62"/>
      <c r="O62"/>
      <c r="P62"/>
      <c r="Q62"/>
    </row>
    <row r="63" spans="2:31" ht="14.5">
      <c r="B63" s="2231" t="s">
        <v>587</v>
      </c>
      <c r="C63" s="2232"/>
      <c r="D63" s="281"/>
      <c r="E63" s="273">
        <f>+'[1]12.5.3 BCP Stand-alone'!E62</f>
        <v>134844989</v>
      </c>
      <c r="F63" s="274">
        <f>+'[1]12.5.3 BCP Stand-alone'!F62</f>
        <v>140242082</v>
      </c>
      <c r="G63" s="274">
        <f>+'[1]12.5.3 BCP Stand-alone'!G62</f>
        <v>135041209</v>
      </c>
      <c r="H63" s="556">
        <f>+'[1]12.5.3 BCP Stand-alone'!H62</f>
        <v>-3.7084967121352348E-2</v>
      </c>
      <c r="I63" s="557">
        <f>+'[1]12.5.3 BCP Stand-alone'!I62</f>
        <v>1.4551523305029897E-3</v>
      </c>
      <c r="J63" s="53"/>
      <c r="K63"/>
      <c r="L63"/>
      <c r="M63"/>
      <c r="N63"/>
      <c r="O63"/>
      <c r="P63"/>
      <c r="Q63"/>
    </row>
    <row r="64" spans="2:31" ht="14.5">
      <c r="B64" s="2233" t="s">
        <v>588</v>
      </c>
      <c r="C64" s="2234"/>
      <c r="D64" s="283"/>
      <c r="E64" s="271">
        <f>+'[1]12.5.3 BCP Stand-alone'!E63</f>
        <v>19328506</v>
      </c>
      <c r="F64" s="272">
        <f>+'[1]12.5.3 BCP Stand-alone'!F63</f>
        <v>19593247</v>
      </c>
      <c r="G64" s="272">
        <f>+'[1]12.5.3 BCP Stand-alone'!G63</f>
        <v>21683478</v>
      </c>
      <c r="H64" s="554">
        <f>+'[1]12.5.3 BCP Stand-alone'!H63</f>
        <v>0.10668119480145379</v>
      </c>
      <c r="I64" s="555">
        <f>+'[1]12.5.3 BCP Stand-alone'!I63</f>
        <v>0.12183931856916412</v>
      </c>
      <c r="J64" s="53"/>
      <c r="K64"/>
      <c r="L64"/>
      <c r="M64"/>
      <c r="N64"/>
      <c r="O64"/>
      <c r="P64"/>
      <c r="Q64"/>
    </row>
    <row r="65" spans="2:17" ht="14.5">
      <c r="B65" s="279" t="s">
        <v>589</v>
      </c>
      <c r="C65" s="283"/>
      <c r="D65" s="283"/>
      <c r="E65" s="271">
        <f>+'[1]12.5.3 BCP Stand-alone'!E64</f>
        <v>74091027</v>
      </c>
      <c r="F65" s="272">
        <f>+'[1]12.5.3 BCP Stand-alone'!F64</f>
        <v>75257883</v>
      </c>
      <c r="G65" s="272">
        <f>+'[1]12.5.3 BCP Stand-alone'!G64</f>
        <v>71516643</v>
      </c>
      <c r="H65" s="554">
        <f>+'[1]12.5.3 BCP Stand-alone'!H64</f>
        <v>-4.9712267351448083E-2</v>
      </c>
      <c r="I65" s="555">
        <f>+'[1]12.5.3 BCP Stand-alone'!I64</f>
        <v>-3.4746231821027394E-2</v>
      </c>
      <c r="J65" s="53"/>
      <c r="K65"/>
      <c r="L65"/>
      <c r="M65"/>
      <c r="N65"/>
      <c r="O65"/>
      <c r="P65"/>
      <c r="Q65"/>
    </row>
    <row r="66" spans="2:17" ht="15" thickBot="1">
      <c r="B66" s="2251" t="s">
        <v>590</v>
      </c>
      <c r="C66" s="2252"/>
      <c r="D66" s="548"/>
      <c r="E66" s="1322">
        <f>+'[1]12.5.3 BCP Stand-alone'!E65</f>
        <v>41425456</v>
      </c>
      <c r="F66" s="1043">
        <f>+'[1]12.5.3 BCP Stand-alone'!F65</f>
        <v>45390952</v>
      </c>
      <c r="G66" s="1043">
        <f>+'[1]12.5.3 BCP Stand-alone'!G65</f>
        <v>41841088</v>
      </c>
      <c r="H66" s="1323">
        <f>+'[1]12.5.3 BCP Stand-alone'!H65</f>
        <v>-7.8206423165568334E-2</v>
      </c>
      <c r="I66" s="1324">
        <f>+'[1]12.5.3 BCP Stand-alone'!I65</f>
        <v>1.0033251052203264E-2</v>
      </c>
      <c r="J66" s="53"/>
      <c r="K66"/>
      <c r="L66"/>
      <c r="M66"/>
      <c r="N66"/>
      <c r="O66"/>
      <c r="P66"/>
      <c r="Q66"/>
    </row>
    <row r="67" spans="2:17">
      <c r="B67" s="2250"/>
      <c r="C67" s="2250"/>
      <c r="D67" s="49"/>
      <c r="E67" s="49"/>
      <c r="F67" s="49"/>
      <c r="G67" s="49"/>
      <c r="H67" s="49"/>
      <c r="I67" s="49"/>
      <c r="J67" s="53"/>
    </row>
    <row r="68" spans="2:17">
      <c r="B68" s="2249" t="s">
        <v>679</v>
      </c>
      <c r="C68" s="2219"/>
      <c r="D68" s="2219"/>
      <c r="E68" s="2219"/>
      <c r="F68" s="2219"/>
      <c r="G68" s="2219"/>
      <c r="H68" s="2219"/>
      <c r="I68" s="2219"/>
      <c r="J68" s="53"/>
    </row>
    <row r="69" spans="2:17" ht="14.15" customHeight="1">
      <c r="B69" s="2249" t="s">
        <v>680</v>
      </c>
      <c r="C69" s="2249"/>
      <c r="D69" s="2249"/>
      <c r="E69" s="2249"/>
      <c r="F69" s="2249"/>
      <c r="G69" s="2249"/>
      <c r="H69" s="2249"/>
      <c r="I69" s="2249"/>
      <c r="J69" s="53"/>
    </row>
    <row r="70" spans="2:17">
      <c r="B70" s="284" t="s">
        <v>681</v>
      </c>
      <c r="C70" s="284"/>
      <c r="D70" s="284"/>
      <c r="E70" s="284"/>
      <c r="F70" s="284"/>
      <c r="G70" s="284"/>
      <c r="H70" s="49"/>
      <c r="I70" s="49"/>
      <c r="J70" s="53"/>
    </row>
    <row r="71" spans="2:17">
      <c r="B71" s="53"/>
      <c r="C71" s="53"/>
      <c r="D71" s="53"/>
      <c r="E71" s="53"/>
      <c r="F71" s="53"/>
      <c r="G71" s="53"/>
      <c r="H71" s="53"/>
      <c r="I71" s="53"/>
      <c r="J71" s="53"/>
    </row>
  </sheetData>
  <mergeCells count="64">
    <mergeCell ref="C24:D24"/>
    <mergeCell ref="B25:C25"/>
    <mergeCell ref="B26:C26"/>
    <mergeCell ref="C22:D22"/>
    <mergeCell ref="C23:D23"/>
    <mergeCell ref="L47:Q49"/>
    <mergeCell ref="B35:C35"/>
    <mergeCell ref="B46:C46"/>
    <mergeCell ref="B48:C48"/>
    <mergeCell ref="B33:C33"/>
    <mergeCell ref="B34:D34"/>
    <mergeCell ref="B27:C27"/>
    <mergeCell ref="B49:D49"/>
    <mergeCell ref="B50:C50"/>
    <mergeCell ref="C36:D36"/>
    <mergeCell ref="C37:D37"/>
    <mergeCell ref="C38:D38"/>
    <mergeCell ref="B32:D32"/>
    <mergeCell ref="B28:C28"/>
    <mergeCell ref="B29:C29"/>
    <mergeCell ref="B30:C30"/>
    <mergeCell ref="B31:C31"/>
    <mergeCell ref="C55:D55"/>
    <mergeCell ref="B56:C56"/>
    <mergeCell ref="B58:C58"/>
    <mergeCell ref="B52:C52"/>
    <mergeCell ref="B39:C39"/>
    <mergeCell ref="C41:D41"/>
    <mergeCell ref="C42:D42"/>
    <mergeCell ref="B44:C44"/>
    <mergeCell ref="B45:C45"/>
    <mergeCell ref="B68:I68"/>
    <mergeCell ref="B69:I69"/>
    <mergeCell ref="B59:D59"/>
    <mergeCell ref="B61:D61"/>
    <mergeCell ref="B62:C62"/>
    <mergeCell ref="B63:C63"/>
    <mergeCell ref="B64:C64"/>
    <mergeCell ref="B67:C67"/>
    <mergeCell ref="B66:C66"/>
    <mergeCell ref="C3:I5"/>
    <mergeCell ref="L3:T5"/>
    <mergeCell ref="W3:AB5"/>
    <mergeCell ref="W2:AB2"/>
    <mergeCell ref="X7:Z7"/>
    <mergeCell ref="AA7:AB7"/>
    <mergeCell ref="M6:O6"/>
    <mergeCell ref="P6:Q6"/>
    <mergeCell ref="E7:G7"/>
    <mergeCell ref="H7:I7"/>
    <mergeCell ref="B6:D6"/>
    <mergeCell ref="M7:O7"/>
    <mergeCell ref="P7:Q7"/>
    <mergeCell ref="R7:S7"/>
    <mergeCell ref="B8:D8"/>
    <mergeCell ref="B21:C21"/>
    <mergeCell ref="B16:C16"/>
    <mergeCell ref="B20:C20"/>
    <mergeCell ref="C11:D11"/>
    <mergeCell ref="C12:D12"/>
    <mergeCell ref="B13:D13"/>
    <mergeCell ref="B14:C14"/>
    <mergeCell ref="B9:D9"/>
    <mergeCell ref="B10:C10"/>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S62"/>
  <sheetViews>
    <sheetView showGridLines="0" topLeftCell="A10" zoomScale="70" zoomScaleNormal="70" workbookViewId="0">
      <selection activeCell="D14" sqref="D14"/>
    </sheetView>
  </sheetViews>
  <sheetFormatPr baseColWidth="10" defaultColWidth="11.453125" defaultRowHeight="14"/>
  <cols>
    <col min="1" max="1" width="11.453125" style="46"/>
    <col min="2" max="2" width="58.54296875" style="46" customWidth="1"/>
    <col min="3" max="5" width="12.54296875" style="46" customWidth="1"/>
    <col min="6" max="7" width="11.81640625" style="46" customWidth="1"/>
    <col min="8" max="8" width="10.1796875" style="46" customWidth="1"/>
    <col min="9" max="9" width="10.08984375" style="46" customWidth="1"/>
    <col min="10" max="10" width="16.453125" style="46" customWidth="1"/>
    <col min="11" max="16384" width="11.453125" style="46"/>
  </cols>
  <sheetData>
    <row r="1" spans="1:19">
      <c r="A1" s="287" t="s">
        <v>41</v>
      </c>
      <c r="B1" s="53"/>
      <c r="C1" s="53"/>
      <c r="D1" s="53"/>
      <c r="E1" s="53"/>
      <c r="F1" s="53"/>
      <c r="G1" s="53"/>
      <c r="H1" s="53"/>
      <c r="I1" s="53"/>
      <c r="J1" s="53"/>
      <c r="K1" s="53"/>
      <c r="L1" s="53"/>
    </row>
    <row r="2" spans="1:19">
      <c r="A2" s="53"/>
      <c r="B2" s="2240" t="s">
        <v>682</v>
      </c>
      <c r="C2" s="2192"/>
      <c r="D2" s="2192"/>
      <c r="E2" s="2192"/>
      <c r="F2" s="2192"/>
      <c r="G2" s="2192"/>
      <c r="H2" s="53"/>
      <c r="I2" s="53"/>
      <c r="J2" s="53"/>
      <c r="K2" s="53"/>
      <c r="L2" s="53"/>
    </row>
    <row r="3" spans="1:19">
      <c r="A3" s="53"/>
      <c r="B3" s="2192"/>
      <c r="C3" s="2192"/>
      <c r="D3" s="2192"/>
      <c r="E3" s="2192"/>
      <c r="F3" s="2192"/>
      <c r="G3" s="2192"/>
      <c r="H3" s="53"/>
      <c r="I3" s="53"/>
      <c r="J3" s="53"/>
      <c r="K3" s="53"/>
      <c r="L3" s="53"/>
    </row>
    <row r="4" spans="1:19" ht="14.5" thickBot="1">
      <c r="A4" s="53"/>
      <c r="B4" s="654"/>
      <c r="C4" s="144"/>
      <c r="D4" s="144"/>
      <c r="E4" s="144"/>
      <c r="F4" s="288"/>
      <c r="G4" s="288"/>
      <c r="H4" s="53"/>
      <c r="I4" s="53"/>
      <c r="J4" s="53"/>
      <c r="K4" s="53"/>
      <c r="L4" s="53"/>
    </row>
    <row r="5" spans="1:19">
      <c r="A5" s="53"/>
      <c r="B5" s="1325"/>
      <c r="C5" s="2103" t="s">
        <v>179</v>
      </c>
      <c r="D5" s="2103"/>
      <c r="E5" s="2104"/>
      <c r="F5" s="2102" t="s">
        <v>683</v>
      </c>
      <c r="G5" s="2104"/>
      <c r="H5" s="53"/>
      <c r="I5" s="53"/>
      <c r="J5" s="53"/>
      <c r="K5" s="53"/>
      <c r="L5" s="53"/>
    </row>
    <row r="6" spans="1:19" ht="15" thickBot="1">
      <c r="A6" s="53"/>
      <c r="B6" s="302"/>
      <c r="C6" s="966" t="s">
        <v>777</v>
      </c>
      <c r="D6" s="966" t="s">
        <v>108</v>
      </c>
      <c r="E6" s="966" t="s">
        <v>772</v>
      </c>
      <c r="F6" s="382" t="s">
        <v>74</v>
      </c>
      <c r="G6" s="383" t="s">
        <v>75</v>
      </c>
      <c r="H6" s="53"/>
      <c r="I6" s="53"/>
      <c r="J6" s="53"/>
      <c r="K6" s="53"/>
      <c r="L6" s="53"/>
    </row>
    <row r="7" spans="1:19">
      <c r="A7" s="53"/>
      <c r="B7" s="1312" t="s">
        <v>532</v>
      </c>
      <c r="C7" s="1326"/>
      <c r="D7" s="1327"/>
      <c r="E7" s="1328"/>
      <c r="F7" s="1329"/>
      <c r="G7" s="1330"/>
      <c r="H7" s="53"/>
      <c r="I7" s="53"/>
      <c r="J7" s="53"/>
      <c r="K7" s="53"/>
      <c r="L7" s="53"/>
    </row>
    <row r="8" spans="1:19" ht="14.5">
      <c r="A8" s="53"/>
      <c r="B8" s="289" t="s">
        <v>597</v>
      </c>
      <c r="C8" s="401">
        <f>+'[1]12.5.4 BCP Bolivia'!C8</f>
        <v>2552099</v>
      </c>
      <c r="D8" s="402">
        <f>+'[1]12.5.4 BCP Bolivia'!D8</f>
        <v>2215684</v>
      </c>
      <c r="E8" s="403">
        <f>+'[1]12.5.4 BCP Bolivia'!E8</f>
        <v>2216270</v>
      </c>
      <c r="F8" s="566">
        <f>+'[1]12.5.4 BCP Bolivia'!F8</f>
        <v>2.6447814760599542E-4</v>
      </c>
      <c r="G8" s="568">
        <f>+'[1]12.5.4 BCP Bolivia'!G8</f>
        <v>-0.13158933097814784</v>
      </c>
      <c r="H8" s="53"/>
      <c r="I8" s="53"/>
      <c r="J8" s="53"/>
      <c r="K8" s="53"/>
      <c r="L8" s="53"/>
      <c r="N8"/>
      <c r="O8"/>
      <c r="P8"/>
      <c r="Q8"/>
      <c r="R8"/>
      <c r="S8"/>
    </row>
    <row r="9" spans="1:19" ht="14.5">
      <c r="A9" s="53"/>
      <c r="B9" s="289" t="s">
        <v>293</v>
      </c>
      <c r="C9" s="401">
        <f>+'[1]12.5.4 BCP Bolivia'!C9</f>
        <v>1522673</v>
      </c>
      <c r="D9" s="402">
        <f>+'[1]12.5.4 BCP Bolivia'!D9</f>
        <v>1405967</v>
      </c>
      <c r="E9" s="403">
        <f>+'[1]12.5.4 BCP Bolivia'!E9</f>
        <v>1739760</v>
      </c>
      <c r="F9" s="566">
        <f>+'[1]12.5.4 BCP Bolivia'!F9</f>
        <v>0.23741168889454722</v>
      </c>
      <c r="G9" s="568">
        <f>+'[1]12.5.4 BCP Bolivia'!G9</f>
        <v>0.14256967845361412</v>
      </c>
      <c r="H9" s="53"/>
      <c r="I9" s="53"/>
      <c r="J9" s="53"/>
      <c r="K9" s="53"/>
      <c r="L9" s="53"/>
      <c r="N9"/>
      <c r="O9"/>
      <c r="P9"/>
      <c r="Q9"/>
      <c r="R9"/>
      <c r="S9"/>
    </row>
    <row r="10" spans="1:19" ht="14.5">
      <c r="A10" s="53"/>
      <c r="B10" s="280" t="s">
        <v>35</v>
      </c>
      <c r="C10" s="404">
        <f>+'[1]12.5.4 BCP Bolivia'!C10</f>
        <v>9401800</v>
      </c>
      <c r="D10" s="405">
        <f>+'[1]12.5.4 BCP Bolivia'!D10</f>
        <v>9829567</v>
      </c>
      <c r="E10" s="406">
        <f>+'[1]12.5.4 BCP Bolivia'!E10</f>
        <v>9938971</v>
      </c>
      <c r="F10" s="567">
        <f>+'[1]12.5.4 BCP Bolivia'!F10</f>
        <v>1.1130093522939477E-2</v>
      </c>
      <c r="G10" s="569">
        <f>+'[1]12.5.4 BCP Bolivia'!G10</f>
        <v>5.7134910336318567E-2</v>
      </c>
      <c r="H10" s="53"/>
      <c r="I10" s="53"/>
      <c r="J10" s="53"/>
      <c r="K10" s="53"/>
      <c r="L10" s="53"/>
      <c r="N10"/>
      <c r="O10"/>
      <c r="P10"/>
      <c r="Q10"/>
      <c r="R10"/>
      <c r="S10"/>
    </row>
    <row r="11" spans="1:19" ht="14.5">
      <c r="A11" s="53"/>
      <c r="B11" s="290" t="s">
        <v>542</v>
      </c>
      <c r="C11" s="401">
        <f>+'[1]12.5.4 BCP Bolivia'!C11</f>
        <v>9112232</v>
      </c>
      <c r="D11" s="402">
        <f>+'[1]12.5.4 BCP Bolivia'!D11</f>
        <v>9504083</v>
      </c>
      <c r="E11" s="403">
        <f>+'[1]12.5.4 BCP Bolivia'!E11</f>
        <v>9609399</v>
      </c>
      <c r="F11" s="566">
        <f>+'[1]12.5.4 BCP Bolivia'!F11</f>
        <v>1.1081132182873432E-2</v>
      </c>
      <c r="G11" s="568">
        <f>+'[1]12.5.4 BCP Bolivia'!G11</f>
        <v>5.456039749646413E-2</v>
      </c>
      <c r="H11" s="53"/>
      <c r="I11" s="53"/>
      <c r="J11" s="53"/>
      <c r="K11" s="53"/>
      <c r="L11" s="53"/>
      <c r="N11"/>
      <c r="O11"/>
      <c r="P11"/>
      <c r="Q11"/>
      <c r="R11"/>
      <c r="S11"/>
    </row>
    <row r="12" spans="1:19" ht="14.5">
      <c r="A12" s="53"/>
      <c r="B12" s="290" t="s">
        <v>684</v>
      </c>
      <c r="C12" s="401">
        <f>+'[1]12.5.4 BCP Bolivia'!C12</f>
        <v>240528</v>
      </c>
      <c r="D12" s="402">
        <f>+'[1]12.5.4 BCP Bolivia'!D12</f>
        <v>270433</v>
      </c>
      <c r="E12" s="403">
        <f>+'[1]12.5.4 BCP Bolivia'!E12</f>
        <v>266296</v>
      </c>
      <c r="F12" s="566">
        <f>+'[1]12.5.4 BCP Bolivia'!F12</f>
        <v>-1.5297689261295822E-2</v>
      </c>
      <c r="G12" s="568">
        <f>+'[1]12.5.4 BCP Bolivia'!G12</f>
        <v>0.10713097851393605</v>
      </c>
      <c r="H12" s="53"/>
      <c r="I12" s="53"/>
      <c r="J12" s="53"/>
      <c r="K12" s="53"/>
      <c r="L12" s="53"/>
      <c r="N12"/>
      <c r="O12"/>
      <c r="P12"/>
      <c r="Q12"/>
      <c r="R12"/>
      <c r="S12"/>
    </row>
    <row r="13" spans="1:19" ht="14.5">
      <c r="A13" s="53"/>
      <c r="B13" s="290" t="s">
        <v>685</v>
      </c>
      <c r="C13" s="401">
        <f>+'[1]12.5.4 BCP Bolivia'!C13</f>
        <v>49040</v>
      </c>
      <c r="D13" s="402">
        <f>+'[1]12.5.4 BCP Bolivia'!D13</f>
        <v>55051</v>
      </c>
      <c r="E13" s="403">
        <f>+'[1]12.5.4 BCP Bolivia'!E13</f>
        <v>63276</v>
      </c>
      <c r="F13" s="566">
        <f>+'[1]12.5.4 BCP Bolivia'!F13</f>
        <v>0.14940691358921732</v>
      </c>
      <c r="G13" s="568">
        <f>+'[1]12.5.4 BCP Bolivia'!G13</f>
        <v>0.29029363784665585</v>
      </c>
      <c r="H13" s="53"/>
      <c r="I13" s="53"/>
      <c r="J13" s="53"/>
      <c r="K13" s="53"/>
      <c r="L13" s="53"/>
      <c r="N13"/>
      <c r="O13"/>
      <c r="P13"/>
      <c r="Q13"/>
      <c r="R13"/>
      <c r="S13"/>
    </row>
    <row r="14" spans="1:19" ht="14.5">
      <c r="A14" s="53"/>
      <c r="B14" s="291" t="s">
        <v>686</v>
      </c>
      <c r="C14" s="401">
        <f>+'[1]12.5.4 BCP Bolivia'!C14</f>
        <v>-351688</v>
      </c>
      <c r="D14" s="402">
        <f>+'[1]12.5.4 BCP Bolivia'!D14</f>
        <v>-357720</v>
      </c>
      <c r="E14" s="403">
        <f>+'[1]12.5.4 BCP Bolivia'!E14</f>
        <v>-366704</v>
      </c>
      <c r="F14" s="566">
        <f>+'[1]12.5.4 BCP Bolivia'!F14</f>
        <v>2.5114614782511424E-2</v>
      </c>
      <c r="G14" s="568">
        <f>+'[1]12.5.4 BCP Bolivia'!G14</f>
        <v>4.2696935920474965E-2</v>
      </c>
      <c r="H14" s="53"/>
      <c r="I14" s="53"/>
      <c r="J14" s="53"/>
      <c r="K14" s="53"/>
      <c r="L14" s="53"/>
      <c r="N14"/>
      <c r="O14"/>
      <c r="P14"/>
      <c r="Q14"/>
      <c r="R14"/>
      <c r="S14"/>
    </row>
    <row r="15" spans="1:19" ht="14.5">
      <c r="A15" s="53"/>
      <c r="B15" s="292" t="s">
        <v>548</v>
      </c>
      <c r="C15" s="404">
        <f>+'[1]12.5.4 BCP Bolivia'!C15</f>
        <v>9050112</v>
      </c>
      <c r="D15" s="405">
        <f>+'[1]12.5.4 BCP Bolivia'!D15</f>
        <v>9471846</v>
      </c>
      <c r="E15" s="406">
        <f>+'[1]12.5.4 BCP Bolivia'!E15</f>
        <v>9572267</v>
      </c>
      <c r="F15" s="567">
        <f>+'[1]12.5.4 BCP Bolivia'!F15</f>
        <v>1.060205159585581E-2</v>
      </c>
      <c r="G15" s="569">
        <f>+'[1]12.5.4 BCP Bolivia'!G15</f>
        <v>5.7695971055385931E-2</v>
      </c>
      <c r="H15" s="53"/>
      <c r="I15" s="53"/>
      <c r="J15" s="53"/>
      <c r="K15" s="53"/>
      <c r="L15" s="53"/>
      <c r="N15"/>
      <c r="O15"/>
      <c r="P15"/>
      <c r="Q15"/>
      <c r="R15"/>
      <c r="S15"/>
    </row>
    <row r="16" spans="1:19" ht="14.5">
      <c r="A16" s="53"/>
      <c r="B16" s="293" t="s">
        <v>687</v>
      </c>
      <c r="C16" s="401">
        <f>+'[1]12.5.4 BCP Bolivia'!C16</f>
        <v>66129</v>
      </c>
      <c r="D16" s="402">
        <f>+'[1]12.5.4 BCP Bolivia'!D16</f>
        <v>130797</v>
      </c>
      <c r="E16" s="403">
        <f>+'[1]12.5.4 BCP Bolivia'!E16</f>
        <v>132210</v>
      </c>
      <c r="F16" s="566">
        <f>+'[1]12.5.4 BCP Bolivia'!F16</f>
        <v>1.0803000068808855E-2</v>
      </c>
      <c r="G16" s="568">
        <f>+'[1]12.5.4 BCP Bolivia'!G16</f>
        <v>0.9992741459873884</v>
      </c>
      <c r="H16" s="53"/>
      <c r="I16" s="53"/>
      <c r="J16" s="53"/>
      <c r="K16" s="53"/>
      <c r="L16" s="53"/>
      <c r="N16"/>
      <c r="O16"/>
      <c r="P16"/>
      <c r="Q16"/>
      <c r="R16"/>
      <c r="S16"/>
    </row>
    <row r="17" spans="1:19" ht="14.5">
      <c r="A17" s="53"/>
      <c r="B17" s="293" t="s">
        <v>601</v>
      </c>
      <c r="C17" s="401">
        <f>+'[1]12.5.4 BCP Bolivia'!C17</f>
        <v>309864</v>
      </c>
      <c r="D17" s="402">
        <f>+'[1]12.5.4 BCP Bolivia'!D17</f>
        <v>264972</v>
      </c>
      <c r="E17" s="403">
        <f>+'[1]12.5.4 BCP Bolivia'!E17</f>
        <v>314226</v>
      </c>
      <c r="F17" s="566">
        <f>+'[1]12.5.4 BCP Bolivia'!F17</f>
        <v>0.18588379149495049</v>
      </c>
      <c r="G17" s="568">
        <f>+'[1]12.5.4 BCP Bolivia'!G17</f>
        <v>1.4077143521028512E-2</v>
      </c>
      <c r="H17" s="53"/>
      <c r="I17" s="53"/>
      <c r="J17" s="53"/>
      <c r="K17" s="53"/>
      <c r="L17" s="53"/>
      <c r="N17"/>
      <c r="O17"/>
      <c r="P17"/>
      <c r="Q17"/>
      <c r="R17"/>
      <c r="S17"/>
    </row>
    <row r="18" spans="1:19" ht="14.5">
      <c r="A18" s="53"/>
      <c r="B18" s="294" t="s">
        <v>688</v>
      </c>
      <c r="C18" s="404">
        <f>+'[1]12.5.4 BCP Bolivia'!C18</f>
        <v>13500877</v>
      </c>
      <c r="D18" s="405">
        <f>+'[1]12.5.4 BCP Bolivia'!D18</f>
        <v>13489266</v>
      </c>
      <c r="E18" s="406">
        <f>+'[1]12.5.4 BCP Bolivia'!E18</f>
        <v>13974733</v>
      </c>
      <c r="F18" s="567">
        <f>+'[1]12.5.4 BCP Bolivia'!F18</f>
        <v>3.5989133878744806E-2</v>
      </c>
      <c r="G18" s="569">
        <f>+'[1]12.5.4 BCP Bolivia'!G18</f>
        <v>3.509816436369273E-2</v>
      </c>
      <c r="H18" s="53"/>
      <c r="I18" s="53"/>
      <c r="J18" s="53"/>
      <c r="K18" s="53"/>
      <c r="L18" s="53"/>
      <c r="N18"/>
      <c r="O18"/>
      <c r="P18"/>
      <c r="Q18"/>
      <c r="R18"/>
      <c r="S18"/>
    </row>
    <row r="19" spans="1:19" ht="14.5">
      <c r="A19" s="53"/>
      <c r="B19" s="294"/>
      <c r="C19" s="401"/>
      <c r="D19" s="402"/>
      <c r="E19" s="403"/>
      <c r="F19" s="566"/>
      <c r="G19" s="568"/>
      <c r="H19" s="53"/>
      <c r="I19" s="53"/>
      <c r="J19" s="53"/>
      <c r="K19" s="53"/>
      <c r="L19" s="53"/>
      <c r="N19"/>
      <c r="O19"/>
      <c r="P19"/>
      <c r="Q19"/>
      <c r="R19"/>
      <c r="S19"/>
    </row>
    <row r="20" spans="1:19" ht="14.5">
      <c r="A20" s="53"/>
      <c r="B20" s="292" t="s">
        <v>689</v>
      </c>
      <c r="C20" s="401"/>
      <c r="D20" s="402"/>
      <c r="E20" s="403"/>
      <c r="F20" s="566"/>
      <c r="G20" s="568"/>
      <c r="H20" s="53"/>
      <c r="I20" s="53"/>
      <c r="J20" s="53"/>
      <c r="K20" s="53"/>
      <c r="L20" s="53"/>
      <c r="N20"/>
      <c r="O20"/>
      <c r="P20"/>
      <c r="Q20"/>
      <c r="R20"/>
      <c r="S20"/>
    </row>
    <row r="21" spans="1:19" ht="14.5">
      <c r="A21" s="53"/>
      <c r="B21" s="279" t="s">
        <v>120</v>
      </c>
      <c r="C21" s="401">
        <f>+'[1]12.5.4 BCP Bolivia'!C21</f>
        <v>11482143</v>
      </c>
      <c r="D21" s="402">
        <f>+'[1]12.5.4 BCP Bolivia'!D21</f>
        <v>11704551</v>
      </c>
      <c r="E21" s="403">
        <f>+'[1]12.5.4 BCP Bolivia'!E21</f>
        <v>12145811</v>
      </c>
      <c r="F21" s="566">
        <f>+'[1]12.5.4 BCP Bolivia'!F21</f>
        <v>3.7699865633461727E-2</v>
      </c>
      <c r="G21" s="568">
        <f>+'[1]12.5.4 BCP Bolivia'!G21</f>
        <v>5.7800011722550337E-2</v>
      </c>
      <c r="H21" s="53"/>
      <c r="I21" s="53"/>
      <c r="J21" s="53"/>
      <c r="K21" s="53"/>
      <c r="L21" s="53"/>
      <c r="N21"/>
      <c r="O21"/>
      <c r="P21"/>
      <c r="Q21"/>
      <c r="R21"/>
      <c r="S21"/>
    </row>
    <row r="22" spans="1:19" ht="14.5">
      <c r="A22" s="53"/>
      <c r="B22" s="279" t="s">
        <v>236</v>
      </c>
      <c r="C22" s="401">
        <f>+'[1]12.5.4 BCP Bolivia'!C22</f>
        <v>78296</v>
      </c>
      <c r="D22" s="402">
        <f>+'[1]12.5.4 BCP Bolivia'!D22</f>
        <v>2032</v>
      </c>
      <c r="E22" s="403">
        <f>+'[1]12.5.4 BCP Bolivia'!E22</f>
        <v>0</v>
      </c>
      <c r="F22" s="566" t="str">
        <f>+'[1]12.5.4 BCP Bolivia'!F22</f>
        <v>n.a.</v>
      </c>
      <c r="G22" s="568" t="str">
        <f>+'[1]12.5.4 BCP Bolivia'!G22</f>
        <v>n.a.</v>
      </c>
      <c r="H22" s="53"/>
      <c r="I22" s="53"/>
      <c r="J22" s="53"/>
      <c r="K22" s="53"/>
      <c r="L22" s="53"/>
      <c r="N22"/>
      <c r="O22"/>
      <c r="P22"/>
      <c r="Q22"/>
      <c r="R22"/>
      <c r="S22"/>
    </row>
    <row r="23" spans="1:19" ht="14.5">
      <c r="A23" s="53"/>
      <c r="B23" s="279" t="s">
        <v>690</v>
      </c>
      <c r="C23" s="401">
        <f>+'[1]12.5.4 BCP Bolivia'!C23</f>
        <v>161916</v>
      </c>
      <c r="D23" s="402">
        <f>+'[1]12.5.4 BCP Bolivia'!D23</f>
        <v>162042</v>
      </c>
      <c r="E23" s="403">
        <f>+'[1]12.5.4 BCP Bolivia'!E23</f>
        <v>157253</v>
      </c>
      <c r="F23" s="566">
        <f>+'[1]12.5.4 BCP Bolivia'!F23</f>
        <v>-2.9554066229742881E-2</v>
      </c>
      <c r="G23" s="568">
        <f>+'[1]12.5.4 BCP Bolivia'!G23</f>
        <v>-2.8798883371624839E-2</v>
      </c>
      <c r="H23" s="53"/>
      <c r="I23" s="53"/>
      <c r="J23" s="53"/>
      <c r="K23" s="53"/>
      <c r="L23" s="53"/>
      <c r="N23"/>
      <c r="O23"/>
      <c r="P23"/>
      <c r="Q23"/>
      <c r="R23"/>
      <c r="S23"/>
    </row>
    <row r="24" spans="1:19" ht="14.5">
      <c r="A24" s="53"/>
      <c r="B24" s="279" t="s">
        <v>577</v>
      </c>
      <c r="C24" s="401">
        <f>+'[1]12.5.4 BCP Bolivia'!C24</f>
        <v>889949</v>
      </c>
      <c r="D24" s="402">
        <f>+'[1]12.5.4 BCP Bolivia'!D24</f>
        <v>651779</v>
      </c>
      <c r="E24" s="403">
        <f>+'[1]12.5.4 BCP Bolivia'!E24</f>
        <v>665519</v>
      </c>
      <c r="F24" s="566">
        <f>+'[1]12.5.4 BCP Bolivia'!F24</f>
        <v>2.1080765105963906E-2</v>
      </c>
      <c r="G24" s="568">
        <f>+'[1]12.5.4 BCP Bolivia'!G24</f>
        <v>-0.25218299026123969</v>
      </c>
      <c r="H24" s="53"/>
      <c r="I24" s="53"/>
      <c r="J24" s="53"/>
      <c r="K24" s="53"/>
      <c r="L24" s="53"/>
      <c r="N24"/>
      <c r="O24"/>
      <c r="P24"/>
      <c r="Q24"/>
      <c r="R24"/>
      <c r="S24"/>
    </row>
    <row r="25" spans="1:19" ht="14.5">
      <c r="A25" s="53"/>
      <c r="B25" s="294" t="s">
        <v>691</v>
      </c>
      <c r="C25" s="404">
        <f>+'[1]12.5.4 BCP Bolivia'!C25</f>
        <v>12612304</v>
      </c>
      <c r="D25" s="405">
        <f>+'[1]12.5.4 BCP Bolivia'!D25</f>
        <v>12520404</v>
      </c>
      <c r="E25" s="406">
        <f>+'[1]12.5.4 BCP Bolivia'!E25</f>
        <v>12968583</v>
      </c>
      <c r="F25" s="567">
        <f>+'[1]12.5.4 BCP Bolivia'!F25</f>
        <v>3.579588965340097E-2</v>
      </c>
      <c r="G25" s="569">
        <f>+'[1]12.5.4 BCP Bolivia'!G25</f>
        <v>2.8248526201081203E-2</v>
      </c>
      <c r="H25" s="53"/>
      <c r="I25" s="53"/>
      <c r="J25" s="53"/>
      <c r="K25" s="53"/>
      <c r="L25" s="53"/>
      <c r="N25"/>
      <c r="O25"/>
      <c r="P25"/>
      <c r="Q25"/>
      <c r="R25"/>
      <c r="S25"/>
    </row>
    <row r="26" spans="1:19" ht="9.65" customHeight="1">
      <c r="A26" s="53"/>
      <c r="B26" s="295"/>
      <c r="C26" s="401"/>
      <c r="D26" s="402"/>
      <c r="E26" s="403"/>
      <c r="F26" s="566"/>
      <c r="G26" s="568"/>
      <c r="H26" s="53"/>
      <c r="I26" s="53"/>
      <c r="J26" s="53"/>
      <c r="K26" s="53"/>
      <c r="L26" s="53"/>
      <c r="N26"/>
      <c r="O26"/>
      <c r="P26"/>
      <c r="Q26"/>
      <c r="R26"/>
      <c r="S26"/>
    </row>
    <row r="27" spans="1:19" ht="14.5">
      <c r="A27" s="53"/>
      <c r="B27" s="280" t="s">
        <v>609</v>
      </c>
      <c r="C27" s="404">
        <f>+'[1]12.5.4 BCP Bolivia'!C27</f>
        <v>888573</v>
      </c>
      <c r="D27" s="405">
        <f>+'[1]12.5.4 BCP Bolivia'!D27</f>
        <v>968862</v>
      </c>
      <c r="E27" s="406">
        <f>+'[1]12.5.4 BCP Bolivia'!E27</f>
        <v>1006150</v>
      </c>
      <c r="F27" s="567">
        <f>+'[1]12.5.4 BCP Bolivia'!F27</f>
        <v>3.8486389186488834E-2</v>
      </c>
      <c r="G27" s="569">
        <f>+'[1]12.5.4 BCP Bolivia'!G27</f>
        <v>0.13232114862819366</v>
      </c>
      <c r="H27" s="53"/>
      <c r="I27" s="53"/>
      <c r="J27" s="53"/>
      <c r="K27" s="53"/>
      <c r="L27" s="53"/>
      <c r="N27"/>
      <c r="O27"/>
      <c r="P27"/>
      <c r="Q27"/>
      <c r="R27"/>
      <c r="S27"/>
    </row>
    <row r="28" spans="1:19" ht="7.4" customHeight="1">
      <c r="A28" s="53"/>
      <c r="B28" s="279"/>
      <c r="C28" s="401"/>
      <c r="D28" s="402"/>
      <c r="E28" s="403"/>
      <c r="F28" s="566"/>
      <c r="G28" s="568"/>
      <c r="H28" s="53"/>
      <c r="I28" s="53"/>
      <c r="J28" s="53"/>
      <c r="K28" s="53"/>
      <c r="L28" s="53"/>
      <c r="N28"/>
      <c r="O28"/>
      <c r="P28"/>
      <c r="Q28"/>
      <c r="R28"/>
      <c r="S28"/>
    </row>
    <row r="29" spans="1:19" ht="15" thickBot="1">
      <c r="A29" s="53"/>
      <c r="B29" s="1331" t="s">
        <v>692</v>
      </c>
      <c r="C29" s="1332">
        <f>+'[1]12.5.4 BCP Bolivia'!C29</f>
        <v>13500877</v>
      </c>
      <c r="D29" s="407">
        <f>+'[1]12.5.4 BCP Bolivia'!D29</f>
        <v>13489266</v>
      </c>
      <c r="E29" s="1333">
        <f>+'[1]12.5.4 BCP Bolivia'!E29</f>
        <v>13974733</v>
      </c>
      <c r="F29" s="570">
        <f>+'[1]12.5.4 BCP Bolivia'!F29</f>
        <v>3.5989133878744806E-2</v>
      </c>
      <c r="G29" s="1334">
        <f>+'[1]12.5.4 BCP Bolivia'!G29</f>
        <v>3.509816436369273E-2</v>
      </c>
      <c r="H29" s="53"/>
      <c r="I29" s="53"/>
      <c r="J29" s="53"/>
      <c r="K29" s="53"/>
      <c r="L29" s="53"/>
      <c r="N29"/>
      <c r="O29"/>
      <c r="P29"/>
      <c r="Q29"/>
      <c r="R29"/>
      <c r="S29"/>
    </row>
    <row r="30" spans="1:19" ht="15" thickBot="1">
      <c r="A30" s="53"/>
      <c r="B30" s="189"/>
      <c r="C30" s="408"/>
      <c r="D30" s="408"/>
      <c r="E30" s="408"/>
      <c r="F30" s="408"/>
      <c r="G30" s="408"/>
      <c r="H30" s="53"/>
      <c r="I30" s="53"/>
      <c r="J30" s="53"/>
      <c r="K30" s="53"/>
      <c r="L30" s="53"/>
      <c r="N30"/>
      <c r="O30"/>
      <c r="P30"/>
      <c r="Q30"/>
      <c r="R30"/>
      <c r="S30"/>
    </row>
    <row r="31" spans="1:19" ht="12.5" customHeight="1">
      <c r="A31" s="53"/>
      <c r="B31" s="1477"/>
      <c r="C31" s="2185" t="s">
        <v>71</v>
      </c>
      <c r="D31" s="2186"/>
      <c r="E31" s="2187"/>
      <c r="F31" s="2185" t="s">
        <v>72</v>
      </c>
      <c r="G31" s="2187"/>
      <c r="H31" s="2185" t="s">
        <v>105</v>
      </c>
      <c r="I31" s="2187"/>
      <c r="J31" s="1335" t="s">
        <v>72</v>
      </c>
      <c r="K31" s="53"/>
      <c r="L31" s="53"/>
      <c r="N31"/>
      <c r="O31"/>
      <c r="P31"/>
      <c r="Q31"/>
      <c r="R31"/>
      <c r="S31"/>
    </row>
    <row r="32" spans="1:19" ht="15" customHeight="1" thickBot="1">
      <c r="A32" s="53"/>
      <c r="B32" s="1478"/>
      <c r="C32" s="390" t="s">
        <v>773</v>
      </c>
      <c r="D32" s="391" t="s">
        <v>45</v>
      </c>
      <c r="E32" s="392" t="s">
        <v>774</v>
      </c>
      <c r="F32" s="393" t="s">
        <v>74</v>
      </c>
      <c r="G32" s="383" t="s">
        <v>75</v>
      </c>
      <c r="H32" s="1504" t="s">
        <v>771</v>
      </c>
      <c r="I32" s="1505" t="s">
        <v>772</v>
      </c>
      <c r="J32" s="1506" t="str">
        <f>+CONCATENATE(I32," / ",H32)</f>
        <v>Dic 24 / Dic 23</v>
      </c>
      <c r="K32" s="53"/>
      <c r="L32" s="53"/>
      <c r="N32"/>
      <c r="O32"/>
      <c r="P32"/>
      <c r="Q32"/>
      <c r="R32"/>
      <c r="S32"/>
    </row>
    <row r="33" spans="1:19" ht="14.5">
      <c r="A33" s="53"/>
      <c r="B33" s="1479" t="s">
        <v>693</v>
      </c>
      <c r="C33" s="1480">
        <f>+'[1]12.5.4 BCP Bolivia'!C33</f>
        <v>84160</v>
      </c>
      <c r="D33" s="1481">
        <f>+'[1]12.5.4 BCP Bolivia'!D33</f>
        <v>87687</v>
      </c>
      <c r="E33" s="1481">
        <f>+'[1]12.5.4 BCP Bolivia'!E33</f>
        <v>87812</v>
      </c>
      <c r="F33" s="1482">
        <f>+'[1]12.5.4 BCP Bolivia'!F33</f>
        <v>1.4255248782601981E-3</v>
      </c>
      <c r="G33" s="1483">
        <f>+'[1]12.5.4 BCP Bolivia'!G33</f>
        <v>4.3393536121673071E-2</v>
      </c>
      <c r="H33" s="1480">
        <f>+'[1]12.5.4 BCP Bolivia'!H33</f>
        <v>332337</v>
      </c>
      <c r="I33" s="1481">
        <f>+'[1]12.5.4 BCP Bolivia'!I33</f>
        <v>353396</v>
      </c>
      <c r="J33" s="1484">
        <f>+'[1]12.5.4 BCP Bolivia'!J33</f>
        <v>6.3366402176104453E-2</v>
      </c>
      <c r="K33" s="53"/>
      <c r="L33" s="53"/>
      <c r="N33"/>
      <c r="O33"/>
      <c r="P33"/>
      <c r="Q33"/>
      <c r="R33"/>
      <c r="S33"/>
    </row>
    <row r="34" spans="1:19" ht="15.5" customHeight="1">
      <c r="A34" s="53"/>
      <c r="B34" s="1485" t="s">
        <v>694</v>
      </c>
      <c r="C34" s="1486">
        <f>+'[1]12.5.4 BCP Bolivia'!C34</f>
        <v>-27530</v>
      </c>
      <c r="D34" s="1487">
        <f>+'[1]12.5.4 BCP Bolivia'!D34</f>
        <v>-10542</v>
      </c>
      <c r="E34" s="1487">
        <f>+'[1]12.5.4 BCP Bolivia'!E34</f>
        <v>-25027</v>
      </c>
      <c r="F34" s="1488">
        <f>+'[1]12.5.4 BCP Bolivia'!F34</f>
        <v>1.3740276987288937</v>
      </c>
      <c r="G34" s="1489">
        <f>+'[1]12.5.4 BCP Bolivia'!G34</f>
        <v>-9.0918997457319239E-2</v>
      </c>
      <c r="H34" s="1486">
        <f>+'[1]12.5.4 BCP Bolivia'!H34</f>
        <v>-38040</v>
      </c>
      <c r="I34" s="1487">
        <f>+'[1]12.5.4 BCP Bolivia'!I34</f>
        <v>-73688</v>
      </c>
      <c r="J34" s="1490">
        <f>+'[1]12.5.4 BCP Bolivia'!J34</f>
        <v>0.93711882229232391</v>
      </c>
      <c r="K34" s="53"/>
      <c r="L34" s="53"/>
      <c r="N34"/>
      <c r="O34"/>
      <c r="P34"/>
      <c r="Q34"/>
      <c r="R34"/>
      <c r="S34"/>
    </row>
    <row r="35" spans="1:19" s="176" customFormat="1" ht="14.5">
      <c r="A35" s="200"/>
      <c r="B35" s="1491" t="s">
        <v>695</v>
      </c>
      <c r="C35" s="1492">
        <f>+'[1]12.5.4 BCP Bolivia'!C35</f>
        <v>56630</v>
      </c>
      <c r="D35" s="1493">
        <f>+'[1]12.5.4 BCP Bolivia'!D35</f>
        <v>77145</v>
      </c>
      <c r="E35" s="1493">
        <f>+'[1]12.5.4 BCP Bolivia'!E35</f>
        <v>62785</v>
      </c>
      <c r="F35" s="1494">
        <f>+'[1]12.5.4 BCP Bolivia'!F35</f>
        <v>-0.18614297750988396</v>
      </c>
      <c r="G35" s="1495">
        <f>+'[1]12.5.4 BCP Bolivia'!G35</f>
        <v>0.1086879745717817</v>
      </c>
      <c r="H35" s="1492">
        <f>+'[1]12.5.4 BCP Bolivia'!H35</f>
        <v>294297</v>
      </c>
      <c r="I35" s="1493">
        <f>+'[1]12.5.4 BCP Bolivia'!I35</f>
        <v>279708</v>
      </c>
      <c r="J35" s="1496">
        <f>+'[1]12.5.4 BCP Bolivia'!J35</f>
        <v>-4.9572370768305452E-2</v>
      </c>
      <c r="K35" s="200"/>
      <c r="L35" s="200"/>
      <c r="N35" s="150"/>
      <c r="O35" s="150"/>
      <c r="P35" s="150"/>
      <c r="Q35" s="150"/>
      <c r="R35" s="150"/>
      <c r="S35" s="150"/>
    </row>
    <row r="36" spans="1:19" ht="14.5">
      <c r="A36" s="53"/>
      <c r="B36" s="1497" t="s">
        <v>696</v>
      </c>
      <c r="C36" s="1486">
        <f>+'[1]12.5.4 BCP Bolivia'!C36</f>
        <v>48427</v>
      </c>
      <c r="D36" s="1487">
        <f>+'[1]12.5.4 BCP Bolivia'!D36</f>
        <v>36365</v>
      </c>
      <c r="E36" s="1487">
        <f>+'[1]12.5.4 BCP Bolivia'!E36</f>
        <v>85923</v>
      </c>
      <c r="F36" s="1488">
        <f>+'[1]12.5.4 BCP Bolivia'!F36</f>
        <v>1.3627938952289291</v>
      </c>
      <c r="G36" s="1489">
        <f>+'[1]12.5.4 BCP Bolivia'!G36</f>
        <v>0.77427881140685972</v>
      </c>
      <c r="H36" s="1486">
        <f>+'[1]12.5.4 BCP Bolivia'!H36</f>
        <v>210717</v>
      </c>
      <c r="I36" s="1487">
        <f>+'[1]12.5.4 BCP Bolivia'!I36</f>
        <v>276802</v>
      </c>
      <c r="J36" s="1490">
        <f>+'[1]12.5.4 BCP Bolivia'!J36</f>
        <v>0.31361968896671844</v>
      </c>
      <c r="K36" s="53"/>
      <c r="L36" s="53"/>
      <c r="N36"/>
      <c r="O36"/>
      <c r="P36"/>
      <c r="Q36"/>
      <c r="R36"/>
      <c r="S36"/>
    </row>
    <row r="37" spans="1:19" ht="14.5">
      <c r="A37" s="53"/>
      <c r="B37" s="1497" t="s">
        <v>114</v>
      </c>
      <c r="C37" s="1486">
        <f>+'[1]12.5.4 BCP Bolivia'!C37</f>
        <v>-82730</v>
      </c>
      <c r="D37" s="1487">
        <f>+'[1]12.5.4 BCP Bolivia'!D37</f>
        <v>-77107</v>
      </c>
      <c r="E37" s="1487">
        <f>+'[1]12.5.4 BCP Bolivia'!E37</f>
        <v>-114966</v>
      </c>
      <c r="F37" s="1488">
        <f>+'[1]12.5.4 BCP Bolivia'!F37</f>
        <v>0.49099303565175667</v>
      </c>
      <c r="G37" s="1489">
        <f>+'[1]12.5.4 BCP Bolivia'!G37</f>
        <v>0.38965308835972445</v>
      </c>
      <c r="H37" s="1486">
        <f>+'[1]12.5.4 BCP Bolivia'!H37</f>
        <v>-359811</v>
      </c>
      <c r="I37" s="1487">
        <f>+'[1]12.5.4 BCP Bolivia'!I37</f>
        <v>-391844</v>
      </c>
      <c r="J37" s="1490">
        <f>+'[1]12.5.4 BCP Bolivia'!J37</f>
        <v>8.9027294885370312E-2</v>
      </c>
      <c r="K37" s="53"/>
      <c r="L37" s="53"/>
      <c r="N37"/>
      <c r="O37"/>
      <c r="P37"/>
      <c r="Q37"/>
      <c r="R37"/>
      <c r="S37"/>
    </row>
    <row r="38" spans="1:19" ht="14.5">
      <c r="A38" s="53"/>
      <c r="B38" s="1497" t="s">
        <v>697</v>
      </c>
      <c r="C38" s="1486">
        <f>+'[1]12.5.4 BCP Bolivia'!C38</f>
        <v>190</v>
      </c>
      <c r="D38" s="1487">
        <f>+'[1]12.5.4 BCP Bolivia'!D38</f>
        <v>850</v>
      </c>
      <c r="E38" s="1487">
        <f>+'[1]12.5.4 BCP Bolivia'!E38</f>
        <v>1281</v>
      </c>
      <c r="F38" s="1488">
        <f>+'[1]12.5.4 BCP Bolivia'!F38</f>
        <v>0.50705882352941178</v>
      </c>
      <c r="G38" s="1489">
        <f>+'[1]12.5.4 BCP Bolivia'!G38</f>
        <v>5.742105263157895</v>
      </c>
      <c r="H38" s="1486">
        <f>+'[1]12.5.4 BCP Bolivia'!H38</f>
        <v>50</v>
      </c>
      <c r="I38" s="1487">
        <f>+'[1]12.5.4 BCP Bolivia'!I38</f>
        <v>1731</v>
      </c>
      <c r="J38" s="1490">
        <f>+'[1]12.5.4 BCP Bolivia'!J38</f>
        <v>33.619999999999997</v>
      </c>
      <c r="K38" s="53"/>
      <c r="L38" s="53"/>
      <c r="N38"/>
      <c r="O38"/>
      <c r="P38"/>
      <c r="Q38"/>
      <c r="R38"/>
      <c r="S38"/>
    </row>
    <row r="39" spans="1:19" ht="14.5">
      <c r="A39" s="53"/>
      <c r="B39" s="1497" t="s">
        <v>116</v>
      </c>
      <c r="C39" s="1486">
        <f>+'[1]12.5.4 BCP Bolivia'!C39</f>
        <v>-2865</v>
      </c>
      <c r="D39" s="1487">
        <f>+'[1]12.5.4 BCP Bolivia'!D39</f>
        <v>-20638</v>
      </c>
      <c r="E39" s="1487">
        <f>+'[1]12.5.4 BCP Bolivia'!E39</f>
        <v>-11521</v>
      </c>
      <c r="F39" s="1488">
        <f>+'[1]12.5.4 BCP Bolivia'!F39</f>
        <v>-0.44175792227929067</v>
      </c>
      <c r="G39" s="1489">
        <f>+'[1]12.5.4 BCP Bolivia'!G39</f>
        <v>3.0212914485165792</v>
      </c>
      <c r="H39" s="1486">
        <f>+'[1]12.5.4 BCP Bolivia'!H39</f>
        <v>-62202</v>
      </c>
      <c r="I39" s="1487">
        <f>+'[1]12.5.4 BCP Bolivia'!I39</f>
        <v>-72886</v>
      </c>
      <c r="J39" s="1490">
        <f>+'[1]12.5.4 BCP Bolivia'!J39</f>
        <v>0.17176296582103467</v>
      </c>
      <c r="K39" s="53"/>
      <c r="L39" s="53"/>
      <c r="N39"/>
      <c r="O39"/>
      <c r="P39"/>
      <c r="Q39"/>
      <c r="R39"/>
      <c r="S39"/>
    </row>
    <row r="40" spans="1:19" s="176" customFormat="1" ht="15" thickBot="1">
      <c r="A40" s="200"/>
      <c r="B40" s="1498" t="s">
        <v>572</v>
      </c>
      <c r="C40" s="1499">
        <f>+'[1]12.5.4 BCP Bolivia'!C40</f>
        <v>19652</v>
      </c>
      <c r="D40" s="1500">
        <f>+'[1]12.5.4 BCP Bolivia'!D40</f>
        <v>16615</v>
      </c>
      <c r="E40" s="1500">
        <f>+'[1]12.5.4 BCP Bolivia'!E40</f>
        <v>23502</v>
      </c>
      <c r="F40" s="1501">
        <f>+'[1]12.5.4 BCP Bolivia'!F40</f>
        <v>0.41450496539271753</v>
      </c>
      <c r="G40" s="1502">
        <f>+'[1]12.5.4 BCP Bolivia'!G40</f>
        <v>0.19590881335233057</v>
      </c>
      <c r="H40" s="1499">
        <f>+'[1]12.5.4 BCP Bolivia'!H40</f>
        <v>83051</v>
      </c>
      <c r="I40" s="1500">
        <f>+'[1]12.5.4 BCP Bolivia'!I40</f>
        <v>93511</v>
      </c>
      <c r="J40" s="1503">
        <f>+'[1]12.5.4 BCP Bolivia'!J40</f>
        <v>0.12594670744482306</v>
      </c>
      <c r="K40" s="200"/>
      <c r="L40" s="200"/>
      <c r="N40" s="150"/>
      <c r="O40" s="150"/>
      <c r="P40" s="150"/>
      <c r="Q40" s="150"/>
      <c r="R40" s="150"/>
      <c r="S40" s="150"/>
    </row>
    <row r="41" spans="1:19" s="176" customFormat="1" ht="14.5">
      <c r="A41" s="200"/>
      <c r="B41" s="298"/>
      <c r="C41" s="405"/>
      <c r="D41" s="405"/>
      <c r="E41" s="405"/>
      <c r="F41" s="567"/>
      <c r="G41" s="567"/>
      <c r="H41" s="405"/>
      <c r="I41" s="405"/>
      <c r="J41" s="567"/>
      <c r="K41" s="200"/>
      <c r="L41" s="200"/>
      <c r="N41" s="150"/>
      <c r="O41" s="150"/>
      <c r="P41" s="150"/>
      <c r="Q41" s="150"/>
      <c r="R41" s="150"/>
      <c r="S41" s="150"/>
    </row>
    <row r="42" spans="1:19" s="176" customFormat="1" ht="15" thickBot="1">
      <c r="A42" s="200"/>
      <c r="B42" s="298"/>
      <c r="C42" s="405"/>
      <c r="D42" s="405"/>
      <c r="E42" s="405"/>
      <c r="F42" s="567"/>
      <c r="G42" s="567"/>
      <c r="H42" s="405"/>
      <c r="I42" s="405"/>
      <c r="J42" s="567"/>
      <c r="K42" s="200"/>
      <c r="L42" s="200"/>
      <c r="N42" s="150"/>
      <c r="O42" s="150"/>
      <c r="P42" s="150"/>
      <c r="Q42" s="150"/>
      <c r="R42" s="150"/>
      <c r="S42" s="150"/>
    </row>
    <row r="43" spans="1:19" s="176" customFormat="1" ht="17">
      <c r="A43" s="200"/>
      <c r="B43" s="1477"/>
      <c r="C43" s="2185" t="s">
        <v>71</v>
      </c>
      <c r="D43" s="2186"/>
      <c r="E43" s="2187"/>
      <c r="F43" s="2185" t="s">
        <v>72</v>
      </c>
      <c r="G43" s="2187"/>
      <c r="H43" s="2185" t="s">
        <v>105</v>
      </c>
      <c r="I43" s="2187"/>
      <c r="J43" s="1335" t="s">
        <v>72</v>
      </c>
      <c r="K43" s="200"/>
      <c r="L43" s="200"/>
      <c r="N43" s="150"/>
      <c r="O43" s="150"/>
      <c r="P43" s="150"/>
      <c r="Q43" s="150"/>
      <c r="R43" s="150"/>
      <c r="S43" s="150"/>
    </row>
    <row r="44" spans="1:19" ht="17.5" thickBot="1">
      <c r="A44" s="53"/>
      <c r="B44" s="1478"/>
      <c r="C44" s="390" t="s">
        <v>773</v>
      </c>
      <c r="D44" s="1549" t="s">
        <v>45</v>
      </c>
      <c r="E44" s="392" t="s">
        <v>774</v>
      </c>
      <c r="F44" s="393" t="s">
        <v>74</v>
      </c>
      <c r="G44" s="383" t="s">
        <v>75</v>
      </c>
      <c r="H44" s="1504" t="s">
        <v>771</v>
      </c>
      <c r="I44" s="1505" t="s">
        <v>772</v>
      </c>
      <c r="J44" s="1506" t="str">
        <f>+CONCATENATE(I44," / ",H44)</f>
        <v>Dic 24 / Dic 23</v>
      </c>
      <c r="K44" s="53"/>
      <c r="L44" s="53"/>
      <c r="N44"/>
      <c r="O44"/>
      <c r="P44"/>
      <c r="Q44"/>
      <c r="R44"/>
      <c r="S44"/>
    </row>
    <row r="45" spans="1:19" ht="14.5">
      <c r="A45" s="53"/>
      <c r="B45" s="1507" t="s">
        <v>698</v>
      </c>
      <c r="C45" s="1508">
        <f>+'[1]12.5.4 BCP Bolivia'!C45</f>
        <v>0.58999203289849589</v>
      </c>
      <c r="D45" s="1509">
        <f>+'[1]12.5.4 BCP Bolivia'!D45</f>
        <v>0.8029013797080875</v>
      </c>
      <c r="E45" s="1509">
        <f>+'[1]12.5.4 BCP Bolivia'!E45</f>
        <v>0.62972224757384931</v>
      </c>
      <c r="F45" s="1508" t="str">
        <f>+'[1]12.5.4 BCP Bolivia'!F45</f>
        <v>-1732 pbs</v>
      </c>
      <c r="G45" s="1510" t="str">
        <f>+'[1]12.5.4 BCP Bolivia'!G45</f>
        <v>397 pbs</v>
      </c>
      <c r="H45" s="1509">
        <f>+'[1]12.5.4 BCP Bolivia'!H45</f>
        <v>0.61321152687766967</v>
      </c>
      <c r="I45" s="1509">
        <f>+'[1]12.5.4 BCP Bolivia'!I45</f>
        <v>0.63939234665801248</v>
      </c>
      <c r="J45" s="1511" t="str">
        <f>+'[1]12.5.4 BCP Bolivia'!J45</f>
        <v>262 pbs</v>
      </c>
      <c r="K45" s="53"/>
      <c r="L45" s="53"/>
      <c r="N45"/>
      <c r="O45"/>
      <c r="P45"/>
      <c r="Q45"/>
      <c r="R45"/>
      <c r="S45"/>
    </row>
    <row r="46" spans="1:19" ht="15" thickBot="1">
      <c r="A46" s="53"/>
      <c r="B46" s="1512" t="s">
        <v>37</v>
      </c>
      <c r="C46" s="1513">
        <f>+'[1]12.5.4 BCP Bolivia'!C46</f>
        <v>8.8410267368853171E-2</v>
      </c>
      <c r="D46" s="1514">
        <f>+'[1]12.5.4 BCP Bolivia'!D46</f>
        <v>6.8108428289900463E-2</v>
      </c>
      <c r="E46" s="1514">
        <f>+'[1]12.5.4 BCP Bolivia'!E46</f>
        <v>9.5197396268984699E-2</v>
      </c>
      <c r="F46" s="1513" t="str">
        <f>+'[1]12.5.4 BCP Bolivia'!F46</f>
        <v>271 pbs</v>
      </c>
      <c r="G46" s="1515" t="str">
        <f>+'[1]12.5.4 BCP Bolivia'!G46</f>
        <v>68 pbs</v>
      </c>
      <c r="H46" s="1516">
        <f>+'[1]12.5.4 BCP Bolivia'!H46</f>
        <v>9.5002233469324252E-2</v>
      </c>
      <c r="I46" s="1516">
        <f>+'[1]12.5.4 BCP Bolivia'!I46</f>
        <v>9.8706776663396181E-2</v>
      </c>
      <c r="J46" s="1517" t="str">
        <f>+'[1]12.5.4 BCP Bolivia'!J46</f>
        <v>37 pbs</v>
      </c>
      <c r="K46" s="53"/>
      <c r="L46" s="53"/>
    </row>
    <row r="47" spans="1:19" ht="14.5">
      <c r="A47" s="53"/>
      <c r="B47" s="1518" t="s">
        <v>699</v>
      </c>
      <c r="C47" s="1513">
        <f>+'[1]12.5.4 BCP Bolivia'!C47</f>
        <v>0.81881927441593438</v>
      </c>
      <c r="D47" s="1514">
        <f>+'[1]12.5.4 BCP Bolivia'!D47</f>
        <v>0.83980726813014872</v>
      </c>
      <c r="E47" s="1514">
        <f>+'[1]12.5.4 BCP Bolivia'!E47</f>
        <v>0.81830443434365974</v>
      </c>
      <c r="F47" s="1513" t="str">
        <f>+'[1]12.5.4 BCP Bolivia'!F47</f>
        <v>-215 pbs</v>
      </c>
      <c r="G47" s="1515" t="str">
        <f>+'[1]12.5.4 BCP Bolivia'!G47</f>
        <v>-5 pbs</v>
      </c>
      <c r="H47" s="1519"/>
      <c r="I47" s="1520"/>
      <c r="J47" s="1521"/>
      <c r="K47" s="53"/>
      <c r="L47" s="53"/>
    </row>
    <row r="48" spans="1:19" ht="14.5">
      <c r="A48" s="53"/>
      <c r="B48" s="1497" t="s">
        <v>662</v>
      </c>
      <c r="C48" s="1513">
        <f>+'[1]12.5.4 BCP Bolivia'!C48</f>
        <v>2.5583186198387543E-2</v>
      </c>
      <c r="D48" s="1514">
        <f>+'[1]12.5.4 BCP Bolivia'!D48</f>
        <v>2.7512198655342601E-2</v>
      </c>
      <c r="E48" s="1514">
        <f>+'[1]12.5.4 BCP Bolivia'!E48</f>
        <v>2.6793115705841176E-2</v>
      </c>
      <c r="F48" s="1513" t="str">
        <f>+'[1]12.5.4 BCP Bolivia'!F48</f>
        <v>-7 pbs</v>
      </c>
      <c r="G48" s="1515" t="str">
        <f>+'[1]12.5.4 BCP Bolivia'!G48</f>
        <v>12 pbs</v>
      </c>
      <c r="H48" s="1519"/>
      <c r="I48" s="1520"/>
      <c r="J48" s="1521"/>
      <c r="K48" s="53"/>
      <c r="L48" s="53"/>
    </row>
    <row r="49" spans="1:12" ht="14.5">
      <c r="A49" s="53"/>
      <c r="B49" s="1497" t="s">
        <v>663</v>
      </c>
      <c r="C49" s="1513">
        <f>+'[1]12.5.4 BCP Bolivia'!C49</f>
        <v>3.0799208662171073E-2</v>
      </c>
      <c r="D49" s="1514">
        <f>+'[1]12.5.4 BCP Bolivia'!D49</f>
        <v>3.3112750541300549E-2</v>
      </c>
      <c r="E49" s="1514">
        <f>+'[1]12.5.4 BCP Bolivia'!E49</f>
        <v>3.3159569536926913E-2</v>
      </c>
      <c r="F49" s="1513" t="str">
        <f>+'[1]12.5.4 BCP Bolivia'!F49</f>
        <v>1 pbs</v>
      </c>
      <c r="G49" s="1515" t="str">
        <f>+'[1]12.5.4 BCP Bolivia'!G49</f>
        <v>24 pbs</v>
      </c>
      <c r="H49" s="1519"/>
      <c r="I49" s="1520"/>
      <c r="J49" s="1521"/>
      <c r="K49" s="53"/>
      <c r="L49" s="53"/>
    </row>
    <row r="50" spans="1:12" ht="14.5">
      <c r="A50" s="53"/>
      <c r="B50" s="1497" t="s">
        <v>664</v>
      </c>
      <c r="C50" s="1513">
        <f>+'[1]12.5.4 BCP Bolivia'!C50</f>
        <v>1.4621499368056941</v>
      </c>
      <c r="D50" s="1514">
        <f>+'[1]12.5.4 BCP Bolivia'!D50</f>
        <v>1.3227675616511299</v>
      </c>
      <c r="E50" s="1514">
        <f>+'[1]12.5.4 BCP Bolivia'!E50</f>
        <v>1.3770541052062366</v>
      </c>
      <c r="F50" s="1513" t="str">
        <f>+'[1]12.5.4 BCP Bolivia'!F50</f>
        <v>543 pbs</v>
      </c>
      <c r="G50" s="1515" t="str">
        <f>+'[1]12.5.4 BCP Bolivia'!G50</f>
        <v>-851 pbs</v>
      </c>
      <c r="H50" s="1519"/>
      <c r="I50" s="1520"/>
      <c r="J50" s="1521"/>
      <c r="K50" s="53"/>
      <c r="L50" s="53"/>
    </row>
    <row r="51" spans="1:12" ht="14.5">
      <c r="A51" s="53"/>
      <c r="B51" s="1497" t="s">
        <v>665</v>
      </c>
      <c r="C51" s="1513">
        <f>+'[1]12.5.4 BCP Bolivia'!C51</f>
        <v>1.2145264670129297</v>
      </c>
      <c r="D51" s="1514">
        <f>+'[1]12.5.4 BCP Bolivia'!D51</f>
        <v>1.0990401985965517</v>
      </c>
      <c r="E51" s="1514">
        <f>+'[1]12.5.4 BCP Bolivia'!E51</f>
        <v>1.1126673382447538</v>
      </c>
      <c r="F51" s="1513" t="str">
        <f>+'[1]12.5.4 BCP Bolivia'!F51</f>
        <v>136 pbs</v>
      </c>
      <c r="G51" s="1515" t="str">
        <f>+'[1]12.5.4 BCP Bolivia'!G51</f>
        <v>-1019 pbs</v>
      </c>
      <c r="H51" s="1519"/>
      <c r="I51" s="1522"/>
      <c r="J51" s="1521"/>
      <c r="K51" s="53"/>
      <c r="L51" s="53"/>
    </row>
    <row r="52" spans="1:12" ht="14.5">
      <c r="A52" s="53"/>
      <c r="B52" s="1497" t="s">
        <v>521</v>
      </c>
      <c r="C52" s="1523">
        <f>+'[1]12.5.4 BCP Bolivia'!C52</f>
        <v>46</v>
      </c>
      <c r="D52" s="1524">
        <f>+'[1]12.5.4 BCP Bolivia'!D52</f>
        <v>46</v>
      </c>
      <c r="E52" s="1524">
        <f>+'[1]12.5.4 BCP Bolivia'!E52</f>
        <v>46</v>
      </c>
      <c r="F52" s="1513">
        <f>+'[1]12.5.4 BCP Bolivia'!F52</f>
        <v>0</v>
      </c>
      <c r="G52" s="1515">
        <f>+'[1]12.5.4 BCP Bolivia'!G52</f>
        <v>0</v>
      </c>
      <c r="H52" s="1519"/>
      <c r="I52" s="1520"/>
      <c r="J52" s="1521"/>
      <c r="K52" s="53"/>
      <c r="L52" s="53"/>
    </row>
    <row r="53" spans="1:12" ht="14.5">
      <c r="A53" s="53"/>
      <c r="B53" s="1497" t="s">
        <v>700</v>
      </c>
      <c r="C53" s="1523">
        <f>+'[1]12.5.4 BCP Bolivia'!C53</f>
        <v>1350</v>
      </c>
      <c r="D53" s="1524">
        <f>+'[1]12.5.4 BCP Bolivia'!D53</f>
        <v>1541</v>
      </c>
      <c r="E53" s="1524">
        <f>+'[1]12.5.4 BCP Bolivia'!E53</f>
        <v>1834</v>
      </c>
      <c r="F53" s="1513">
        <f>+'[1]12.5.4 BCP Bolivia'!F53</f>
        <v>0.19013627514600917</v>
      </c>
      <c r="G53" s="1515">
        <f>+'[1]12.5.4 BCP Bolivia'!G53</f>
        <v>0.35851851851851846</v>
      </c>
      <c r="H53" s="1519"/>
      <c r="I53" s="1525"/>
      <c r="J53" s="1521"/>
      <c r="K53" s="53"/>
      <c r="L53" s="53"/>
    </row>
    <row r="54" spans="1:12" ht="14.5">
      <c r="A54" s="53"/>
      <c r="B54" s="1497" t="s">
        <v>701</v>
      </c>
      <c r="C54" s="1523">
        <f>+'[1]12.5.4 BCP Bolivia'!C54</f>
        <v>315</v>
      </c>
      <c r="D54" s="1524">
        <f>+'[1]12.5.4 BCP Bolivia'!D54</f>
        <v>314</v>
      </c>
      <c r="E54" s="1524">
        <f>+'[1]12.5.4 BCP Bolivia'!E54</f>
        <v>314</v>
      </c>
      <c r="F54" s="1513">
        <f>+'[1]12.5.4 BCP Bolivia'!F54</f>
        <v>0</v>
      </c>
      <c r="G54" s="1515">
        <f>+'[1]12.5.4 BCP Bolivia'!G54</f>
        <v>-3.1746031746031633E-3</v>
      </c>
      <c r="H54" s="1519"/>
      <c r="I54" s="1525"/>
      <c r="J54" s="1521"/>
      <c r="K54" s="53"/>
      <c r="L54" s="53"/>
    </row>
    <row r="55" spans="1:12" ht="15" thickBot="1">
      <c r="A55" s="53"/>
      <c r="B55" s="1526" t="s">
        <v>134</v>
      </c>
      <c r="C55" s="1527">
        <f>+'[1]12.5.4 BCP Bolivia'!C55</f>
        <v>1726</v>
      </c>
      <c r="D55" s="1528">
        <f>+'[1]12.5.4 BCP Bolivia'!D55</f>
        <v>1791</v>
      </c>
      <c r="E55" s="1528">
        <f>+'[1]12.5.4 BCP Bolivia'!E55</f>
        <v>1819</v>
      </c>
      <c r="F55" s="1529">
        <f>+'[1]12.5.4 BCP Bolivia'!F55</f>
        <v>1.5633724176437713E-2</v>
      </c>
      <c r="G55" s="1530">
        <f>+'[1]12.5.4 BCP Bolivia'!G55</f>
        <v>5.3881807647740532E-2</v>
      </c>
      <c r="H55" s="1519"/>
      <c r="I55" s="1525"/>
      <c r="J55" s="1521"/>
      <c r="K55" s="53"/>
      <c r="L55" s="53"/>
    </row>
    <row r="56" spans="1:12">
      <c r="A56" s="53"/>
      <c r="B56" s="297"/>
      <c r="C56" s="298"/>
      <c r="D56" s="298"/>
      <c r="E56" s="298"/>
      <c r="F56" s="574"/>
      <c r="G56" s="574"/>
      <c r="H56" s="59"/>
      <c r="I56" s="59"/>
      <c r="J56" s="53"/>
      <c r="K56" s="53"/>
      <c r="L56" s="53"/>
    </row>
    <row r="57" spans="1:12">
      <c r="A57" s="53"/>
      <c r="B57" s="53"/>
      <c r="C57" s="53"/>
      <c r="D57" s="53"/>
      <c r="E57" s="53"/>
      <c r="F57" s="53"/>
      <c r="G57" s="53"/>
      <c r="H57" s="53"/>
      <c r="I57" s="53"/>
      <c r="J57" s="53"/>
      <c r="K57" s="53"/>
      <c r="L57" s="53"/>
    </row>
    <row r="58" spans="1:12">
      <c r="A58" s="53"/>
      <c r="B58" s="53"/>
      <c r="C58" s="53"/>
      <c r="D58" s="53"/>
      <c r="E58" s="53"/>
      <c r="F58" s="53"/>
      <c r="G58" s="53"/>
      <c r="H58" s="53"/>
      <c r="I58" s="53"/>
      <c r="J58" s="53"/>
      <c r="K58" s="53"/>
      <c r="L58" s="53"/>
    </row>
    <row r="59" spans="1:12">
      <c r="A59" s="53"/>
      <c r="B59" s="53"/>
      <c r="C59" s="53"/>
      <c r="D59" s="53"/>
      <c r="E59" s="53"/>
      <c r="F59" s="53"/>
      <c r="G59" s="53"/>
      <c r="H59" s="53"/>
      <c r="I59" s="53"/>
      <c r="J59" s="53"/>
      <c r="K59" s="53"/>
      <c r="L59" s="53"/>
    </row>
    <row r="60" spans="1:12">
      <c r="A60" s="53"/>
      <c r="B60" s="53"/>
      <c r="C60" s="53"/>
      <c r="D60" s="53"/>
      <c r="E60" s="53"/>
      <c r="F60" s="53"/>
      <c r="G60" s="53"/>
      <c r="H60" s="53"/>
      <c r="I60" s="53"/>
      <c r="J60" s="53"/>
      <c r="K60" s="53"/>
      <c r="L60" s="53"/>
    </row>
    <row r="61" spans="1:12">
      <c r="A61" s="53"/>
      <c r="B61" s="53"/>
      <c r="C61" s="53"/>
      <c r="D61" s="53"/>
      <c r="E61" s="53"/>
      <c r="F61" s="53"/>
      <c r="G61" s="53"/>
      <c r="H61" s="53"/>
      <c r="I61" s="53"/>
      <c r="J61" s="53"/>
      <c r="K61" s="53"/>
      <c r="L61" s="53"/>
    </row>
    <row r="62" spans="1:12">
      <c r="A62" s="53"/>
      <c r="B62" s="53"/>
      <c r="C62" s="53"/>
      <c r="D62" s="53"/>
      <c r="E62" s="53"/>
      <c r="F62" s="53"/>
      <c r="G62" s="53"/>
      <c r="H62" s="53"/>
      <c r="I62" s="53"/>
      <c r="J62" s="53"/>
      <c r="K62" s="53"/>
      <c r="L62" s="53"/>
    </row>
  </sheetData>
  <mergeCells count="9">
    <mergeCell ref="C43:E43"/>
    <mergeCell ref="F43:G43"/>
    <mergeCell ref="H43:I43"/>
    <mergeCell ref="B2:G3"/>
    <mergeCell ref="H31:I31"/>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65"/>
  <sheetViews>
    <sheetView showGridLines="0" tabSelected="1" topLeftCell="A12" zoomScale="70" zoomScaleNormal="70" workbookViewId="0">
      <selection activeCell="B65" sqref="B65:E65"/>
    </sheetView>
  </sheetViews>
  <sheetFormatPr baseColWidth="10" defaultColWidth="11.453125" defaultRowHeight="14.5"/>
  <cols>
    <col min="2" max="2" width="47.81640625" customWidth="1"/>
    <col min="7" max="7" width="7.54296875" bestFit="1" customWidth="1"/>
    <col min="10" max="10" width="14.54296875" bestFit="1" customWidth="1"/>
  </cols>
  <sheetData>
    <row r="1" spans="1:6">
      <c r="A1" s="137" t="s">
        <v>41</v>
      </c>
    </row>
    <row r="2" spans="1:6" ht="15" thickBot="1"/>
    <row r="3" spans="1:6" ht="15" thickBot="1">
      <c r="B3" s="136" t="s">
        <v>42</v>
      </c>
      <c r="C3" s="136" t="s">
        <v>43</v>
      </c>
      <c r="D3" s="1020" t="s">
        <v>773</v>
      </c>
      <c r="E3" s="1021" t="s">
        <v>45</v>
      </c>
      <c r="F3" s="1022" t="s">
        <v>774</v>
      </c>
    </row>
    <row r="4" spans="1:6">
      <c r="B4" s="770" t="s">
        <v>46</v>
      </c>
      <c r="C4" s="771"/>
      <c r="D4" s="772"/>
      <c r="E4" s="53"/>
      <c r="F4" s="773"/>
    </row>
    <row r="5" spans="1:6">
      <c r="B5" s="774" t="s">
        <v>47</v>
      </c>
      <c r="C5" s="1010" t="s">
        <v>48</v>
      </c>
      <c r="D5" s="775">
        <f>+'[1]Digital Strategy'!D5</f>
        <v>0.68</v>
      </c>
      <c r="E5" s="776">
        <f>+'[1]Digital Strategy'!E5</f>
        <v>0.74</v>
      </c>
      <c r="F5" s="777">
        <f>+'[1]Digital Strategy'!F5</f>
        <v>0.76</v>
      </c>
    </row>
    <row r="6" spans="1:6">
      <c r="B6" s="774" t="s">
        <v>49</v>
      </c>
      <c r="C6" s="1010" t="s">
        <v>50</v>
      </c>
      <c r="D6" s="775">
        <f>+'[1]Digital Strategy'!D6</f>
        <v>0.8</v>
      </c>
      <c r="E6" s="776">
        <f>+'[1]Digital Strategy'!E6</f>
        <v>0.85</v>
      </c>
      <c r="F6" s="777">
        <f>+'[1]Digital Strategy'!F6</f>
        <v>0.86</v>
      </c>
    </row>
    <row r="7" spans="1:6">
      <c r="B7" s="774" t="s">
        <v>51</v>
      </c>
      <c r="C7" s="1010" t="s">
        <v>48</v>
      </c>
      <c r="D7" s="1011">
        <f>+'[1]Digital Strategy'!D7</f>
        <v>7.0000000000000007E-2</v>
      </c>
      <c r="E7" s="1012">
        <f>+'[1]Digital Strategy'!E7</f>
        <v>0.04</v>
      </c>
      <c r="F7" s="1013">
        <f>+'[1]Digital Strategy'!F7</f>
        <v>0.04</v>
      </c>
    </row>
    <row r="8" spans="1:6">
      <c r="B8" s="774" t="s">
        <v>52</v>
      </c>
      <c r="C8" s="1010" t="s">
        <v>53</v>
      </c>
      <c r="D8" s="775">
        <f>+'[1]Digital Strategy'!D8</f>
        <v>0.71</v>
      </c>
      <c r="E8" s="776">
        <f>+'[1]Digital Strategy'!E8</f>
        <v>0.66</v>
      </c>
      <c r="F8" s="777">
        <f>+'[1]Digital Strategy'!F8</f>
        <v>0.65</v>
      </c>
    </row>
    <row r="9" spans="1:6">
      <c r="B9" s="774" t="s">
        <v>54</v>
      </c>
      <c r="C9" s="1010" t="s">
        <v>53</v>
      </c>
      <c r="D9" s="775">
        <f>+'[1]Digital Strategy'!D9</f>
        <v>0.13</v>
      </c>
      <c r="E9" s="776">
        <f>+'[1]Digital Strategy'!E9</f>
        <v>0.23</v>
      </c>
      <c r="F9" s="777">
        <f>+'[1]Digital Strategy'!F9</f>
        <v>0.24</v>
      </c>
    </row>
    <row r="10" spans="1:6" ht="15" thickBot="1">
      <c r="B10" s="774" t="s">
        <v>55</v>
      </c>
      <c r="C10" s="1010" t="s">
        <v>53</v>
      </c>
      <c r="D10" s="1011">
        <f>+'[1]Digital Strategy'!D10</f>
        <v>21.6</v>
      </c>
      <c r="E10" s="1012">
        <f>+'[1]Digital Strategy'!E10</f>
        <v>23.6</v>
      </c>
      <c r="F10" s="1013">
        <f>+'[1]Digital Strategy'!F10</f>
        <v>24.5</v>
      </c>
    </row>
    <row r="11" spans="1:6">
      <c r="B11" s="1014" t="s">
        <v>56</v>
      </c>
      <c r="C11" s="1015"/>
      <c r="D11" s="778"/>
      <c r="E11" s="779"/>
      <c r="F11" s="780"/>
    </row>
    <row r="12" spans="1:6">
      <c r="B12" s="774" t="s">
        <v>57</v>
      </c>
      <c r="C12" s="1010" t="s">
        <v>50</v>
      </c>
      <c r="D12" s="775">
        <f>+'[1]Digital Strategy'!D12</f>
        <v>0.6</v>
      </c>
      <c r="E12" s="776">
        <f>+'[1]Digital Strategy'!E12</f>
        <v>0.66</v>
      </c>
      <c r="F12" s="777">
        <f>+'[1]Digital Strategy'!F12</f>
        <v>0.69</v>
      </c>
    </row>
    <row r="13" spans="1:6">
      <c r="B13" s="774" t="s">
        <v>58</v>
      </c>
      <c r="C13" s="1010" t="s">
        <v>48</v>
      </c>
      <c r="D13" s="1011">
        <f>+'[1]Digital Strategy'!D13</f>
        <v>4.7</v>
      </c>
      <c r="E13" s="1012">
        <f>+'[1]Digital Strategy'!E13</f>
        <v>4.8</v>
      </c>
      <c r="F13" s="1013">
        <f>+'[1]Digital Strategy'!F13</f>
        <v>4.8</v>
      </c>
    </row>
    <row r="14" spans="1:6" ht="15" thickBot="1">
      <c r="B14" s="774" t="s">
        <v>59</v>
      </c>
      <c r="C14" s="1010" t="s">
        <v>48</v>
      </c>
      <c r="D14" s="1011">
        <f>+'[1]Digital Strategy'!D14</f>
        <v>4.7</v>
      </c>
      <c r="E14" s="1012">
        <f>+'[1]Digital Strategy'!E14</f>
        <v>4.7</v>
      </c>
      <c r="F14" s="1013">
        <f>+'[1]Digital Strategy'!F14</f>
        <v>4.7</v>
      </c>
    </row>
    <row r="15" spans="1:6">
      <c r="B15" s="1014" t="s">
        <v>60</v>
      </c>
      <c r="C15" s="1015"/>
      <c r="D15" s="778"/>
      <c r="E15" s="779"/>
      <c r="F15" s="780"/>
    </row>
    <row r="16" spans="1:6" ht="15" thickBot="1">
      <c r="B16" s="1016" t="s">
        <v>61</v>
      </c>
      <c r="C16" s="1017" t="s">
        <v>50</v>
      </c>
      <c r="D16" s="1018">
        <f>+'[1]Digital Strategy'!D16</f>
        <v>0.57999999999999996</v>
      </c>
      <c r="E16" s="1019">
        <f>+'[1]Digital Strategy'!E16</f>
        <v>0.65</v>
      </c>
      <c r="F16" s="2069">
        <f>+'[1]Digital Strategy'!F16</f>
        <v>0.74</v>
      </c>
    </row>
    <row r="17" spans="2:10" ht="15" thickTop="1">
      <c r="B17" s="666" t="s">
        <v>848</v>
      </c>
      <c r="C17" s="665"/>
      <c r="D17" s="665"/>
      <c r="E17" s="665"/>
      <c r="F17" s="665"/>
      <c r="G17" s="665"/>
      <c r="H17" s="665"/>
    </row>
    <row r="18" spans="2:10">
      <c r="B18" s="667" t="s">
        <v>62</v>
      </c>
      <c r="C18" s="665"/>
      <c r="D18" s="665"/>
      <c r="E18" s="665"/>
      <c r="F18" s="665"/>
      <c r="G18" s="665"/>
      <c r="H18" s="665"/>
    </row>
    <row r="19" spans="2:10">
      <c r="B19" s="667" t="s">
        <v>63</v>
      </c>
      <c r="C19" s="665"/>
      <c r="D19" s="665"/>
      <c r="E19" s="665"/>
      <c r="F19" s="665"/>
      <c r="G19" s="665"/>
      <c r="H19" s="665"/>
    </row>
    <row r="20" spans="2:10">
      <c r="B20" s="2070" t="s">
        <v>64</v>
      </c>
      <c r="C20" s="2070"/>
      <c r="D20" s="2070"/>
      <c r="E20" s="2070"/>
      <c r="F20" s="2070"/>
      <c r="G20" s="665"/>
      <c r="H20" s="665"/>
    </row>
    <row r="21" spans="2:10">
      <c r="B21" s="2070" t="s">
        <v>65</v>
      </c>
      <c r="C21" s="2070"/>
      <c r="D21" s="2070"/>
      <c r="E21" s="2070"/>
      <c r="F21" s="2070"/>
      <c r="G21" s="665"/>
      <c r="H21" s="665"/>
    </row>
    <row r="22" spans="2:10">
      <c r="B22" s="2070" t="s">
        <v>66</v>
      </c>
      <c r="C22" s="2070"/>
      <c r="D22" s="2070"/>
      <c r="E22" s="2070"/>
      <c r="F22" s="2070"/>
      <c r="G22" s="665"/>
      <c r="H22" s="665"/>
    </row>
    <row r="23" spans="2:10">
      <c r="B23" s="2070" t="s">
        <v>67</v>
      </c>
      <c r="C23" s="2070"/>
      <c r="D23" s="2070"/>
      <c r="E23" s="2070"/>
      <c r="F23" s="2070"/>
      <c r="G23" s="665"/>
      <c r="H23" s="665"/>
    </row>
    <row r="24" spans="2:10" ht="17.149999999999999" customHeight="1">
      <c r="B24" s="2070" t="s">
        <v>68</v>
      </c>
      <c r="C24" s="2070"/>
      <c r="D24" s="2070"/>
      <c r="E24" s="2070"/>
      <c r="F24" s="2070"/>
      <c r="G24" s="665"/>
      <c r="H24" s="665"/>
    </row>
    <row r="26" spans="2:10" ht="15" thickBot="1">
      <c r="B26" s="1031" t="s">
        <v>69</v>
      </c>
    </row>
    <row r="27" spans="2:10" ht="15" customHeight="1">
      <c r="B27" s="2073" t="s">
        <v>70</v>
      </c>
      <c r="C27" s="2075" t="s">
        <v>71</v>
      </c>
      <c r="D27" s="2076"/>
      <c r="E27" s="2077"/>
      <c r="F27" s="2075" t="s">
        <v>72</v>
      </c>
      <c r="G27" s="2077"/>
      <c r="H27" s="2071" t="s">
        <v>73</v>
      </c>
      <c r="I27" s="2072"/>
      <c r="J27" s="783" t="s">
        <v>72</v>
      </c>
    </row>
    <row r="28" spans="2:10" ht="15" thickBot="1">
      <c r="B28" s="2074"/>
      <c r="C28" s="1069" t="s">
        <v>773</v>
      </c>
      <c r="D28" s="1070" t="s">
        <v>45</v>
      </c>
      <c r="E28" s="1071" t="s">
        <v>774</v>
      </c>
      <c r="F28" s="1069" t="s">
        <v>74</v>
      </c>
      <c r="G28" s="1071" t="s">
        <v>75</v>
      </c>
      <c r="H28" s="1797">
        <v>45261</v>
      </c>
      <c r="I28" s="1798">
        <v>45627</v>
      </c>
      <c r="J28" s="1071" t="s">
        <v>829</v>
      </c>
    </row>
    <row r="29" spans="2:10">
      <c r="B29" s="756" t="s">
        <v>76</v>
      </c>
      <c r="C29" s="757"/>
      <c r="D29" s="757"/>
      <c r="E29" s="758"/>
      <c r="F29" s="795"/>
      <c r="G29" s="765"/>
      <c r="H29" s="796"/>
      <c r="I29" s="797"/>
      <c r="J29" s="765"/>
    </row>
    <row r="30" spans="2:10">
      <c r="B30" s="759" t="s">
        <v>77</v>
      </c>
      <c r="C30" s="768">
        <f>+'[1]Digital Strategy'!C30</f>
        <v>14.240485</v>
      </c>
      <c r="D30" s="768">
        <f>+'[1]Digital Strategy'!D30</f>
        <v>16.613156</v>
      </c>
      <c r="E30" s="766">
        <f>+'[1]Digital Strategy'!E30</f>
        <v>17.310786</v>
      </c>
      <c r="F30" s="798">
        <f>+'[1]Digital Strategy'!F30</f>
        <v>4.1992623195737266E-2</v>
      </c>
      <c r="G30" s="799">
        <f>+'[1]Digital Strategy'!G30</f>
        <v>0.2156036820375149</v>
      </c>
      <c r="H30" s="768">
        <f>+'[1]Digital Strategy'!H30</f>
        <v>14.240485</v>
      </c>
      <c r="I30" s="766">
        <f>+'[1]Digital Strategy'!I30</f>
        <v>17.310786</v>
      </c>
      <c r="J30" s="799">
        <f>+'[1]Digital Strategy'!J30</f>
        <v>0.2156036820375149</v>
      </c>
    </row>
    <row r="31" spans="2:10">
      <c r="B31" s="759" t="s">
        <v>78</v>
      </c>
      <c r="C31" s="768">
        <f>+'[1]Digital Strategy'!C31</f>
        <v>10.716806999999999</v>
      </c>
      <c r="D31" s="768">
        <f>+'[1]Digital Strategy'!D31</f>
        <v>13.031725</v>
      </c>
      <c r="E31" s="766">
        <f>+'[1]Digital Strategy'!E31</f>
        <v>13.723432000000001</v>
      </c>
      <c r="F31" s="798">
        <f>+'[1]Digital Strategy'!F31</f>
        <v>5.307869833042056E-2</v>
      </c>
      <c r="G31" s="799">
        <f>+'[1]Digital Strategy'!G31</f>
        <v>0.28055231376285872</v>
      </c>
      <c r="H31" s="768">
        <f>+'[1]Digital Strategy'!H31</f>
        <v>10.716806999999999</v>
      </c>
      <c r="I31" s="766">
        <f>+'[1]Digital Strategy'!I31</f>
        <v>13.723432000000001</v>
      </c>
      <c r="J31" s="799">
        <f>+'[1]Digital Strategy'!J31</f>
        <v>0.28055231376285872</v>
      </c>
    </row>
    <row r="32" spans="2:10" ht="15" thickBot="1">
      <c r="B32" s="760" t="s">
        <v>79</v>
      </c>
      <c r="C32" s="1072">
        <f>+'[1]Digital Strategy'!C32</f>
        <v>7.8563879999999999</v>
      </c>
      <c r="D32" s="1072">
        <f>+'[1]Digital Strategy'!D32</f>
        <v>10.387321829659754</v>
      </c>
      <c r="E32" s="1073">
        <f>+'[1]Digital Strategy'!E32</f>
        <v>11.380425000000001</v>
      </c>
      <c r="F32" s="1074">
        <f>+'[1]Digital Strategy'!F32</f>
        <v>9.5607239924400789E-2</v>
      </c>
      <c r="G32" s="1075">
        <f>+'[1]Digital Strategy'!G32</f>
        <v>0.44855689408415178</v>
      </c>
      <c r="H32" s="768">
        <f>+'[1]Digital Strategy'!H32</f>
        <v>7.8563879999999999</v>
      </c>
      <c r="I32" s="766">
        <f>+'[1]Digital Strategy'!I32</f>
        <v>11.380425000000001</v>
      </c>
      <c r="J32" s="799">
        <f>+'[1]Digital Strategy'!J32</f>
        <v>0.44855689408415178</v>
      </c>
    </row>
    <row r="33" spans="2:10">
      <c r="B33" s="761" t="s">
        <v>80</v>
      </c>
      <c r="C33" s="757"/>
      <c r="D33" s="757"/>
      <c r="E33" s="758"/>
      <c r="F33" s="800"/>
      <c r="G33" s="801"/>
      <c r="H33" s="802"/>
      <c r="I33" s="803"/>
      <c r="J33" s="801"/>
    </row>
    <row r="34" spans="2:10" ht="15" thickBot="1">
      <c r="B34" s="759" t="s">
        <v>81</v>
      </c>
      <c r="C34" s="762">
        <f>+'[1]Digital Strategy'!C34</f>
        <v>1027.9051899999999</v>
      </c>
      <c r="D34" s="762">
        <f>+'[1]Digital Strategy'!D34</f>
        <v>1664.162521</v>
      </c>
      <c r="E34" s="763">
        <f>+'[1]Digital Strategy'!E34</f>
        <v>1953.1486199999999</v>
      </c>
      <c r="F34" s="798">
        <f>+'[1]Digital Strategy'!F34</f>
        <v>0.17365257019870106</v>
      </c>
      <c r="G34" s="799">
        <f>+'[1]Digital Strategy'!G34</f>
        <v>0.90012526349828037</v>
      </c>
      <c r="H34" s="762">
        <f>+'[1]Digital Strategy'!H34</f>
        <v>2917.9559429999999</v>
      </c>
      <c r="I34" s="763">
        <f>+'[1]Digital Strategy'!I34</f>
        <v>6145.7013770000003</v>
      </c>
      <c r="J34" s="799">
        <f>+'[1]Digital Strategy'!J34</f>
        <v>1.1061666101378833</v>
      </c>
    </row>
    <row r="35" spans="2:10">
      <c r="B35" s="1023" t="s">
        <v>82</v>
      </c>
      <c r="C35" s="764"/>
      <c r="D35" s="764"/>
      <c r="E35" s="765"/>
      <c r="F35" s="800"/>
      <c r="G35" s="801"/>
      <c r="H35" s="802"/>
      <c r="I35" s="803"/>
      <c r="J35" s="801"/>
    </row>
    <row r="36" spans="2:10" ht="15" thickBot="1">
      <c r="B36" s="760" t="s">
        <v>83</v>
      </c>
      <c r="C36" s="1076">
        <f>+'[1]Digital Strategy'!C36</f>
        <v>80</v>
      </c>
      <c r="D36" s="1076">
        <f>+'[1]Digital Strategy'!D36</f>
        <v>74</v>
      </c>
      <c r="E36" s="1077">
        <f>+'[1]Digital Strategy'!E36</f>
        <v>79</v>
      </c>
      <c r="F36" s="1074">
        <f>+'[1]Digital Strategy'!F36</f>
        <v>5.0000000000000044E-2</v>
      </c>
      <c r="G36" s="1075">
        <f>+'[1]Digital Strategy'!G36</f>
        <v>-1.0000000000000009E-2</v>
      </c>
      <c r="H36" s="1076">
        <f>+'[1]Digital Strategy'!H36</f>
        <v>80</v>
      </c>
      <c r="I36" s="1077">
        <f>+'[1]Digital Strategy'!I36</f>
        <v>79</v>
      </c>
      <c r="J36" s="1075">
        <f>+'[1]Digital Strategy'!J36</f>
        <v>-1.0000000000000009E-2</v>
      </c>
    </row>
    <row r="37" spans="2:10" ht="15">
      <c r="B37" s="1023" t="s">
        <v>84</v>
      </c>
      <c r="C37" s="764"/>
      <c r="D37" s="764"/>
      <c r="E37" s="765"/>
      <c r="F37" s="800"/>
      <c r="G37" s="801"/>
      <c r="H37" s="802"/>
      <c r="I37" s="803"/>
      <c r="J37" s="801"/>
    </row>
    <row r="38" spans="2:10">
      <c r="B38" s="759" t="s">
        <v>85</v>
      </c>
      <c r="C38" s="768">
        <f>+'[1]Digital Strategy'!C38</f>
        <v>35.303839007271478</v>
      </c>
      <c r="D38" s="768">
        <f>+'[1]Digital Strategy'!D38</f>
        <v>44.115644475309296</v>
      </c>
      <c r="E38" s="766">
        <f>+'[1]Digital Strategy'!E38</f>
        <v>51.065377450771791</v>
      </c>
      <c r="F38" s="798">
        <f>+'[1]Digital Strategy'!F38</f>
        <v>0.15753443156320945</v>
      </c>
      <c r="G38" s="799">
        <f>+'[1]Digital Strategy'!G38</f>
        <v>0.44645395194142856</v>
      </c>
      <c r="H38" s="768">
        <f>+'[1]Digital Strategy'!H38</f>
        <v>35.303839007271478</v>
      </c>
      <c r="I38" s="766">
        <f>+'[1]Digital Strategy'!I38</f>
        <v>51.065377450771791</v>
      </c>
      <c r="J38" s="799">
        <f>+'[1]Digital Strategy'!J38</f>
        <v>0.44645395194142856</v>
      </c>
    </row>
    <row r="39" spans="2:10">
      <c r="B39" s="759" t="s">
        <v>86</v>
      </c>
      <c r="C39" s="768">
        <f>+'[1]Digital Strategy'!C39</f>
        <v>2.16</v>
      </c>
      <c r="D39" s="768">
        <f>+'[1]Digital Strategy'!D39</f>
        <v>2.4</v>
      </c>
      <c r="E39" s="766">
        <f>+'[1]Digital Strategy'!E39</f>
        <v>2.5499999999999998</v>
      </c>
      <c r="F39" s="798">
        <f>+'[1]Digital Strategy'!F39</f>
        <v>6.25E-2</v>
      </c>
      <c r="G39" s="799">
        <f>+'[1]Digital Strategy'!G39</f>
        <v>0.18055555555555536</v>
      </c>
      <c r="H39" s="768">
        <f>+'[1]Digital Strategy'!H39</f>
        <v>2.16</v>
      </c>
      <c r="I39" s="766">
        <f>+'[1]Digital Strategy'!I39</f>
        <v>2.5499999999999998</v>
      </c>
      <c r="J39" s="799">
        <f>+'[1]Digital Strategy'!J39</f>
        <v>0.18055555555555536</v>
      </c>
    </row>
    <row r="40" spans="2:10">
      <c r="B40" s="759" t="s">
        <v>850</v>
      </c>
      <c r="C40" s="768">
        <f>+'[1]Digital Strategy'!C40</f>
        <v>3.7738622337384866</v>
      </c>
      <c r="D40" s="768">
        <f>+'[1]Digital Strategy'!D40</f>
        <v>4.8552064189077004</v>
      </c>
      <c r="E40" s="766">
        <f>+'[1]Digital Strategy'!E40</f>
        <v>6.5255869128702573</v>
      </c>
      <c r="F40" s="798">
        <f>+'[1]Digital Strategy'!F40</f>
        <v>0.34403902735372283</v>
      </c>
      <c r="G40" s="799">
        <f>+'[1]Digital Strategy'!G40</f>
        <v>0.72915345306758605</v>
      </c>
      <c r="H40" s="768">
        <f>+'[1]Digital Strategy'!H40</f>
        <v>3.7738622337384866</v>
      </c>
      <c r="I40" s="766">
        <f>+'[1]Digital Strategy'!I40</f>
        <v>6.5255869128702573</v>
      </c>
      <c r="J40" s="799">
        <f>+'[1]Digital Strategy'!J40</f>
        <v>0.72915345306758605</v>
      </c>
    </row>
    <row r="41" spans="2:10">
      <c r="B41" s="759" t="s">
        <v>851</v>
      </c>
      <c r="C41" s="768">
        <f>+'[1]Digital Strategy'!C41</f>
        <v>4.7112252633832412</v>
      </c>
      <c r="D41" s="768">
        <f>+'[1]Digital Strategy'!D41</f>
        <v>4.2269474599925623</v>
      </c>
      <c r="E41" s="766">
        <f>+'[1]Digital Strategy'!E41</f>
        <v>5.2614571304456303</v>
      </c>
      <c r="F41" s="798">
        <f>+'[1]Digital Strategy'!F41</f>
        <v>0.24474154936737458</v>
      </c>
      <c r="G41" s="799">
        <f>+'[1]Digital Strategy'!G41</f>
        <v>0.11679167017101078</v>
      </c>
      <c r="H41" s="768">
        <f>+'[1]Digital Strategy'!H41</f>
        <v>4.7112252633832412</v>
      </c>
      <c r="I41" s="766">
        <f>+'[1]Digital Strategy'!I41</f>
        <v>5.2614571304456303</v>
      </c>
      <c r="J41" s="799">
        <f>+'[1]Digital Strategy'!J41</f>
        <v>0.11679167017101078</v>
      </c>
    </row>
    <row r="42" spans="2:10" ht="15" thickBot="1">
      <c r="B42" s="759" t="s">
        <v>852</v>
      </c>
      <c r="C42" s="768">
        <f>+'[1]Digital Strategy'!C42</f>
        <v>5.0742299070583012</v>
      </c>
      <c r="D42" s="768">
        <f>+'[1]Digital Strategy'!D42</f>
        <v>4.4999192753399031</v>
      </c>
      <c r="E42" s="766">
        <f>+'[1]Digital Strategy'!E42</f>
        <v>5.6419227408726655</v>
      </c>
      <c r="F42" s="798">
        <f>+'[1]Digital Strategy'!F42</f>
        <v>0.25378310046384134</v>
      </c>
      <c r="G42" s="799">
        <f>+'[1]Digital Strategy'!G42</f>
        <v>0.11187763349561641</v>
      </c>
      <c r="H42" s="768">
        <f>+'[1]Digital Strategy'!H42</f>
        <v>5.0742299070583012</v>
      </c>
      <c r="I42" s="766">
        <f>+'[1]Digital Strategy'!I42</f>
        <v>5.6419227408726655</v>
      </c>
      <c r="J42" s="799">
        <f>+'[1]Digital Strategy'!J42</f>
        <v>0.11187763349561641</v>
      </c>
    </row>
    <row r="43" spans="2:10">
      <c r="B43" s="1024" t="s">
        <v>87</v>
      </c>
      <c r="C43" s="764"/>
      <c r="D43" s="764"/>
      <c r="E43" s="765"/>
      <c r="F43" s="800"/>
      <c r="G43" s="801"/>
      <c r="H43" s="802"/>
      <c r="I43" s="803"/>
      <c r="J43" s="801"/>
    </row>
    <row r="44" spans="2:10">
      <c r="B44" s="761" t="s">
        <v>88</v>
      </c>
      <c r="C44" s="757"/>
      <c r="D44" s="757"/>
      <c r="E44" s="758"/>
      <c r="F44" s="798"/>
      <c r="G44" s="799"/>
      <c r="H44" s="796"/>
      <c r="I44" s="797"/>
      <c r="J44" s="799"/>
    </row>
    <row r="45" spans="2:10">
      <c r="B45" s="759" t="s">
        <v>849</v>
      </c>
      <c r="C45" s="768">
        <f>+'[1]Digital Strategy'!C45</f>
        <v>47.115161322238997</v>
      </c>
      <c r="D45" s="768">
        <f>+'[1]Digital Strategy'!D45</f>
        <v>76.769790407809793</v>
      </c>
      <c r="E45" s="766">
        <f>+'[1]Digital Strategy'!E45</f>
        <v>90.290744813160373</v>
      </c>
      <c r="F45" s="798">
        <f>+'[1]Digital Strategy'!F45</f>
        <v>0.17612337266424394</v>
      </c>
      <c r="G45" s="799">
        <f>+'[1]Digital Strategy'!G45</f>
        <v>0.9163840742394298</v>
      </c>
      <c r="H45" s="768">
        <f>+'[1]Digital Strategy'!H45</f>
        <v>137.866652133239</v>
      </c>
      <c r="I45" s="766">
        <f>+'[1]Digital Strategy'!I45</f>
        <v>279.54476121860699</v>
      </c>
      <c r="J45" s="799">
        <f>+'[1]Digital Strategy'!J45</f>
        <v>1.0276459672673091</v>
      </c>
    </row>
    <row r="46" spans="2:10">
      <c r="B46" s="767" t="s">
        <v>89</v>
      </c>
      <c r="C46" s="768">
        <f>+'[1]Digital Strategy'!C46</f>
        <v>18.050272</v>
      </c>
      <c r="D46" s="768">
        <f>+'[1]Digital Strategy'!D46</f>
        <v>34.589571999999997</v>
      </c>
      <c r="E46" s="766">
        <f>+'[1]Digital Strategy'!E46</f>
        <v>40.459485999999998</v>
      </c>
      <c r="F46" s="798">
        <f>+'[1]Digital Strategy'!F46</f>
        <v>0.16970183961802143</v>
      </c>
      <c r="G46" s="799">
        <f>+'[1]Digital Strategy'!G46</f>
        <v>1.2414889925204449</v>
      </c>
      <c r="H46" s="768">
        <f>+'[1]Digital Strategy'!H46</f>
        <v>34.384227000000003</v>
      </c>
      <c r="I46" s="766">
        <f>+'[1]Digital Strategy'!I46</f>
        <v>127.08194899999999</v>
      </c>
      <c r="J46" s="799">
        <f>+'[1]Digital Strategy'!J46</f>
        <v>2.6959373552297681</v>
      </c>
    </row>
    <row r="47" spans="2:10">
      <c r="B47" s="761" t="s">
        <v>90</v>
      </c>
      <c r="C47" s="757"/>
      <c r="D47" s="757"/>
      <c r="E47" s="758"/>
      <c r="F47" s="798"/>
      <c r="G47" s="799"/>
      <c r="H47" s="796"/>
      <c r="I47" s="797"/>
      <c r="J47" s="799"/>
    </row>
    <row r="48" spans="2:10">
      <c r="B48" s="767" t="s">
        <v>91</v>
      </c>
      <c r="C48" s="762">
        <f>+'[1]Digital Strategy'!C48</f>
        <v>293.24200000000002</v>
      </c>
      <c r="D48" s="762">
        <f>+'[1]Digital Strategy'!D48</f>
        <v>1294.903</v>
      </c>
      <c r="E48" s="763">
        <f>+'[1]Digital Strategy'!E48</f>
        <v>2143.0729999999999</v>
      </c>
      <c r="F48" s="798">
        <f>+'[1]Digital Strategy'!F48</f>
        <v>0.65500659122729643</v>
      </c>
      <c r="G48" s="799">
        <f>+'[1]Digital Strategy'!G48</f>
        <v>6.3082061914732535</v>
      </c>
      <c r="H48" s="762">
        <f>+'[1]Digital Strategy'!H48</f>
        <v>854.31600000000003</v>
      </c>
      <c r="I48" s="763">
        <f>+'[1]Digital Strategy'!I48</f>
        <v>4612.491</v>
      </c>
      <c r="J48" s="799">
        <f>+'[1]Digital Strategy'!J48</f>
        <v>4.3990455522312581</v>
      </c>
    </row>
    <row r="49" spans="2:10">
      <c r="B49" s="761" t="s">
        <v>92</v>
      </c>
      <c r="C49" s="757"/>
      <c r="D49" s="757"/>
      <c r="E49" s="758"/>
      <c r="F49" s="798"/>
      <c r="G49" s="799"/>
      <c r="H49" s="796"/>
      <c r="I49" s="797"/>
      <c r="J49" s="799"/>
    </row>
    <row r="50" spans="2:10" ht="15" thickBot="1">
      <c r="B50" s="760" t="s">
        <v>93</v>
      </c>
      <c r="C50" s="1025">
        <f>+'[1]Digital Strategy'!C50</f>
        <v>39.262924636816564</v>
      </c>
      <c r="D50" s="1025">
        <f>+'[1]Digital Strategy'!D50</f>
        <v>112.93419611933933</v>
      </c>
      <c r="E50" s="1078">
        <f>+'[1]Digital Strategy'!E50</f>
        <v>116.3625715569121</v>
      </c>
      <c r="F50" s="1074">
        <f>+'[1]Digital Strategy'!F50</f>
        <v>3.0357283757967757E-2</v>
      </c>
      <c r="G50" s="1075">
        <f>+'[1]Digital Strategy'!G50</f>
        <v>1.9636755955719036</v>
      </c>
      <c r="H50" s="1025">
        <f>+'[1]Digital Strategy'!H50</f>
        <v>100.90698044445764</v>
      </c>
      <c r="I50" s="1078">
        <f>+'[1]Digital Strategy'!I50</f>
        <v>357.96271826626651</v>
      </c>
      <c r="J50" s="1075">
        <f>+'[1]Digital Strategy'!J50</f>
        <v>2.5474524823711318</v>
      </c>
    </row>
    <row r="51" spans="2:10">
      <c r="B51" s="2070" t="s">
        <v>94</v>
      </c>
      <c r="C51" s="2070"/>
      <c r="D51" s="2070"/>
      <c r="E51" s="2070"/>
    </row>
    <row r="52" spans="2:10">
      <c r="B52" s="2070" t="s">
        <v>95</v>
      </c>
      <c r="C52" s="2070"/>
      <c r="D52" s="2070"/>
      <c r="E52" s="2070"/>
    </row>
    <row r="53" spans="2:10">
      <c r="B53" s="2070" t="s">
        <v>96</v>
      </c>
      <c r="C53" s="2070"/>
      <c r="D53" s="2070"/>
      <c r="E53" s="2070"/>
    </row>
    <row r="54" spans="2:10">
      <c r="B54" s="2070" t="s">
        <v>97</v>
      </c>
      <c r="C54" s="2070"/>
      <c r="D54" s="2070"/>
      <c r="E54" s="2070"/>
    </row>
    <row r="55" spans="2:10">
      <c r="B55" s="1007" t="s">
        <v>98</v>
      </c>
      <c r="C55" s="1007"/>
      <c r="D55" s="1007"/>
      <c r="E55" s="1007"/>
    </row>
    <row r="56" spans="2:10" ht="15.65" customHeight="1">
      <c r="B56" s="53"/>
      <c r="C56" s="53"/>
      <c r="D56" s="53"/>
      <c r="E56" s="53"/>
      <c r="F56" s="53"/>
      <c r="G56" s="53"/>
      <c r="H56" s="53"/>
      <c r="I56" s="53"/>
      <c r="J56" s="53"/>
    </row>
    <row r="57" spans="2:10" ht="15.65" customHeight="1" thickBot="1">
      <c r="B57" s="1031" t="s">
        <v>853</v>
      </c>
      <c r="C57" s="53"/>
      <c r="D57" s="53"/>
      <c r="E57" s="53"/>
      <c r="F57" s="53"/>
      <c r="G57" s="53"/>
      <c r="H57" s="53"/>
      <c r="I57" s="53"/>
      <c r="J57" s="53"/>
    </row>
    <row r="58" spans="2:10" ht="10.4" customHeight="1">
      <c r="B58" s="2073" t="s">
        <v>854</v>
      </c>
      <c r="C58" s="2075" t="s">
        <v>71</v>
      </c>
      <c r="D58" s="2076"/>
      <c r="E58" s="2077"/>
      <c r="F58" s="2075" t="s">
        <v>72</v>
      </c>
      <c r="G58" s="2077"/>
      <c r="H58" s="2071" t="s">
        <v>73</v>
      </c>
      <c r="I58" s="2072"/>
      <c r="J58" s="783" t="s">
        <v>72</v>
      </c>
    </row>
    <row r="59" spans="2:10" ht="15" thickBot="1">
      <c r="B59" s="2074"/>
      <c r="C59" s="1069" t="s">
        <v>773</v>
      </c>
      <c r="D59" s="1070" t="s">
        <v>45</v>
      </c>
      <c r="E59" s="1071" t="s">
        <v>774</v>
      </c>
      <c r="F59" s="1069" t="s">
        <v>74</v>
      </c>
      <c r="G59" s="1071" t="s">
        <v>75</v>
      </c>
      <c r="H59" s="1797">
        <v>45261</v>
      </c>
      <c r="I59" s="1798">
        <v>45627</v>
      </c>
      <c r="J59" s="1071" t="s">
        <v>829</v>
      </c>
    </row>
    <row r="60" spans="2:10">
      <c r="B60" s="986" t="s">
        <v>99</v>
      </c>
      <c r="C60" s="1032">
        <v>54.789200803484107</v>
      </c>
      <c r="D60" s="1032">
        <v>74.981643206011597</v>
      </c>
      <c r="E60" s="1033">
        <v>94.199337875287782</v>
      </c>
      <c r="F60" s="798">
        <v>0.25629865987966793</v>
      </c>
      <c r="G60" s="799">
        <v>0.71930483551235769</v>
      </c>
      <c r="H60" s="1032">
        <v>163.00003190538172</v>
      </c>
      <c r="I60" s="1033">
        <v>283.57227793276076</v>
      </c>
      <c r="J60" s="799">
        <v>0.73970688605367174</v>
      </c>
    </row>
    <row r="61" spans="2:10" ht="15.5" thickBot="1">
      <c r="B61" s="592" t="s">
        <v>100</v>
      </c>
      <c r="C61" s="1032">
        <v>52.488146687169007</v>
      </c>
      <c r="D61" s="1032">
        <v>114.72719421946923</v>
      </c>
      <c r="E61" s="1033">
        <v>138.96630817967286</v>
      </c>
      <c r="F61" s="798">
        <v>0.21127609827043314</v>
      </c>
      <c r="G61" s="799">
        <v>1.647575061240329</v>
      </c>
      <c r="H61" s="1032">
        <v>127.82685599990786</v>
      </c>
      <c r="I61" s="1033">
        <v>400.09730613249286</v>
      </c>
      <c r="J61" s="799">
        <v>2.1299941080674101</v>
      </c>
    </row>
    <row r="62" spans="2:10" ht="15" thickBot="1">
      <c r="B62" s="594" t="s">
        <v>101</v>
      </c>
      <c r="C62" s="1034">
        <v>107.27734749065311</v>
      </c>
      <c r="D62" s="1034">
        <v>189.70883742548082</v>
      </c>
      <c r="E62" s="1035">
        <v>233.16564605496063</v>
      </c>
      <c r="F62" s="804">
        <v>0.22907108187065872</v>
      </c>
      <c r="G62" s="805">
        <v>1.1734844448430826</v>
      </c>
      <c r="H62" s="1034">
        <v>290.8268879052896</v>
      </c>
      <c r="I62" s="1035">
        <v>683.66958406525362</v>
      </c>
      <c r="J62" s="805">
        <v>1.3507784613364113</v>
      </c>
    </row>
    <row r="63" spans="2:10" ht="15" thickBot="1">
      <c r="B63" s="769" t="s">
        <v>102</v>
      </c>
      <c r="C63" s="1034">
        <v>137.52192654599341</v>
      </c>
      <c r="D63" s="1034">
        <v>161.51246447077347</v>
      </c>
      <c r="E63" s="1035">
        <v>195.5923085445753</v>
      </c>
      <c r="F63" s="804">
        <v>0.21100442114774842</v>
      </c>
      <c r="G63" s="805">
        <v>0.42226271444183561</v>
      </c>
      <c r="H63" s="1034">
        <v>444.06249755565466</v>
      </c>
      <c r="I63" s="1035">
        <v>624.43086993211818</v>
      </c>
      <c r="J63" s="805">
        <v>0.40617789921306713</v>
      </c>
    </row>
    <row r="64" spans="2:10">
      <c r="B64" s="666" t="s">
        <v>103</v>
      </c>
    </row>
    <row r="65" spans="2:5">
      <c r="B65" s="2070" t="s">
        <v>856</v>
      </c>
      <c r="C65" s="2070"/>
      <c r="D65" s="2070"/>
      <c r="E65" s="2070"/>
    </row>
  </sheetData>
  <mergeCells count="18">
    <mergeCell ref="B20:F20"/>
    <mergeCell ref="B22:F22"/>
    <mergeCell ref="B23:F23"/>
    <mergeCell ref="B27:B28"/>
    <mergeCell ref="C27:E27"/>
    <mergeCell ref="F27:G27"/>
    <mergeCell ref="B21:F21"/>
    <mergeCell ref="B24:F24"/>
    <mergeCell ref="B65:E65"/>
    <mergeCell ref="H27:I27"/>
    <mergeCell ref="B58:B59"/>
    <mergeCell ref="C58:E58"/>
    <mergeCell ref="F58:G58"/>
    <mergeCell ref="H58:I58"/>
    <mergeCell ref="B53:E53"/>
    <mergeCell ref="B54:E54"/>
    <mergeCell ref="B51:E51"/>
    <mergeCell ref="B52:E52"/>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60"/>
  <sheetViews>
    <sheetView showGridLines="0" zoomScale="55" zoomScaleNormal="55" workbookViewId="0">
      <selection activeCell="K10" sqref="K10"/>
    </sheetView>
  </sheetViews>
  <sheetFormatPr baseColWidth="10" defaultColWidth="11.453125" defaultRowHeight="14"/>
  <cols>
    <col min="1" max="1" width="12.453125" style="45" bestFit="1" customWidth="1"/>
    <col min="2" max="2" width="63.6328125" style="45" customWidth="1"/>
    <col min="3" max="5" width="15.81640625" style="45" customWidth="1"/>
    <col min="6" max="7" width="13" style="45" customWidth="1"/>
    <col min="8" max="9" width="12.90625" style="45" customWidth="1"/>
    <col min="10" max="10" width="17.90625" style="45" customWidth="1"/>
    <col min="11" max="11" width="11.453125" style="45" bestFit="1"/>
    <col min="12" max="16384" width="11.453125" style="45"/>
  </cols>
  <sheetData>
    <row r="1" spans="1:11">
      <c r="A1" s="287" t="s">
        <v>41</v>
      </c>
    </row>
    <row r="2" spans="1:11">
      <c r="A2" s="53"/>
      <c r="B2" s="53"/>
      <c r="C2" s="53"/>
      <c r="D2" s="53"/>
      <c r="F2" s="250"/>
      <c r="G2" s="250"/>
      <c r="H2" s="250"/>
      <c r="I2" s="250"/>
      <c r="J2" s="53"/>
      <c r="K2" s="53"/>
    </row>
    <row r="3" spans="1:11">
      <c r="A3" s="53"/>
      <c r="B3" s="2220" t="s">
        <v>702</v>
      </c>
      <c r="C3" s="2220"/>
      <c r="D3" s="2220"/>
      <c r="E3" s="2220"/>
      <c r="F3" s="2220"/>
      <c r="G3" s="2220"/>
      <c r="H3" s="250"/>
      <c r="I3" s="250"/>
      <c r="J3" s="53"/>
      <c r="K3" s="53"/>
    </row>
    <row r="4" spans="1:11">
      <c r="A4" s="53"/>
      <c r="B4" s="2220"/>
      <c r="C4" s="2220"/>
      <c r="D4" s="2220"/>
      <c r="E4" s="2220"/>
      <c r="F4" s="2220"/>
      <c r="G4" s="2220"/>
      <c r="H4" s="53"/>
      <c r="I4" s="53"/>
      <c r="J4" s="53"/>
      <c r="K4" s="53"/>
    </row>
    <row r="5" spans="1:11" ht="14.5" thickBot="1">
      <c r="A5" s="53"/>
      <c r="B5" s="226"/>
      <c r="C5" s="226"/>
      <c r="D5" s="226"/>
      <c r="E5" s="226"/>
      <c r="F5" s="226"/>
      <c r="G5" s="226"/>
      <c r="H5" s="53"/>
      <c r="I5" s="53"/>
      <c r="J5" s="53"/>
      <c r="K5" s="53"/>
    </row>
    <row r="6" spans="1:11">
      <c r="A6" s="53"/>
      <c r="B6" s="1325"/>
      <c r="C6" s="2185" t="s">
        <v>179</v>
      </c>
      <c r="D6" s="2185"/>
      <c r="E6" s="2185"/>
      <c r="F6" s="2185" t="s">
        <v>683</v>
      </c>
      <c r="G6" s="2187"/>
      <c r="H6" s="53"/>
      <c r="I6" s="53"/>
      <c r="J6" s="53"/>
      <c r="K6" s="53"/>
    </row>
    <row r="7" spans="1:11" ht="14.5" thickBot="1">
      <c r="A7" s="53"/>
      <c r="B7" s="302"/>
      <c r="C7" s="1781" t="str">
        <f>+[9]Mibanco!C6</f>
        <v>Dic 23</v>
      </c>
      <c r="D7" s="1425" t="s">
        <v>108</v>
      </c>
      <c r="E7" s="1781" t="str">
        <f>+[9]Mibanco!E6</f>
        <v>Dic 24</v>
      </c>
      <c r="F7" s="382" t="s">
        <v>74</v>
      </c>
      <c r="G7" s="383" t="s">
        <v>75</v>
      </c>
      <c r="H7" s="53"/>
      <c r="I7" s="53"/>
      <c r="J7" s="53"/>
      <c r="K7" s="53"/>
    </row>
    <row r="8" spans="1:11">
      <c r="A8" s="53"/>
      <c r="B8" s="292" t="s">
        <v>532</v>
      </c>
      <c r="C8" s="1289"/>
      <c r="D8" s="1290"/>
      <c r="E8" s="1290"/>
      <c r="F8" s="1341"/>
      <c r="G8" s="1330"/>
      <c r="H8" s="53"/>
      <c r="I8" s="53"/>
      <c r="J8" s="53"/>
      <c r="K8" s="53"/>
    </row>
    <row r="9" spans="1:11">
      <c r="A9" s="53"/>
      <c r="B9" s="289" t="s">
        <v>597</v>
      </c>
      <c r="C9" s="384">
        <f>+'[1]12.5.5. Mibanco'!C8</f>
        <v>1121452</v>
      </c>
      <c r="D9" s="385">
        <f>+'[1]12.5.5. Mibanco'!D8</f>
        <v>1590356</v>
      </c>
      <c r="E9" s="385">
        <f>+'[1]12.5.5. Mibanco'!E8</f>
        <v>1833225</v>
      </c>
      <c r="F9" s="564">
        <f>+'[1]12.5.5. Mibanco'!F8</f>
        <v>0.15271360626174268</v>
      </c>
      <c r="G9" s="568">
        <f>+'[1]12.5.5. Mibanco'!G8</f>
        <v>0.6346887784764752</v>
      </c>
      <c r="H9" s="53"/>
      <c r="I9" s="53"/>
      <c r="J9" s="53"/>
      <c r="K9" s="53"/>
    </row>
    <row r="10" spans="1:11">
      <c r="A10" s="53"/>
      <c r="B10" s="289" t="s">
        <v>293</v>
      </c>
      <c r="C10" s="384">
        <f>+'[1]12.5.5. Mibanco'!C9</f>
        <v>2556436</v>
      </c>
      <c r="D10" s="385">
        <f>+'[1]12.5.5. Mibanco'!D9</f>
        <v>3094635</v>
      </c>
      <c r="E10" s="385">
        <f>+'[1]12.5.5. Mibanco'!E9</f>
        <v>2917396</v>
      </c>
      <c r="F10" s="564">
        <f>+'[1]12.5.5. Mibanco'!F9</f>
        <v>-5.727299019108878E-2</v>
      </c>
      <c r="G10" s="568">
        <f>+'[1]12.5.5. Mibanco'!G9</f>
        <v>0.14119657210272418</v>
      </c>
      <c r="H10" s="53"/>
      <c r="I10" s="53"/>
      <c r="J10" s="53"/>
      <c r="K10" s="53"/>
    </row>
    <row r="11" spans="1:11" s="95" customFormat="1">
      <c r="A11" s="200"/>
      <c r="B11" s="280" t="s">
        <v>35</v>
      </c>
      <c r="C11" s="387">
        <f>+'[1]12.5.5. Mibanco'!C10</f>
        <v>13269018</v>
      </c>
      <c r="D11" s="388">
        <f>+'[1]12.5.5. Mibanco'!D10</f>
        <v>12118953</v>
      </c>
      <c r="E11" s="388">
        <f>+'[1]12.5.5. Mibanco'!E10</f>
        <v>12239171</v>
      </c>
      <c r="F11" s="565">
        <f>+'[1]12.5.5. Mibanco'!F10</f>
        <v>9.9198338338304382E-3</v>
      </c>
      <c r="G11" s="569">
        <f>+'[1]12.5.5. Mibanco'!G10</f>
        <v>-7.7612902477033341E-2</v>
      </c>
      <c r="H11" s="200"/>
      <c r="I11" s="200"/>
      <c r="J11" s="200"/>
      <c r="K11" s="200"/>
    </row>
    <row r="12" spans="1:11">
      <c r="A12" s="53"/>
      <c r="B12" s="290" t="s">
        <v>542</v>
      </c>
      <c r="C12" s="384">
        <f>+'[1]12.5.5. Mibanco'!C11</f>
        <v>12333980</v>
      </c>
      <c r="D12" s="385">
        <f>+'[1]12.5.5. Mibanco'!D11</f>
        <v>11168560</v>
      </c>
      <c r="E12" s="385">
        <f>+'[1]12.5.5. Mibanco'!E11</f>
        <v>11330124</v>
      </c>
      <c r="F12" s="564">
        <f>+'[1]12.5.5. Mibanco'!F11</f>
        <v>1.4465965173666051E-2</v>
      </c>
      <c r="G12" s="568">
        <f>+'[1]12.5.5. Mibanco'!G11</f>
        <v>-8.138946228224786E-2</v>
      </c>
      <c r="H12" s="53"/>
      <c r="I12" s="250"/>
      <c r="J12" s="53"/>
      <c r="K12" s="53"/>
    </row>
    <row r="13" spans="1:11">
      <c r="A13" s="53"/>
      <c r="B13" s="290" t="s">
        <v>684</v>
      </c>
      <c r="C13" s="384">
        <f>+'[1]12.5.5. Mibanco'!C12</f>
        <v>834356</v>
      </c>
      <c r="D13" s="385">
        <f>+'[1]12.5.5. Mibanco'!D12</f>
        <v>846455</v>
      </c>
      <c r="E13" s="385">
        <f>+'[1]12.5.5. Mibanco'!E12</f>
        <v>802133</v>
      </c>
      <c r="F13" s="564">
        <f>+'[1]12.5.5. Mibanco'!F12</f>
        <v>-5.236190937498153E-2</v>
      </c>
      <c r="G13" s="568">
        <f>+'[1]12.5.5. Mibanco'!G12</f>
        <v>-3.8620205284075393E-2</v>
      </c>
      <c r="H13" s="53"/>
      <c r="I13" s="250"/>
      <c r="J13" s="53"/>
      <c r="K13" s="53"/>
    </row>
    <row r="14" spans="1:11">
      <c r="A14" s="53"/>
      <c r="B14" s="290" t="s">
        <v>685</v>
      </c>
      <c r="C14" s="384">
        <f>+'[1]12.5.5. Mibanco'!C13</f>
        <v>100682</v>
      </c>
      <c r="D14" s="385">
        <f>+'[1]12.5.5. Mibanco'!D13</f>
        <v>103938</v>
      </c>
      <c r="E14" s="385">
        <f>+'[1]12.5.5. Mibanco'!E13</f>
        <v>106914</v>
      </c>
      <c r="F14" s="564">
        <f>+'[1]12.5.5. Mibanco'!F13</f>
        <v>2.8632453962939453E-2</v>
      </c>
      <c r="G14" s="568">
        <f>+'[1]12.5.5. Mibanco'!G13</f>
        <v>6.1897856617866065E-2</v>
      </c>
      <c r="H14" s="53"/>
      <c r="I14" s="53"/>
      <c r="J14" s="53"/>
      <c r="K14" s="53"/>
    </row>
    <row r="15" spans="1:11">
      <c r="A15" s="53"/>
      <c r="B15" s="290" t="s">
        <v>686</v>
      </c>
      <c r="C15" s="384">
        <f>+'[1]12.5.5. Mibanco'!C14</f>
        <v>-1002847</v>
      </c>
      <c r="D15" s="385">
        <f>+'[1]12.5.5. Mibanco'!D14</f>
        <v>-940310</v>
      </c>
      <c r="E15" s="385">
        <f>+'[1]12.5.5. Mibanco'!E14</f>
        <v>-924703</v>
      </c>
      <c r="F15" s="564">
        <f>+'[1]12.5.5. Mibanco'!F14</f>
        <v>-1.6597717773925602E-2</v>
      </c>
      <c r="G15" s="568">
        <f>+'[1]12.5.5. Mibanco'!G14</f>
        <v>-7.7922155622941469E-2</v>
      </c>
      <c r="H15" s="53"/>
      <c r="I15" s="53"/>
      <c r="J15" s="53"/>
      <c r="K15" s="53"/>
    </row>
    <row r="16" spans="1:11" s="95" customFormat="1">
      <c r="A16" s="200"/>
      <c r="B16" s="292" t="s">
        <v>548</v>
      </c>
      <c r="C16" s="387">
        <f>+'[1]12.5.5. Mibanco'!C15</f>
        <v>12266171</v>
      </c>
      <c r="D16" s="388">
        <f>+'[1]12.5.5. Mibanco'!D15</f>
        <v>11178643</v>
      </c>
      <c r="E16" s="388">
        <f>+'[1]12.5.5. Mibanco'!E15</f>
        <v>11314468</v>
      </c>
      <c r="F16" s="565">
        <f>+'[1]12.5.5. Mibanco'!F15</f>
        <v>1.2150401439602332E-2</v>
      </c>
      <c r="G16" s="569">
        <f>+'[1]12.5.5. Mibanco'!G15</f>
        <v>-7.7587618825793347E-2</v>
      </c>
      <c r="H16" s="200"/>
      <c r="I16" s="200"/>
      <c r="J16" s="200"/>
      <c r="K16" s="200"/>
    </row>
    <row r="17" spans="1:11">
      <c r="A17" s="53"/>
      <c r="B17" s="293" t="s">
        <v>687</v>
      </c>
      <c r="C17" s="384">
        <f>+'[1]12.5.5. Mibanco'!C16</f>
        <v>139064</v>
      </c>
      <c r="D17" s="385">
        <f>+'[1]12.5.5. Mibanco'!D16</f>
        <v>132430</v>
      </c>
      <c r="E17" s="385">
        <f>+'[1]12.5.5. Mibanco'!E16</f>
        <v>131261</v>
      </c>
      <c r="F17" s="564">
        <f>+'[1]12.5.5. Mibanco'!F16</f>
        <v>-8.8273049913161206E-3</v>
      </c>
      <c r="G17" s="568">
        <f>+'[1]12.5.5. Mibanco'!G16</f>
        <v>-5.6110855433469498E-2</v>
      </c>
      <c r="H17" s="53"/>
      <c r="I17" s="53"/>
      <c r="J17" s="53"/>
      <c r="K17" s="53"/>
    </row>
    <row r="18" spans="1:11">
      <c r="A18" s="53"/>
      <c r="B18" s="293" t="s">
        <v>601</v>
      </c>
      <c r="C18" s="384">
        <f>+'[1]12.5.5. Mibanco'!C17</f>
        <v>815263</v>
      </c>
      <c r="D18" s="385">
        <f>+'[1]12.5.5. Mibanco'!D17</f>
        <v>795856</v>
      </c>
      <c r="E18" s="385">
        <f>+'[1]12.5.5. Mibanco'!E17</f>
        <v>750972</v>
      </c>
      <c r="F18" s="564">
        <f>+'[1]12.5.5. Mibanco'!F17</f>
        <v>-5.6397137170543399E-2</v>
      </c>
      <c r="G18" s="568">
        <f>+'[1]12.5.5. Mibanco'!G17</f>
        <v>-7.8859214756465068E-2</v>
      </c>
      <c r="H18" s="53"/>
      <c r="I18" s="53"/>
      <c r="J18" s="53"/>
      <c r="K18" s="53"/>
    </row>
    <row r="19" spans="1:11" s="95" customFormat="1">
      <c r="A19" s="200"/>
      <c r="B19" s="294" t="s">
        <v>688</v>
      </c>
      <c r="C19" s="387">
        <f>+'[1]12.5.5. Mibanco'!C18</f>
        <v>16898386</v>
      </c>
      <c r="D19" s="388">
        <f>+'[1]12.5.5. Mibanco'!D18</f>
        <v>16791920</v>
      </c>
      <c r="E19" s="388">
        <f>+'[1]12.5.5. Mibanco'!E18</f>
        <v>16947322</v>
      </c>
      <c r="F19" s="565">
        <f>+'[1]12.5.5. Mibanco'!F18</f>
        <v>9.254570055121647E-3</v>
      </c>
      <c r="G19" s="569">
        <f>+'[1]12.5.5. Mibanco'!G18</f>
        <v>2.8958978685893477E-3</v>
      </c>
      <c r="H19" s="200"/>
      <c r="I19" s="200"/>
      <c r="J19" s="200"/>
      <c r="K19" s="200"/>
    </row>
    <row r="20" spans="1:11">
      <c r="A20" s="53"/>
      <c r="B20" s="294"/>
      <c r="C20" s="384"/>
      <c r="D20" s="385"/>
      <c r="E20" s="385"/>
      <c r="F20" s="564"/>
      <c r="G20" s="568"/>
      <c r="H20" s="53"/>
      <c r="I20" s="53"/>
      <c r="J20" s="53"/>
      <c r="K20" s="53"/>
    </row>
    <row r="21" spans="1:11">
      <c r="A21" s="53"/>
      <c r="B21" s="292" t="s">
        <v>689</v>
      </c>
      <c r="C21" s="384"/>
      <c r="D21" s="385"/>
      <c r="E21" s="385"/>
      <c r="F21" s="564"/>
      <c r="G21" s="568"/>
      <c r="H21" s="53"/>
      <c r="I21" s="53"/>
      <c r="J21" s="53"/>
      <c r="K21" s="53"/>
    </row>
    <row r="22" spans="1:11">
      <c r="A22" s="53"/>
      <c r="B22" s="279" t="s">
        <v>120</v>
      </c>
      <c r="C22" s="384">
        <f>+'[1]12.5.5. Mibanco'!C21</f>
        <v>9999230</v>
      </c>
      <c r="D22" s="385">
        <f>+'[1]12.5.5. Mibanco'!D21</f>
        <v>10800163</v>
      </c>
      <c r="E22" s="385">
        <f>+'[1]12.5.5. Mibanco'!E21</f>
        <v>11060598</v>
      </c>
      <c r="F22" s="564">
        <f>+'[1]12.5.5. Mibanco'!F21</f>
        <v>2.4113987909256451E-2</v>
      </c>
      <c r="G22" s="568">
        <f>+'[1]12.5.5. Mibanco'!G21</f>
        <v>0.10614497316293359</v>
      </c>
      <c r="H22" s="53"/>
      <c r="I22" s="53"/>
      <c r="J22" s="53"/>
      <c r="K22" s="53"/>
    </row>
    <row r="23" spans="1:11">
      <c r="A23" s="53"/>
      <c r="B23" s="279" t="s">
        <v>236</v>
      </c>
      <c r="C23" s="384">
        <f>+'[1]12.5.5. Mibanco'!C22</f>
        <v>2411642</v>
      </c>
      <c r="D23" s="385">
        <f>+'[1]12.5.5. Mibanco'!D22</f>
        <v>1958657</v>
      </c>
      <c r="E23" s="385">
        <f>+'[1]12.5.5. Mibanco'!E22</f>
        <v>1985746</v>
      </c>
      <c r="F23" s="564">
        <f>+'[1]12.5.5. Mibanco'!F22</f>
        <v>1.3830395010458796E-2</v>
      </c>
      <c r="G23" s="568">
        <f>+'[1]12.5.5. Mibanco'!G22</f>
        <v>-0.17660000945413956</v>
      </c>
      <c r="H23" s="53"/>
      <c r="I23" s="53"/>
      <c r="J23" s="53"/>
      <c r="K23" s="53"/>
    </row>
    <row r="24" spans="1:11">
      <c r="A24" s="53"/>
      <c r="B24" s="279" t="s">
        <v>690</v>
      </c>
      <c r="C24" s="384">
        <f>+'[1]12.5.5. Mibanco'!C23</f>
        <v>611166</v>
      </c>
      <c r="D24" s="385">
        <f>+'[1]12.5.5. Mibanco'!D23</f>
        <v>306113</v>
      </c>
      <c r="E24" s="385">
        <f>+'[1]12.5.5. Mibanco'!E23</f>
        <v>309551</v>
      </c>
      <c r="F24" s="564">
        <f>+'[1]12.5.5. Mibanco'!F23</f>
        <v>1.1231146668060576E-2</v>
      </c>
      <c r="G24" s="568">
        <f>+'[1]12.5.5. Mibanco'!G23</f>
        <v>-0.49350749223615187</v>
      </c>
      <c r="H24" s="53"/>
      <c r="I24" s="53"/>
      <c r="J24" s="53"/>
      <c r="K24" s="53"/>
    </row>
    <row r="25" spans="1:11">
      <c r="A25" s="53"/>
      <c r="B25" s="279" t="s">
        <v>577</v>
      </c>
      <c r="C25" s="384">
        <f>+'[1]12.5.5. Mibanco'!C24</f>
        <v>879725</v>
      </c>
      <c r="D25" s="385">
        <f>+'[1]12.5.5. Mibanco'!D24</f>
        <v>983614</v>
      </c>
      <c r="E25" s="385">
        <f>+'[1]12.5.5. Mibanco'!E24</f>
        <v>923059</v>
      </c>
      <c r="F25" s="564">
        <f>+'[1]12.5.5. Mibanco'!F24</f>
        <v>-6.156378416736652E-2</v>
      </c>
      <c r="G25" s="568">
        <f>+'[1]12.5.5. Mibanco'!G24</f>
        <v>4.9258575122907766E-2</v>
      </c>
      <c r="H25" s="53"/>
      <c r="I25" s="53"/>
      <c r="J25" s="53"/>
      <c r="K25" s="53"/>
    </row>
    <row r="26" spans="1:11" s="95" customFormat="1">
      <c r="A26" s="200"/>
      <c r="B26" s="294" t="s">
        <v>691</v>
      </c>
      <c r="C26" s="387">
        <f>+'[1]12.5.5. Mibanco'!C25</f>
        <v>13901763</v>
      </c>
      <c r="D26" s="388">
        <f>+'[1]12.5.5. Mibanco'!D25</f>
        <v>14048547</v>
      </c>
      <c r="E26" s="388">
        <f>+'[1]12.5.5. Mibanco'!E25</f>
        <v>14278954</v>
      </c>
      <c r="F26" s="565">
        <f>+'[1]12.5.5. Mibanco'!F25</f>
        <v>1.6400770841283441E-2</v>
      </c>
      <c r="G26" s="569">
        <f>+'[1]12.5.5. Mibanco'!G25</f>
        <v>2.7132601814604307E-2</v>
      </c>
      <c r="H26" s="200"/>
      <c r="I26" s="200"/>
      <c r="J26" s="200"/>
      <c r="K26" s="200"/>
    </row>
    <row r="27" spans="1:11">
      <c r="A27" s="53"/>
      <c r="B27" s="295"/>
      <c r="C27" s="384"/>
      <c r="D27" s="385"/>
      <c r="E27" s="385"/>
      <c r="F27" s="564"/>
      <c r="G27" s="568"/>
      <c r="H27" s="53"/>
      <c r="I27" s="53"/>
      <c r="J27" s="53"/>
      <c r="K27" s="53"/>
    </row>
    <row r="28" spans="1:11" s="95" customFormat="1">
      <c r="A28" s="200"/>
      <c r="B28" s="280" t="s">
        <v>609</v>
      </c>
      <c r="C28" s="387">
        <f>+'[1]12.5.5. Mibanco'!C27</f>
        <v>2996623</v>
      </c>
      <c r="D28" s="388">
        <f>+'[1]12.5.5. Mibanco'!D27</f>
        <v>2743373</v>
      </c>
      <c r="E28" s="388">
        <f>+'[1]12.5.5. Mibanco'!E27</f>
        <v>2668368</v>
      </c>
      <c r="F28" s="565">
        <f>+'[1]12.5.5. Mibanco'!F27</f>
        <v>-2.7340430922080272E-2</v>
      </c>
      <c r="G28" s="569">
        <f>+'[1]12.5.5. Mibanco'!G27</f>
        <v>-0.1095416407068891</v>
      </c>
      <c r="H28" s="200"/>
      <c r="I28" s="200"/>
      <c r="J28" s="200"/>
      <c r="K28" s="200"/>
    </row>
    <row r="29" spans="1:11">
      <c r="A29" s="53"/>
      <c r="B29" s="279"/>
      <c r="C29" s="384"/>
      <c r="D29" s="385"/>
      <c r="E29" s="385"/>
      <c r="F29" s="564"/>
      <c r="G29" s="568"/>
      <c r="H29" s="53"/>
      <c r="I29" s="53"/>
      <c r="J29" s="53"/>
      <c r="K29" s="53"/>
    </row>
    <row r="30" spans="1:11" s="95" customFormat="1" ht="14.5" thickBot="1">
      <c r="A30" s="200"/>
      <c r="B30" s="1331" t="s">
        <v>692</v>
      </c>
      <c r="C30" s="1342">
        <f>+'[1]12.5.5. Mibanco'!C29</f>
        <v>16898386</v>
      </c>
      <c r="D30" s="389">
        <f>+'[1]12.5.5. Mibanco'!D29</f>
        <v>16791920</v>
      </c>
      <c r="E30" s="389">
        <f>+'[1]12.5.5. Mibanco'!E29</f>
        <v>16947322</v>
      </c>
      <c r="F30" s="1339">
        <f>+'[1]12.5.5. Mibanco'!F29</f>
        <v>9.254570055121647E-3</v>
      </c>
      <c r="G30" s="1334">
        <f>+'[1]12.5.5. Mibanco'!G29</f>
        <v>2.8958978685893477E-3</v>
      </c>
      <c r="H30" s="200"/>
      <c r="I30" s="200"/>
      <c r="J30" s="200"/>
      <c r="K30" s="200"/>
    </row>
    <row r="31" spans="1:11" ht="14.5" thickBot="1">
      <c r="A31" s="53"/>
      <c r="B31" s="297"/>
      <c r="C31" s="301"/>
      <c r="D31" s="301"/>
      <c r="E31" s="301"/>
      <c r="F31" s="301"/>
      <c r="G31" s="301"/>
      <c r="H31" s="53"/>
      <c r="I31" s="53"/>
      <c r="J31" s="53"/>
      <c r="K31" s="53"/>
    </row>
    <row r="32" spans="1:11">
      <c r="A32" s="53"/>
      <c r="B32" s="1325"/>
      <c r="C32" s="2185" t="s">
        <v>71</v>
      </c>
      <c r="D32" s="2185"/>
      <c r="E32" s="2185"/>
      <c r="F32" s="2185" t="s">
        <v>72</v>
      </c>
      <c r="G32" s="2261"/>
      <c r="H32" s="2185" t="s">
        <v>105</v>
      </c>
      <c r="I32" s="2185"/>
      <c r="J32" s="1088" t="s">
        <v>72</v>
      </c>
      <c r="K32" s="53"/>
    </row>
    <row r="33" spans="1:11" ht="21" customHeight="1" thickBot="1">
      <c r="A33" s="53"/>
      <c r="B33" s="1783"/>
      <c r="C33" s="1362" t="str">
        <f>+[9]Mibanco!C32</f>
        <v>4T23</v>
      </c>
      <c r="D33" s="1782" t="str">
        <f>+[9]Mibanco!D32</f>
        <v>3T24</v>
      </c>
      <c r="E33" s="1782" t="str">
        <f>+[9]Mibanco!E32</f>
        <v>4T24</v>
      </c>
      <c r="F33" s="382" t="s">
        <v>74</v>
      </c>
      <c r="G33" s="393" t="s">
        <v>75</v>
      </c>
      <c r="H33" s="1778" t="str">
        <f>+[9]Mibanco!H32</f>
        <v>Dic 23</v>
      </c>
      <c r="I33" s="1779" t="str">
        <f>+[9]Mibanco!I32</f>
        <v>Dic 24</v>
      </c>
      <c r="J33" s="400" t="str">
        <f>+CONCATENATE(I33," / ",H33)</f>
        <v>Dic 24 / Dic 23</v>
      </c>
      <c r="K33" s="53"/>
    </row>
    <row r="34" spans="1:11">
      <c r="A34" s="53"/>
      <c r="B34" s="1336" t="s">
        <v>693</v>
      </c>
      <c r="C34" s="1343">
        <f>+'[1]12.5.5. Mibanco'!C34</f>
        <v>538522</v>
      </c>
      <c r="D34" s="1344">
        <f>+'[1]12.5.5. Mibanco'!D34</f>
        <v>562421</v>
      </c>
      <c r="E34" s="1344">
        <f>+'[1]12.5.5. Mibanco'!E34</f>
        <v>574720</v>
      </c>
      <c r="F34" s="697">
        <f>+'[1]12.5.5. Mibanco'!F34</f>
        <v>2.1867960122399444E-2</v>
      </c>
      <c r="G34" s="698">
        <f>+'[1]12.5.5. Mibanco'!G34</f>
        <v>6.721730959923633E-2</v>
      </c>
      <c r="H34" s="1343">
        <f>+'[1]12.5.5. Mibanco'!H34</f>
        <v>2160467</v>
      </c>
      <c r="I34" s="1344">
        <f>+'[1]12.5.5. Mibanco'!I34</f>
        <v>2240270</v>
      </c>
      <c r="J34" s="1337">
        <f>+'[1]12.5.5. Mibanco'!J34</f>
        <v>3.6937847233954546E-2</v>
      </c>
      <c r="K34" s="53"/>
    </row>
    <row r="35" spans="1:11" ht="26.15" customHeight="1">
      <c r="A35" s="53"/>
      <c r="B35" s="300" t="s">
        <v>694</v>
      </c>
      <c r="C35" s="384">
        <f>+'[1]12.5.5. Mibanco'!C35</f>
        <v>-208880</v>
      </c>
      <c r="D35" s="385">
        <f>+'[1]12.5.5. Mibanco'!D35</f>
        <v>-192435</v>
      </c>
      <c r="E35" s="385">
        <f>+'[1]12.5.5. Mibanco'!E35</f>
        <v>-141899</v>
      </c>
      <c r="F35" s="564">
        <f>+'[1]12.5.5. Mibanco'!F35</f>
        <v>-0.26261334996232499</v>
      </c>
      <c r="G35" s="568">
        <f>+'[1]12.5.5. Mibanco'!G35</f>
        <v>-0.32066736882420532</v>
      </c>
      <c r="H35" s="384">
        <f>+'[1]12.5.5. Mibanco'!H35</f>
        <v>-822663</v>
      </c>
      <c r="I35" s="385">
        <f>+'[1]12.5.5. Mibanco'!I35</f>
        <v>-727833</v>
      </c>
      <c r="J35" s="571">
        <f>+'[1]12.5.5. Mibanco'!J35</f>
        <v>-0.11527198865148913</v>
      </c>
      <c r="K35" s="53"/>
    </row>
    <row r="36" spans="1:11" s="95" customFormat="1">
      <c r="A36" s="200"/>
      <c r="B36" s="295" t="s">
        <v>695</v>
      </c>
      <c r="C36" s="387">
        <f>+'[1]12.5.5. Mibanco'!C36</f>
        <v>329642</v>
      </c>
      <c r="D36" s="388">
        <f>+'[1]12.5.5. Mibanco'!D36</f>
        <v>369986</v>
      </c>
      <c r="E36" s="388">
        <f>+'[1]12.5.5. Mibanco'!E36</f>
        <v>432821</v>
      </c>
      <c r="F36" s="565">
        <f>+'[1]12.5.5. Mibanco'!F36</f>
        <v>0.16983075035271611</v>
      </c>
      <c r="G36" s="569">
        <f>+'[1]12.5.5. Mibanco'!G36</f>
        <v>0.31300319740809734</v>
      </c>
      <c r="H36" s="387">
        <f>+'[1]12.5.5. Mibanco'!H36</f>
        <v>1337804</v>
      </c>
      <c r="I36" s="388">
        <f>+'[1]12.5.5. Mibanco'!I36</f>
        <v>1512437</v>
      </c>
      <c r="J36" s="572">
        <f>+'[1]12.5.5. Mibanco'!J36</f>
        <v>0.13053705924036696</v>
      </c>
      <c r="K36" s="200"/>
    </row>
    <row r="37" spans="1:11">
      <c r="A37" s="53"/>
      <c r="B37" s="184" t="s">
        <v>696</v>
      </c>
      <c r="C37" s="384">
        <f>+'[1]12.5.5. Mibanco'!C37</f>
        <v>56230</v>
      </c>
      <c r="D37" s="385">
        <f>+'[1]12.5.5. Mibanco'!D37</f>
        <v>30861</v>
      </c>
      <c r="E37" s="385">
        <f>+'[1]12.5.5. Mibanco'!E37</f>
        <v>32748</v>
      </c>
      <c r="F37" s="564">
        <f>+'[1]12.5.5. Mibanco'!F37</f>
        <v>6.1145134635948395E-2</v>
      </c>
      <c r="G37" s="568">
        <f>+'[1]12.5.5. Mibanco'!G37</f>
        <v>-0.41760626000355683</v>
      </c>
      <c r="H37" s="384">
        <f>+'[1]12.5.5. Mibanco'!H37</f>
        <v>165258</v>
      </c>
      <c r="I37" s="385">
        <f>+'[1]12.5.5. Mibanco'!I37</f>
        <v>130695</v>
      </c>
      <c r="J37" s="571">
        <f>+'[1]12.5.5. Mibanco'!J37</f>
        <v>-0.20914569945176631</v>
      </c>
      <c r="K37" s="53"/>
    </row>
    <row r="38" spans="1:11">
      <c r="A38" s="53"/>
      <c r="B38" s="184" t="s">
        <v>114</v>
      </c>
      <c r="C38" s="384">
        <f>+'[1]12.5.5. Mibanco'!C38</f>
        <v>-324854</v>
      </c>
      <c r="D38" s="385">
        <f>+'[1]12.5.5. Mibanco'!D38</f>
        <v>-320796</v>
      </c>
      <c r="E38" s="385">
        <f>+'[1]12.5.5. Mibanco'!E38</f>
        <v>-312016</v>
      </c>
      <c r="F38" s="564">
        <f>+'[1]12.5.5. Mibanco'!F38</f>
        <v>-2.7369418571303927E-2</v>
      </c>
      <c r="G38" s="568">
        <f>+'[1]12.5.5. Mibanco'!G38</f>
        <v>-3.9519291743367768E-2</v>
      </c>
      <c r="H38" s="384">
        <f>+'[1]12.5.5. Mibanco'!H38</f>
        <v>-1248582</v>
      </c>
      <c r="I38" s="385">
        <f>+'[1]12.5.5. Mibanco'!I38</f>
        <v>-1246390</v>
      </c>
      <c r="J38" s="571">
        <f>+'[1]12.5.5. Mibanco'!J38</f>
        <v>-1.7555915430463864E-3</v>
      </c>
      <c r="K38" s="53"/>
    </row>
    <row r="39" spans="1:11" ht="19" customHeight="1">
      <c r="A39" s="53"/>
      <c r="B39" s="184" t="s">
        <v>697</v>
      </c>
      <c r="C39" s="384">
        <f>+'[1]12.5.5. Mibanco'!C39</f>
        <v>-454</v>
      </c>
      <c r="D39" s="385">
        <f>+'[1]12.5.5. Mibanco'!D39</f>
        <v>-337</v>
      </c>
      <c r="E39" s="385">
        <f>+'[1]12.5.5. Mibanco'!E39</f>
        <v>-466</v>
      </c>
      <c r="F39" s="564">
        <f>+'[1]12.5.5. Mibanco'!F39</f>
        <v>0.3827893175074184</v>
      </c>
      <c r="G39" s="568">
        <f>+'[1]12.5.5. Mibanco'!G39</f>
        <v>2.6431718061673992E-2</v>
      </c>
      <c r="H39" s="384">
        <f>+'[1]12.5.5. Mibanco'!H39</f>
        <v>-3813</v>
      </c>
      <c r="I39" s="385">
        <f>+'[1]12.5.5. Mibanco'!I39</f>
        <v>-1860</v>
      </c>
      <c r="J39" s="571">
        <f>+'[1]12.5.5. Mibanco'!J39</f>
        <v>-0.51219512195121952</v>
      </c>
      <c r="K39" s="53"/>
    </row>
    <row r="40" spans="1:11">
      <c r="A40" s="53"/>
      <c r="B40" s="184" t="s">
        <v>116</v>
      </c>
      <c r="C40" s="384">
        <f>+'[1]12.5.5. Mibanco'!C40</f>
        <v>-6670</v>
      </c>
      <c r="D40" s="385">
        <f>+'[1]12.5.5. Mibanco'!D40</f>
        <v>-15890</v>
      </c>
      <c r="E40" s="385">
        <f>+'[1]12.5.5. Mibanco'!E40</f>
        <v>-36098</v>
      </c>
      <c r="F40" s="564">
        <f>+'[1]12.5.5. Mibanco'!F40</f>
        <v>1.2717432347388296</v>
      </c>
      <c r="G40" s="568">
        <f>+'[1]12.5.5. Mibanco'!G40</f>
        <v>4.411994002998501</v>
      </c>
      <c r="H40" s="384">
        <f>+'[1]12.5.5. Mibanco'!H40</f>
        <v>-46892</v>
      </c>
      <c r="I40" s="385">
        <f>+'[1]12.5.5. Mibanco'!I40</f>
        <v>-85782</v>
      </c>
      <c r="J40" s="571">
        <f>+'[1]12.5.5. Mibanco'!J40</f>
        <v>0.82935255480679015</v>
      </c>
      <c r="K40" s="53"/>
    </row>
    <row r="41" spans="1:11" s="95" customFormat="1" ht="14.5" thickBot="1">
      <c r="A41" s="200"/>
      <c r="B41" s="1338" t="s">
        <v>572</v>
      </c>
      <c r="C41" s="1342">
        <f>+'[1]12.5.5. Mibanco'!C41</f>
        <v>53894</v>
      </c>
      <c r="D41" s="389">
        <f>+'[1]12.5.5. Mibanco'!D41</f>
        <v>63824</v>
      </c>
      <c r="E41" s="389">
        <f>+'[1]12.5.5. Mibanco'!E41</f>
        <v>116989</v>
      </c>
      <c r="F41" s="1339">
        <f>+'[1]12.5.5. Mibanco'!F41</f>
        <v>0.83299385810980198</v>
      </c>
      <c r="G41" s="1334">
        <f>+'[1]12.5.5. Mibanco'!G41</f>
        <v>1.1707240138048762</v>
      </c>
      <c r="H41" s="1342">
        <f>+'[1]12.5.5. Mibanco'!H41</f>
        <v>203775</v>
      </c>
      <c r="I41" s="389">
        <f>+'[1]12.5.5. Mibanco'!I41</f>
        <v>309100</v>
      </c>
      <c r="J41" s="573">
        <f>+'[1]12.5.5. Mibanco'!J41</f>
        <v>0.51686909581646434</v>
      </c>
      <c r="K41" s="200"/>
    </row>
    <row r="42" spans="1:11">
      <c r="A42" s="53"/>
      <c r="B42" s="250"/>
      <c r="C42" s="304"/>
      <c r="D42" s="304"/>
      <c r="E42" s="304"/>
      <c r="F42" s="305"/>
      <c r="G42" s="305"/>
      <c r="H42" s="304"/>
      <c r="I42" s="304"/>
      <c r="J42" s="305"/>
      <c r="K42" s="53"/>
    </row>
    <row r="43" spans="1:11" ht="14.5" thickBot="1">
      <c r="A43" s="53"/>
      <c r="B43" s="250"/>
      <c r="C43" s="304"/>
      <c r="D43" s="304"/>
      <c r="E43" s="304"/>
      <c r="F43" s="305"/>
      <c r="G43" s="305"/>
      <c r="H43" s="304"/>
      <c r="I43" s="304"/>
      <c r="J43" s="305"/>
      <c r="K43" s="53"/>
    </row>
    <row r="44" spans="1:11">
      <c r="A44" s="53"/>
      <c r="B44" s="1325"/>
      <c r="C44" s="2185" t="s">
        <v>71</v>
      </c>
      <c r="D44" s="2185"/>
      <c r="E44" s="2185"/>
      <c r="F44" s="2185" t="s">
        <v>72</v>
      </c>
      <c r="G44" s="2261"/>
      <c r="H44" s="2185" t="s">
        <v>105</v>
      </c>
      <c r="I44" s="2185"/>
      <c r="J44" s="1088" t="s">
        <v>72</v>
      </c>
      <c r="K44" s="53"/>
    </row>
    <row r="45" spans="1:11" ht="18" customHeight="1" thickBot="1">
      <c r="A45" s="53"/>
      <c r="B45" s="302"/>
      <c r="C45" s="1413" t="s">
        <v>773</v>
      </c>
      <c r="D45" s="1414" t="s">
        <v>45</v>
      </c>
      <c r="E45" s="391" t="s">
        <v>774</v>
      </c>
      <c r="F45" s="382" t="s">
        <v>74</v>
      </c>
      <c r="G45" s="383" t="s">
        <v>75</v>
      </c>
      <c r="H45" s="1412" t="s">
        <v>771</v>
      </c>
      <c r="I45" s="1411" t="s">
        <v>772</v>
      </c>
      <c r="J45" s="400" t="s">
        <v>780</v>
      </c>
      <c r="K45" s="53"/>
    </row>
    <row r="46" spans="1:11">
      <c r="A46" s="53"/>
      <c r="B46" s="1340" t="s">
        <v>703</v>
      </c>
      <c r="C46" s="1345">
        <f>+'[1]12.5.5. Mibanco'!C55</f>
        <v>0.52905544491342615</v>
      </c>
      <c r="D46" s="1346">
        <f>+'[1]12.5.5. Mibanco'!D55</f>
        <v>0.54201170422358602</v>
      </c>
      <c r="E46" s="1347">
        <f>+'[1]12.5.5. Mibanco'!E55</f>
        <v>0.52230901320371759</v>
      </c>
      <c r="F46" s="1348" t="str">
        <f>+'[1]12.5.5. Mibanco'!F55</f>
        <v>-197 bps</v>
      </c>
      <c r="G46" s="699" t="str">
        <f>+'[1]12.5.5. Mibanco'!G55</f>
        <v>-67 bps</v>
      </c>
      <c r="H46" s="1345">
        <f>+'[1]12.5.5. Mibanco'!H55</f>
        <v>0.52670069975695233</v>
      </c>
      <c r="I46" s="1346">
        <f>+'[1]12.5.5. Mibanco'!I55</f>
        <v>0.52670720943989169</v>
      </c>
      <c r="J46" s="1349" t="str">
        <f>+'[1]12.5.5. Mibanco'!J55</f>
        <v>0 bps</v>
      </c>
      <c r="K46" s="53"/>
    </row>
    <row r="47" spans="1:11">
      <c r="A47" s="53"/>
      <c r="B47" s="51" t="s">
        <v>37</v>
      </c>
      <c r="C47" s="577">
        <f>+'[1]12.5.5. Mibanco'!C56</f>
        <v>7.273772633533801E-2</v>
      </c>
      <c r="D47" s="578">
        <f>+'[1]12.5.5. Mibanco'!D56</f>
        <v>9.4274410780316689E-2</v>
      </c>
      <c r="E47" s="579">
        <f>+'[1]12.5.5. Mibanco'!E56</f>
        <v>0.17294101842641768</v>
      </c>
      <c r="F47" s="395" t="str">
        <f>+'[1]12.5.5. Mibanco'!F56</f>
        <v>787 bps</v>
      </c>
      <c r="G47" s="576" t="str">
        <f>+'[1]12.5.5. Mibanco'!G56</f>
        <v>1002 bps</v>
      </c>
      <c r="H47" s="577">
        <f>+'[1]12.5.5. Mibanco'!H56</f>
        <v>7.0532492193054297E-2</v>
      </c>
      <c r="I47" s="578">
        <f>+'[1]12.5.5. Mibanco'!I56</f>
        <v>0.10912638696160329</v>
      </c>
      <c r="J47" s="581" t="str">
        <f>+'[1]12.5.5. Mibanco'!J56</f>
        <v>386 bps</v>
      </c>
      <c r="K47" s="53"/>
    </row>
    <row r="48" spans="1:11" ht="14.5" thickBot="1">
      <c r="A48" s="53"/>
      <c r="B48" s="51" t="s">
        <v>704</v>
      </c>
      <c r="C48" s="577">
        <f>+'[1]12.5.5. Mibanco'!C57</f>
        <v>6.9418669840444869E-2</v>
      </c>
      <c r="D48" s="578">
        <f>+'[1]12.5.5. Mibanco'!D57</f>
        <v>8.9586581102479634E-2</v>
      </c>
      <c r="E48" s="579">
        <f>+'[1]12.5.5. Mibanco'!E57</f>
        <v>0.16433500311756657</v>
      </c>
      <c r="F48" s="395" t="str">
        <f>+'[1]12.5.5. Mibanco'!F57</f>
        <v>748 bps</v>
      </c>
      <c r="G48" s="576" t="str">
        <f>+'[1]12.5.5. Mibanco'!G57</f>
        <v>949 bps</v>
      </c>
      <c r="H48" s="1350">
        <f>+'[1]12.5.5. Mibanco'!H57</f>
        <v>6.7234790056872829E-2</v>
      </c>
      <c r="I48" s="580">
        <f>+'[1]12.5.5. Mibanco'!I57</f>
        <v>0.10392715886313574</v>
      </c>
      <c r="J48" s="582" t="str">
        <f>+'[1]12.5.5. Mibanco'!J57</f>
        <v>367 bps</v>
      </c>
      <c r="K48" s="53"/>
    </row>
    <row r="49" spans="1:11">
      <c r="A49" s="53"/>
      <c r="B49" s="289" t="s">
        <v>699</v>
      </c>
      <c r="C49" s="577">
        <f>+'[1]12.5.5. Mibanco'!C58</f>
        <v>1.3270039793064066</v>
      </c>
      <c r="D49" s="578">
        <f>+'[1]12.5.5. Mibanco'!D58</f>
        <v>1.1221083422537235</v>
      </c>
      <c r="E49" s="579">
        <f>+'[1]12.5.5. Mibanco'!E58</f>
        <v>1.1065559927229975</v>
      </c>
      <c r="F49" s="395" t="str">
        <f>+'[1]12.5.5. Mibanco'!F58</f>
        <v>-156 bps</v>
      </c>
      <c r="G49" s="576" t="str">
        <f>+'[1]12.5.5. Mibanco'!G58</f>
        <v>-2204 bps</v>
      </c>
      <c r="H49" s="396"/>
      <c r="I49" s="397"/>
      <c r="J49" s="396"/>
      <c r="K49" s="53"/>
    </row>
    <row r="50" spans="1:11">
      <c r="A50" s="53"/>
      <c r="B50" s="184" t="s">
        <v>662</v>
      </c>
      <c r="C50" s="577">
        <f>+'[1]12.5.5. Mibanco'!C59</f>
        <v>6.28800111658602E-2</v>
      </c>
      <c r="D50" s="578">
        <f>+'[1]12.5.5. Mibanco'!D59</f>
        <v>6.9845555139953094E-2</v>
      </c>
      <c r="E50" s="579">
        <f>+'[1]12.5.5. Mibanco'!E59</f>
        <v>6.5538180649653471E-2</v>
      </c>
      <c r="F50" s="395" t="str">
        <f>+'[1]12.5.5. Mibanco'!F59</f>
        <v>-43 bps</v>
      </c>
      <c r="G50" s="576" t="str">
        <f>+'[1]12.5.5. Mibanco'!G59</f>
        <v>27 bps</v>
      </c>
      <c r="H50" s="396"/>
      <c r="I50" s="397"/>
      <c r="J50" s="396"/>
      <c r="K50" s="53"/>
    </row>
    <row r="51" spans="1:11">
      <c r="A51" s="53"/>
      <c r="B51" s="184" t="s">
        <v>663</v>
      </c>
      <c r="C51" s="577">
        <f>+'[1]12.5.5. Mibanco'!C60</f>
        <v>7.046776181929966E-2</v>
      </c>
      <c r="D51" s="578">
        <f>+'[1]12.5.5. Mibanco'!D60</f>
        <v>7.8422038603499819E-2</v>
      </c>
      <c r="E51" s="579">
        <f>+'[1]12.5.5. Mibanco'!E60</f>
        <v>7.4273576208715442E-2</v>
      </c>
      <c r="F51" s="395" t="str">
        <f>+'[1]12.5.5. Mibanco'!F60</f>
        <v>-42 bps</v>
      </c>
      <c r="G51" s="576" t="str">
        <f>+'[1]12.5.5. Mibanco'!G60</f>
        <v>38 bps</v>
      </c>
      <c r="H51" s="396"/>
      <c r="I51" s="397"/>
      <c r="J51" s="396"/>
      <c r="K51" s="53"/>
    </row>
    <row r="52" spans="1:11">
      <c r="A52" s="53"/>
      <c r="B52" s="184" t="s">
        <v>664</v>
      </c>
      <c r="C52" s="577">
        <f>+'[1]12.5.5. Mibanco'!C61</f>
        <v>1.2019413775414811</v>
      </c>
      <c r="D52" s="578">
        <f>+'[1]12.5.5. Mibanco'!D61</f>
        <v>1.1108800822252807</v>
      </c>
      <c r="E52" s="579">
        <f>+'[1]12.5.5. Mibanco'!E61</f>
        <v>1.1528050834462613</v>
      </c>
      <c r="F52" s="395" t="str">
        <f>+'[1]12.5.5. Mibanco'!F61</f>
        <v>419 bps</v>
      </c>
      <c r="G52" s="576" t="str">
        <f>+'[1]12.5.5. Mibanco'!G61</f>
        <v>-491 bps</v>
      </c>
      <c r="H52" s="396"/>
      <c r="I52" s="398"/>
      <c r="J52" s="396"/>
      <c r="K52" s="53"/>
    </row>
    <row r="53" spans="1:11" ht="14.5" thickBot="1">
      <c r="A53" s="53"/>
      <c r="B53" s="184" t="s">
        <v>665</v>
      </c>
      <c r="C53" s="577">
        <f>+'[1]12.5.5. Mibanco'!C62</f>
        <v>1.0725200473135852</v>
      </c>
      <c r="D53" s="578">
        <f>+'[1]12.5.5. Mibanco'!D62</f>
        <v>0.98939070468742929</v>
      </c>
      <c r="E53" s="579">
        <f>+'[1]12.5.5. Mibanco'!E62</f>
        <v>1.017222431843458</v>
      </c>
      <c r="F53" s="395" t="str">
        <f>+'[1]12.5.5. Mibanco'!F62</f>
        <v>278 bps</v>
      </c>
      <c r="G53" s="576" t="str">
        <f>+'[1]12.5.5. Mibanco'!G62</f>
        <v>-553 bps</v>
      </c>
      <c r="H53" s="396"/>
      <c r="I53" s="397"/>
      <c r="J53" s="396"/>
      <c r="K53" s="288"/>
    </row>
    <row r="54" spans="1:11" ht="14.5">
      <c r="A54" s="53"/>
      <c r="B54" s="1336" t="s">
        <v>705</v>
      </c>
      <c r="C54" s="1343">
        <f>+'[1]12.5.5. Mibanco'!C63</f>
        <v>292</v>
      </c>
      <c r="D54" s="1344">
        <f>+'[1]12.5.5. Mibanco'!D63</f>
        <v>283</v>
      </c>
      <c r="E54" s="1423">
        <f>+'[1]12.5.5. Mibanco'!E63</f>
        <v>283</v>
      </c>
      <c r="F54" s="1343">
        <f>+'[1]12.5.5. Mibanco'!F63</f>
        <v>0</v>
      </c>
      <c r="G54" s="1423">
        <f>+'[1]12.5.5. Mibanco'!G63</f>
        <v>-9</v>
      </c>
      <c r="H54" s="396"/>
      <c r="I54" s="397"/>
      <c r="J54" s="396"/>
      <c r="K54" s="303"/>
    </row>
    <row r="55" spans="1:11" ht="14.5" thickBot="1">
      <c r="A55" s="53"/>
      <c r="B55" s="1134" t="s">
        <v>134</v>
      </c>
      <c r="C55" s="1301">
        <f>+'[1]12.5.5. Mibanco'!C64</f>
        <v>9842</v>
      </c>
      <c r="D55" s="1424">
        <f>+'[1]12.5.5. Mibanco'!D64</f>
        <v>10101</v>
      </c>
      <c r="E55" s="1304">
        <f>+'[1]12.5.5. Mibanco'!E64</f>
        <v>9950</v>
      </c>
      <c r="F55" s="1301">
        <f>+'[1]12.5.5. Mibanco'!F64</f>
        <v>-151</v>
      </c>
      <c r="G55" s="1304">
        <f>+'[1]12.5.5. Mibanco'!G64</f>
        <v>108</v>
      </c>
      <c r="H55" s="396"/>
      <c r="I55" s="397"/>
      <c r="J55" s="396"/>
      <c r="K55" s="53"/>
    </row>
    <row r="56" spans="1:11">
      <c r="A56" s="53"/>
      <c r="B56" s="189"/>
      <c r="C56" s="189"/>
      <c r="D56" s="189"/>
      <c r="E56" s="189"/>
      <c r="F56" s="296"/>
      <c r="G56" s="296"/>
      <c r="H56" s="53"/>
      <c r="I56" s="53"/>
      <c r="J56" s="53"/>
      <c r="K56" s="53"/>
    </row>
    <row r="57" spans="1:11">
      <c r="A57" s="53"/>
      <c r="B57" s="144" t="s">
        <v>855</v>
      </c>
      <c r="C57" s="189"/>
      <c r="D57" s="189"/>
      <c r="E57" s="189"/>
      <c r="F57" s="296"/>
      <c r="G57" s="296"/>
      <c r="H57" s="53"/>
      <c r="I57" s="53"/>
      <c r="J57" s="53"/>
      <c r="K57" s="53"/>
    </row>
    <row r="58" spans="1:11">
      <c r="A58" s="53"/>
      <c r="B58" s="53"/>
      <c r="C58" s="189"/>
      <c r="D58" s="189"/>
      <c r="E58" s="189"/>
      <c r="F58" s="296"/>
      <c r="G58" s="296"/>
      <c r="H58" s="53"/>
      <c r="I58" s="53"/>
      <c r="J58" s="53"/>
      <c r="K58" s="53"/>
    </row>
    <row r="59" spans="1:11">
      <c r="A59" s="53"/>
      <c r="B59" s="53"/>
      <c r="C59" s="53"/>
      <c r="D59" s="53"/>
      <c r="E59" s="53"/>
      <c r="F59" s="53"/>
      <c r="G59" s="53"/>
      <c r="H59" s="53"/>
      <c r="I59" s="53"/>
      <c r="J59" s="53"/>
      <c r="K59" s="53"/>
    </row>
    <row r="60" spans="1:11">
      <c r="A60" s="53"/>
      <c r="B60" s="53"/>
      <c r="C60" s="53"/>
      <c r="D60" s="53"/>
      <c r="E60" s="53"/>
      <c r="F60" s="53"/>
      <c r="G60" s="53"/>
      <c r="H60" s="53"/>
      <c r="I60" s="53"/>
      <c r="J60" s="53"/>
      <c r="K60" s="53"/>
    </row>
  </sheetData>
  <mergeCells count="9">
    <mergeCell ref="C44:E44"/>
    <mergeCell ref="F44:G44"/>
    <mergeCell ref="H44:I44"/>
    <mergeCell ref="B3:G4"/>
    <mergeCell ref="H32:I32"/>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S71"/>
  <sheetViews>
    <sheetView showGridLines="0" topLeftCell="A56" zoomScale="55" zoomScaleNormal="55" workbookViewId="0">
      <selection activeCell="B67" sqref="B67"/>
    </sheetView>
  </sheetViews>
  <sheetFormatPr baseColWidth="10" defaultColWidth="11.453125" defaultRowHeight="14"/>
  <cols>
    <col min="1" max="1" width="11.453125" style="45"/>
    <col min="2" max="2" width="68.81640625" style="53" customWidth="1"/>
    <col min="3" max="9" width="12.1796875" style="53" customWidth="1"/>
    <col min="10" max="10" width="20.453125" style="53" bestFit="1" customWidth="1"/>
    <col min="11" max="39" width="11.54296875" style="45" bestFit="1" customWidth="1"/>
    <col min="40" max="40" width="14" style="45" bestFit="1" customWidth="1"/>
    <col min="41" max="16384" width="11.453125" style="45"/>
  </cols>
  <sheetData>
    <row r="1" spans="1:12" ht="14.5">
      <c r="A1" s="173" t="s">
        <v>41</v>
      </c>
    </row>
    <row r="2" spans="1:12" ht="14.5">
      <c r="A2"/>
      <c r="B2" s="45"/>
      <c r="C2" s="45"/>
      <c r="D2" s="45"/>
      <c r="E2" s="45"/>
      <c r="F2" s="45"/>
      <c r="G2" s="45"/>
      <c r="H2" s="45"/>
    </row>
    <row r="3" spans="1:12" ht="14.5">
      <c r="A3"/>
      <c r="D3" s="53" t="s">
        <v>706</v>
      </c>
      <c r="H3" s="45"/>
    </row>
    <row r="4" spans="1:12" ht="14.5">
      <c r="A4"/>
      <c r="D4" s="53" t="s">
        <v>531</v>
      </c>
      <c r="H4" s="45"/>
      <c r="L4"/>
    </row>
    <row r="5" spans="1:12" ht="14.5" customHeight="1" thickBot="1">
      <c r="A5"/>
      <c r="H5"/>
    </row>
    <row r="6" spans="1:12" ht="14.75" customHeight="1">
      <c r="A6"/>
      <c r="B6" s="967"/>
      <c r="C6" s="2262" t="s">
        <v>71</v>
      </c>
      <c r="D6" s="2263"/>
      <c r="E6" s="2264"/>
      <c r="F6" s="2265" t="s">
        <v>707</v>
      </c>
      <c r="G6" s="2266"/>
      <c r="H6" s="45"/>
    </row>
    <row r="7" spans="1:12" ht="15" customHeight="1" thickBot="1">
      <c r="A7"/>
      <c r="B7" s="1784"/>
      <c r="C7" s="1795" t="s">
        <v>771</v>
      </c>
      <c r="D7" s="1416" t="s">
        <v>108</v>
      </c>
      <c r="E7" s="1796" t="s">
        <v>772</v>
      </c>
      <c r="F7" s="409" t="s">
        <v>74</v>
      </c>
      <c r="G7" s="410" t="s">
        <v>75</v>
      </c>
      <c r="H7" s="45"/>
    </row>
    <row r="8" spans="1:12" s="95" customFormat="1" ht="14.75" customHeight="1">
      <c r="A8" s="150"/>
      <c r="B8" s="977" t="s">
        <v>597</v>
      </c>
      <c r="C8" s="1437">
        <f>+'[1]12.5.6. Prima AFP'!C10</f>
        <v>109574</v>
      </c>
      <c r="D8" s="1438">
        <f>+'[1]12.5.6. Prima AFP'!D10</f>
        <v>144402</v>
      </c>
      <c r="E8" s="1401">
        <f>+'[1]12.5.6. Prima AFP'!E10</f>
        <v>123278</v>
      </c>
      <c r="F8" s="1351">
        <f>+'[1]12.5.6. Prima AFP'!F10</f>
        <v>-0.14628606251990972</v>
      </c>
      <c r="G8" s="1352">
        <f>+'[1]12.5.6. Prima AFP'!G10</f>
        <v>0.12506616533119175</v>
      </c>
      <c r="I8" s="200"/>
      <c r="J8" s="200"/>
    </row>
    <row r="9" spans="1:12" ht="14.75" customHeight="1">
      <c r="A9"/>
      <c r="B9" s="978" t="s">
        <v>533</v>
      </c>
      <c r="C9" s="384">
        <f>+'[1]12.5.6. Prima AFP'!C11</f>
        <v>6176</v>
      </c>
      <c r="D9" s="385">
        <f>+'[1]12.5.6. Prima AFP'!D11</f>
        <v>4555</v>
      </c>
      <c r="E9" s="386">
        <f>+'[1]12.5.6. Prima AFP'!E11</f>
        <v>3779</v>
      </c>
      <c r="F9" s="790">
        <f>+'[1]12.5.6. Prima AFP'!F11</f>
        <v>-0.17036223929747529</v>
      </c>
      <c r="G9" s="979">
        <f>+'[1]12.5.6. Prima AFP'!G11</f>
        <v>-0.38811528497409331</v>
      </c>
      <c r="H9" s="45"/>
    </row>
    <row r="10" spans="1:12" s="95" customFormat="1" ht="14.75" customHeight="1">
      <c r="A10"/>
      <c r="B10" s="978" t="s">
        <v>534</v>
      </c>
      <c r="C10" s="384">
        <f>+'[1]12.5.6. Prima AFP'!C12</f>
        <v>103398</v>
      </c>
      <c r="D10" s="385">
        <f>+'[1]12.5.6. Prima AFP'!D12</f>
        <v>139847</v>
      </c>
      <c r="E10" s="386">
        <f>+'[1]12.5.6. Prima AFP'!E12</f>
        <v>119499</v>
      </c>
      <c r="F10" s="970">
        <f>+'[1]12.5.6. Prima AFP'!F12</f>
        <v>-0.14550186990067715</v>
      </c>
      <c r="G10" s="979">
        <f>+'[1]12.5.6. Prima AFP'!G12</f>
        <v>0.1557186792781291</v>
      </c>
      <c r="H10" s="45"/>
    </row>
    <row r="11" spans="1:12" ht="14.75" customHeight="1">
      <c r="A11"/>
      <c r="B11" s="978" t="s">
        <v>538</v>
      </c>
      <c r="C11" s="384">
        <f>+'[1]12.5.6. Prima AFP'!C13</f>
        <v>333577</v>
      </c>
      <c r="D11" s="385">
        <f>+'[1]12.5.6. Prima AFP'!D13</f>
        <v>317682</v>
      </c>
      <c r="E11" s="386">
        <f>+'[1]12.5.6. Prima AFP'!E13</f>
        <v>306759</v>
      </c>
      <c r="F11" s="970">
        <f>+'[1]12.5.6. Prima AFP'!F13</f>
        <v>-3.4383440043817437E-2</v>
      </c>
      <c r="G11" s="979">
        <f>+'[1]12.5.6. Prima AFP'!G13</f>
        <v>-8.0395231086076047E-2</v>
      </c>
      <c r="H11" s="45"/>
    </row>
    <row r="12" spans="1:12" ht="14.75" customHeight="1">
      <c r="A12"/>
      <c r="B12" s="978" t="s">
        <v>246</v>
      </c>
      <c r="C12" s="384">
        <f>+'[1]12.5.6. Prima AFP'!C14</f>
        <v>687</v>
      </c>
      <c r="D12" s="385">
        <f>+'[1]12.5.6. Prima AFP'!D14</f>
        <v>1171</v>
      </c>
      <c r="E12" s="386">
        <f>+'[1]12.5.6. Prima AFP'!E14</f>
        <v>1218</v>
      </c>
      <c r="F12" s="970">
        <f>+'[1]12.5.6. Prima AFP'!F14</f>
        <v>4.0136635354397932E-2</v>
      </c>
      <c r="G12" s="979">
        <f>+'[1]12.5.6. Prima AFP'!G14</f>
        <v>0.77292576419213965</v>
      </c>
      <c r="H12" s="45"/>
    </row>
    <row r="13" spans="1:12" s="95" customFormat="1" ht="14.75" customHeight="1">
      <c r="A13"/>
      <c r="B13" s="980" t="s">
        <v>552</v>
      </c>
      <c r="C13" s="384">
        <f>+'[1]12.5.6. Prima AFP'!C15</f>
        <v>9700</v>
      </c>
      <c r="D13" s="385">
        <f>+'[1]12.5.6. Prima AFP'!D15</f>
        <v>7638</v>
      </c>
      <c r="E13" s="386">
        <f>+'[1]12.5.6. Prima AFP'!E15</f>
        <v>7347</v>
      </c>
      <c r="F13" s="970">
        <f>+'[1]12.5.6. Prima AFP'!F15</f>
        <v>-3.8098978790259252E-2</v>
      </c>
      <c r="G13" s="979">
        <f>+'[1]12.5.6. Prima AFP'!G15</f>
        <v>-0.24257731958762885</v>
      </c>
      <c r="H13" s="45"/>
    </row>
    <row r="14" spans="1:12" ht="14.5">
      <c r="A14"/>
      <c r="B14" s="980" t="s">
        <v>708</v>
      </c>
      <c r="C14" s="384">
        <f>+'[1]12.5.6. Prima AFP'!C16</f>
        <v>287191</v>
      </c>
      <c r="D14" s="385">
        <f>+'[1]12.5.6. Prima AFP'!D16</f>
        <v>260067</v>
      </c>
      <c r="E14" s="386">
        <f>+'[1]12.5.6. Prima AFP'!E16</f>
        <v>219369</v>
      </c>
      <c r="F14" s="970">
        <f>+'[1]12.5.6. Prima AFP'!F16</f>
        <v>-0.15649044284742009</v>
      </c>
      <c r="G14" s="979">
        <f>+'[1]12.5.6. Prima AFP'!G16</f>
        <v>-0.23615642551472715</v>
      </c>
      <c r="H14"/>
    </row>
    <row r="15" spans="1:12" s="95" customFormat="1" ht="14.75" customHeight="1">
      <c r="A15"/>
      <c r="B15" s="973" t="s">
        <v>602</v>
      </c>
      <c r="C15" s="387">
        <f>+'[1]12.5.6. Prima AFP'!C17</f>
        <v>740729</v>
      </c>
      <c r="D15" s="388">
        <f>+'[1]12.5.6. Prima AFP'!D17</f>
        <v>730960</v>
      </c>
      <c r="E15" s="1401">
        <f>+'[1]12.5.6. Prima AFP'!E17</f>
        <v>657971</v>
      </c>
      <c r="F15" s="974">
        <f>+'[1]12.5.6. Prima AFP'!F17</f>
        <v>-9.9853617160993724E-2</v>
      </c>
      <c r="G15" s="981">
        <f>+'[1]12.5.6. Prima AFP'!G17</f>
        <v>-0.11172507084237282</v>
      </c>
      <c r="H15" s="45"/>
    </row>
    <row r="16" spans="1:12" s="95" customFormat="1" ht="14.75" customHeight="1">
      <c r="A16"/>
      <c r="B16" s="978" t="s">
        <v>236</v>
      </c>
      <c r="C16" s="384">
        <f>+'[1]12.5.6. Prima AFP'!C18</f>
        <v>7</v>
      </c>
      <c r="D16" s="385">
        <f>+'[1]12.5.6. Prima AFP'!D18</f>
        <v>6</v>
      </c>
      <c r="E16" s="386">
        <f>+'[1]12.5.6. Prima AFP'!E18</f>
        <v>22</v>
      </c>
      <c r="F16" s="970">
        <f>+'[1]12.5.6. Prima AFP'!F18</f>
        <v>2.6666666666666665</v>
      </c>
      <c r="G16" s="979">
        <f>+'[1]12.5.6. Prima AFP'!G18</f>
        <v>2.1428571428571428</v>
      </c>
      <c r="H16" s="45"/>
    </row>
    <row r="17" spans="1:12" ht="14.5">
      <c r="A17"/>
      <c r="B17" s="978" t="s">
        <v>709</v>
      </c>
      <c r="C17" s="384">
        <f>+'[1]12.5.6. Prima AFP'!C19</f>
        <v>6254</v>
      </c>
      <c r="D17" s="385">
        <f>+'[1]12.5.6. Prima AFP'!D19</f>
        <v>4203</v>
      </c>
      <c r="E17" s="386">
        <f>+'[1]12.5.6. Prima AFP'!E19</f>
        <v>3723</v>
      </c>
      <c r="F17" s="970">
        <f>+'[1]12.5.6. Prima AFP'!F19</f>
        <v>-0.11420413990007139</v>
      </c>
      <c r="G17" s="979">
        <f>+'[1]12.5.6. Prima AFP'!G19</f>
        <v>-0.40470099136552606</v>
      </c>
      <c r="H17" s="45"/>
      <c r="L17"/>
    </row>
    <row r="18" spans="1:12" ht="14.5">
      <c r="A18"/>
      <c r="B18" s="978" t="s">
        <v>710</v>
      </c>
      <c r="C18" s="384">
        <f>+'[1]12.5.6. Prima AFP'!C20</f>
        <v>234396</v>
      </c>
      <c r="D18" s="385">
        <f>+'[1]12.5.6. Prima AFP'!D20</f>
        <v>212464</v>
      </c>
      <c r="E18" s="386">
        <f>+'[1]12.5.6. Prima AFP'!E20</f>
        <v>178674</v>
      </c>
      <c r="F18" s="970">
        <f>+'[1]12.5.6. Prima AFP'!F20</f>
        <v>-0.15903870773401607</v>
      </c>
      <c r="G18" s="979">
        <f>+'[1]12.5.6. Prima AFP'!G20</f>
        <v>-0.23772589975938152</v>
      </c>
      <c r="H18" s="45"/>
      <c r="L18"/>
    </row>
    <row r="19" spans="1:12" ht="14.5">
      <c r="A19"/>
      <c r="B19" s="973" t="s">
        <v>578</v>
      </c>
      <c r="C19" s="387">
        <f>+'[1]12.5.6. Prima AFP'!C21</f>
        <v>240657</v>
      </c>
      <c r="D19" s="388">
        <f>+'[1]12.5.6. Prima AFP'!D21</f>
        <v>216673</v>
      </c>
      <c r="E19" s="1401">
        <f>+'[1]12.5.6. Prima AFP'!E21</f>
        <v>182419</v>
      </c>
      <c r="F19" s="974">
        <f>+'[1]12.5.6. Prima AFP'!F21</f>
        <v>-0.15809076350075923</v>
      </c>
      <c r="G19" s="981">
        <f>+'[1]12.5.6. Prima AFP'!G21</f>
        <v>-0.24199586964019326</v>
      </c>
      <c r="H19" s="45"/>
      <c r="L19"/>
    </row>
    <row r="20" spans="1:12" ht="14.5">
      <c r="A20"/>
      <c r="B20" s="969"/>
      <c r="C20" s="384"/>
      <c r="D20" s="385"/>
      <c r="E20" s="386"/>
      <c r="F20" s="970"/>
      <c r="G20" s="979"/>
      <c r="H20" s="45"/>
      <c r="L20"/>
    </row>
    <row r="21" spans="1:12" ht="14.75" customHeight="1">
      <c r="A21"/>
      <c r="B21" s="978" t="s">
        <v>423</v>
      </c>
      <c r="C21" s="384">
        <f>+'[1]12.5.6. Prima AFP'!C23</f>
        <v>40505</v>
      </c>
      <c r="D21" s="385">
        <f>+'[1]12.5.6. Prima AFP'!D23</f>
        <v>40505</v>
      </c>
      <c r="E21" s="386">
        <f>+'[1]12.5.6. Prima AFP'!E23</f>
        <v>40505</v>
      </c>
      <c r="F21" s="970">
        <f>+'[1]12.5.6. Prima AFP'!F23</f>
        <v>0</v>
      </c>
      <c r="G21" s="979">
        <f>+'[1]12.5.6. Prima AFP'!G23</f>
        <v>0</v>
      </c>
      <c r="H21" s="45"/>
    </row>
    <row r="22" spans="1:12" ht="14.5">
      <c r="A22"/>
      <c r="B22" s="978" t="s">
        <v>456</v>
      </c>
      <c r="C22" s="384">
        <f>+'[1]12.5.6. Prima AFP'!C24</f>
        <v>20243</v>
      </c>
      <c r="D22" s="385">
        <f>+'[1]12.5.6. Prima AFP'!D24</f>
        <v>20243</v>
      </c>
      <c r="E22" s="386">
        <f>+'[1]12.5.6. Prima AFP'!E24</f>
        <v>20243</v>
      </c>
      <c r="F22" s="970">
        <f>+'[1]12.5.6. Prima AFP'!F24</f>
        <v>0</v>
      </c>
      <c r="G22" s="979">
        <f>+'[1]12.5.6. Prima AFP'!G24</f>
        <v>0</v>
      </c>
      <c r="H22"/>
      <c r="I22" s="1353"/>
      <c r="K22"/>
    </row>
    <row r="23" spans="1:12" ht="14.5">
      <c r="A23"/>
      <c r="B23" s="978" t="s">
        <v>583</v>
      </c>
      <c r="C23" s="384">
        <f>+'[1]12.5.6. Prima AFP'!C25</f>
        <v>178</v>
      </c>
      <c r="D23" s="385">
        <f>+'[1]12.5.6. Prima AFP'!D25</f>
        <v>425</v>
      </c>
      <c r="E23" s="386">
        <f>+'[1]12.5.6. Prima AFP'!E25</f>
        <v>459</v>
      </c>
      <c r="F23" s="970">
        <f>+'[1]12.5.6. Prima AFP'!F25</f>
        <v>8.0000000000000071E-2</v>
      </c>
      <c r="G23" s="979">
        <f>+'[1]12.5.6. Prima AFP'!G25</f>
        <v>1.5786516853932584</v>
      </c>
      <c r="H23" s="45"/>
      <c r="I23" s="1353"/>
      <c r="K23"/>
    </row>
    <row r="24" spans="1:12" ht="14.5">
      <c r="B24" s="978"/>
      <c r="C24" s="384"/>
      <c r="D24" s="385"/>
      <c r="E24" s="386"/>
      <c r="F24" s="970"/>
      <c r="G24" s="979"/>
      <c r="H24" s="45"/>
      <c r="I24" s="1353"/>
      <c r="K24"/>
    </row>
    <row r="25" spans="1:12" ht="14.5" customHeight="1">
      <c r="B25" s="969" t="s">
        <v>584</v>
      </c>
      <c r="C25" s="384">
        <f>+'[1]12.5.6. Prima AFP'!C27</f>
        <v>289597</v>
      </c>
      <c r="D25" s="385">
        <f>+'[1]12.5.6. Prima AFP'!D27</f>
        <v>344510</v>
      </c>
      <c r="E25" s="386">
        <f>+'[1]12.5.6. Prima AFP'!E27</f>
        <v>281419</v>
      </c>
      <c r="F25" s="970">
        <f>+'[1]12.5.6. Prima AFP'!F27</f>
        <v>-0.18313256509245013</v>
      </c>
      <c r="G25" s="979">
        <f>+'[1]12.5.6. Prima AFP'!G27</f>
        <v>-2.8239242809835696E-2</v>
      </c>
      <c r="H25" s="45"/>
      <c r="I25" s="1353"/>
      <c r="K25"/>
    </row>
    <row r="26" spans="1:12" ht="14.5">
      <c r="B26" s="969" t="s">
        <v>711</v>
      </c>
      <c r="C26" s="384">
        <f>+'[1]12.5.6. Prima AFP'!C28</f>
        <v>149549</v>
      </c>
      <c r="D26" s="385">
        <f>+'[1]12.5.6. Prima AFP'!D28</f>
        <v>108604</v>
      </c>
      <c r="E26" s="386">
        <f>+'[1]12.5.6. Prima AFP'!E28</f>
        <v>132926</v>
      </c>
      <c r="F26" s="970">
        <f>+'[1]12.5.6. Prima AFP'!F28</f>
        <v>0.2239512356819271</v>
      </c>
      <c r="G26" s="979">
        <f>+'[1]12.5.6. Prima AFP'!G28</f>
        <v>-0.11115420363894113</v>
      </c>
      <c r="H26" s="45"/>
      <c r="I26" s="1353"/>
      <c r="K26"/>
    </row>
    <row r="27" spans="1:12" ht="15" thickBot="1">
      <c r="B27" s="1354" t="s">
        <v>712</v>
      </c>
      <c r="C27" s="1342">
        <f>+'[1]12.5.6. Prima AFP'!C29</f>
        <v>740729</v>
      </c>
      <c r="D27" s="1435">
        <f>+'[1]12.5.6. Prima AFP'!D29</f>
        <v>730960</v>
      </c>
      <c r="E27" s="1436">
        <f>+'[1]12.5.6. Prima AFP'!E29</f>
        <v>657971</v>
      </c>
      <c r="F27" s="1355">
        <f>+'[1]12.5.6. Prima AFP'!F29</f>
        <v>-9.9853617160993724E-2</v>
      </c>
      <c r="G27" s="1356">
        <f>+'[1]12.5.6. Prima AFP'!G29</f>
        <v>-0.11172507084237282</v>
      </c>
      <c r="H27" s="45"/>
      <c r="I27" s="1353"/>
      <c r="K27"/>
    </row>
    <row r="28" spans="1:12" ht="30" customHeight="1">
      <c r="D28" s="53" t="s">
        <v>713</v>
      </c>
    </row>
    <row r="29" spans="1:12">
      <c r="D29" s="53" t="s">
        <v>531</v>
      </c>
    </row>
    <row r="30" spans="1:12" ht="15" thickBot="1">
      <c r="K30"/>
    </row>
    <row r="31" spans="1:12">
      <c r="B31" s="967"/>
      <c r="C31" s="2263" t="s">
        <v>71</v>
      </c>
      <c r="D31" s="2263"/>
      <c r="E31" s="2264"/>
      <c r="F31" s="2079" t="s">
        <v>72</v>
      </c>
      <c r="G31" s="2081"/>
      <c r="H31" s="2079" t="s">
        <v>73</v>
      </c>
      <c r="I31" s="2081"/>
      <c r="J31" s="1382" t="s">
        <v>72</v>
      </c>
    </row>
    <row r="32" spans="1:12" ht="14.5" thickBot="1">
      <c r="B32" s="1784"/>
      <c r="C32" s="1212" t="str">
        <f>+'[9]Prima AFP'!C6</f>
        <v>4T23</v>
      </c>
      <c r="D32" s="1415" t="str">
        <f>+'[9]Prima AFP'!D6</f>
        <v>3T24</v>
      </c>
      <c r="E32" s="1785" t="str">
        <f>+'[9]Prima AFP'!E6</f>
        <v>4T24</v>
      </c>
      <c r="F32" s="558" t="s">
        <v>74</v>
      </c>
      <c r="G32" s="584" t="s">
        <v>75</v>
      </c>
      <c r="H32" s="1212" t="str">
        <f>+'[9]Prima AFP'!H6</f>
        <v>Dic 23</v>
      </c>
      <c r="I32" s="1415" t="str">
        <f>+'[9]Prima AFP'!I6</f>
        <v>Dic 24</v>
      </c>
      <c r="J32" s="2062" t="str">
        <f>I32&amp;" / "&amp;H32</f>
        <v>Dic 24 / Dic 23</v>
      </c>
    </row>
    <row r="33" spans="2:19">
      <c r="B33" s="968" t="s">
        <v>714</v>
      </c>
      <c r="C33" s="1343">
        <f>+'[1]12.5.6. Prima AFP'!C38</f>
        <v>1768</v>
      </c>
      <c r="D33" s="1344">
        <f>+'[1]12.5.6. Prima AFP'!D38</f>
        <v>1429</v>
      </c>
      <c r="E33" s="1423">
        <f>+'[1]12.5.6. Prima AFP'!E38</f>
        <v>1786</v>
      </c>
      <c r="F33" s="1357">
        <f>+'[1]12.5.6. Prima AFP'!F38</f>
        <v>0.24982505248425468</v>
      </c>
      <c r="G33" s="1358">
        <f>+'[1]12.5.6. Prima AFP'!G38</f>
        <v>1.0180995475113086E-2</v>
      </c>
      <c r="H33" s="1343">
        <f>+'[1]12.5.6. Prima AFP'!H38</f>
        <v>6902</v>
      </c>
      <c r="I33" s="1423">
        <f>+'[1]12.5.6. Prima AFP'!I38</f>
        <v>5678</v>
      </c>
      <c r="J33" s="1359">
        <f>+'[1]12.5.6. Prima AFP'!J38</f>
        <v>-0.17733990147783252</v>
      </c>
    </row>
    <row r="34" spans="2:19" customFormat="1" ht="14.5">
      <c r="B34" s="969" t="s">
        <v>715</v>
      </c>
      <c r="C34" s="384">
        <f>+'[1]12.5.6. Prima AFP'!C39</f>
        <v>-1277</v>
      </c>
      <c r="D34" s="385">
        <f>+'[1]12.5.6. Prima AFP'!D39</f>
        <v>-1055</v>
      </c>
      <c r="E34" s="386">
        <f>+'[1]12.5.6. Prima AFP'!E39</f>
        <v>-1782</v>
      </c>
      <c r="F34" s="970">
        <f>+'[1]12.5.6. Prima AFP'!F39</f>
        <v>0.68909952606635061</v>
      </c>
      <c r="G34" s="971">
        <f>+'[1]12.5.6. Prima AFP'!G39</f>
        <v>0.3954581049334378</v>
      </c>
      <c r="H34" s="384">
        <f>+'[1]12.5.6. Prima AFP'!H39</f>
        <v>-3212</v>
      </c>
      <c r="I34" s="386">
        <f>+'[1]12.5.6. Prima AFP'!I39</f>
        <v>-4083</v>
      </c>
      <c r="J34" s="972">
        <f>+'[1]12.5.6. Prima AFP'!J39</f>
        <v>0.27117061021170619</v>
      </c>
      <c r="K34" s="45"/>
      <c r="L34" s="45"/>
      <c r="M34" s="45"/>
      <c r="N34" s="45"/>
      <c r="O34" s="45"/>
      <c r="P34" s="45"/>
      <c r="Q34" s="45"/>
      <c r="R34" s="45"/>
      <c r="S34" s="45"/>
    </row>
    <row r="35" spans="2:19">
      <c r="B35" s="973" t="s">
        <v>716</v>
      </c>
      <c r="C35" s="387">
        <f>+'[1]12.5.6. Prima AFP'!C40</f>
        <v>491</v>
      </c>
      <c r="D35" s="388">
        <f>+'[1]12.5.6. Prima AFP'!D40</f>
        <v>374</v>
      </c>
      <c r="E35" s="1401">
        <f>+'[1]12.5.6. Prima AFP'!E40</f>
        <v>4</v>
      </c>
      <c r="F35" s="974">
        <f>+'[1]12.5.6. Prima AFP'!F40</f>
        <v>-0.98930481283422456</v>
      </c>
      <c r="G35" s="975">
        <f>+'[1]12.5.6. Prima AFP'!G40</f>
        <v>-0.99185336048879835</v>
      </c>
      <c r="H35" s="387">
        <f>+'[1]12.5.6. Prima AFP'!H40</f>
        <v>3690</v>
      </c>
      <c r="I35" s="1401">
        <f>+'[1]12.5.6. Prima AFP'!I40</f>
        <v>1595</v>
      </c>
      <c r="J35" s="976">
        <f>+'[1]12.5.6. Prima AFP'!J40</f>
        <v>-0.5677506775067751</v>
      </c>
    </row>
    <row r="36" spans="2:19">
      <c r="B36" s="969" t="s">
        <v>334</v>
      </c>
      <c r="C36" s="384">
        <f>+'[1]12.5.6. Prima AFP'!C41</f>
        <v>87458</v>
      </c>
      <c r="D36" s="385">
        <f>+'[1]12.5.6. Prima AFP'!D41</f>
        <v>90748</v>
      </c>
      <c r="E36" s="386">
        <f>+'[1]12.5.6. Prima AFP'!E41</f>
        <v>88102</v>
      </c>
      <c r="F36" s="970">
        <f>+'[1]12.5.6. Prima AFP'!F41</f>
        <v>-2.9157667386609076E-2</v>
      </c>
      <c r="G36" s="971">
        <f>+'[1]12.5.6. Prima AFP'!G41</f>
        <v>7.3635344965583549E-3</v>
      </c>
      <c r="H36" s="384">
        <f>+'[1]12.5.6. Prima AFP'!H41</f>
        <v>350846</v>
      </c>
      <c r="I36" s="386">
        <f>+'[1]12.5.6. Prima AFP'!I41</f>
        <v>372480</v>
      </c>
      <c r="J36" s="972">
        <f>+'[1]12.5.6. Prima AFP'!J41</f>
        <v>6.1662381785740683E-2</v>
      </c>
      <c r="K36" s="95"/>
    </row>
    <row r="37" spans="2:19">
      <c r="B37" s="969" t="s">
        <v>717</v>
      </c>
      <c r="C37" s="384">
        <f>+'[1]12.5.6. Prima AFP'!C42</f>
        <v>14673</v>
      </c>
      <c r="D37" s="385">
        <f>+'[1]12.5.6. Prima AFP'!D42</f>
        <v>2579</v>
      </c>
      <c r="E37" s="386">
        <f>+'[1]12.5.6. Prima AFP'!E42</f>
        <v>-2115</v>
      </c>
      <c r="F37" s="970">
        <f>+'[1]12.5.6. Prima AFP'!F42</f>
        <v>-1.8200853043815433</v>
      </c>
      <c r="G37" s="971">
        <f>+'[1]12.5.6. Prima AFP'!G42</f>
        <v>-1.1441423021876918</v>
      </c>
      <c r="H37" s="384">
        <f>+'[1]12.5.6. Prima AFP'!H42</f>
        <v>32772</v>
      </c>
      <c r="I37" s="386">
        <f>+'[1]12.5.6. Prima AFP'!I42</f>
        <v>10528</v>
      </c>
      <c r="J37" s="972">
        <f>+'[1]12.5.6. Prima AFP'!J42</f>
        <v>-0.67875015256926652</v>
      </c>
    </row>
    <row r="38" spans="2:19">
      <c r="B38" s="969" t="s">
        <v>718</v>
      </c>
      <c r="C38" s="384">
        <f>+'[1]12.5.6. Prima AFP'!C43</f>
        <v>-466</v>
      </c>
      <c r="D38" s="385">
        <f>+'[1]12.5.6. Prima AFP'!D43</f>
        <v>110</v>
      </c>
      <c r="E38" s="386">
        <f>+'[1]12.5.6. Prima AFP'!E43</f>
        <v>-32</v>
      </c>
      <c r="F38" s="970">
        <f>+'[1]12.5.6. Prima AFP'!F43</f>
        <v>-1.290909090909091</v>
      </c>
      <c r="G38" s="971">
        <f>+'[1]12.5.6. Prima AFP'!G43</f>
        <v>-0.93133047210300424</v>
      </c>
      <c r="H38" s="384">
        <f>+'[1]12.5.6. Prima AFP'!H43</f>
        <v>-793</v>
      </c>
      <c r="I38" s="386">
        <f>+'[1]12.5.6. Prima AFP'!I43</f>
        <v>-530</v>
      </c>
      <c r="J38" s="972">
        <f>+'[1]12.5.6. Prima AFP'!J43</f>
        <v>-0.3316519546027743</v>
      </c>
    </row>
    <row r="39" spans="2:19">
      <c r="B39" s="969" t="s">
        <v>719</v>
      </c>
      <c r="C39" s="384">
        <f>+'[1]12.5.6. Prima AFP'!C44</f>
        <v>760</v>
      </c>
      <c r="D39" s="385">
        <f>+'[1]12.5.6. Prima AFP'!D44</f>
        <v>124</v>
      </c>
      <c r="E39" s="386">
        <f>+'[1]12.5.6. Prima AFP'!E44</f>
        <v>5628</v>
      </c>
      <c r="F39" s="970">
        <f>+'[1]12.5.6. Prima AFP'!F44</f>
        <v>44.387096774193552</v>
      </c>
      <c r="G39" s="971">
        <f>+'[1]12.5.6. Prima AFP'!G44</f>
        <v>6.405263157894737</v>
      </c>
      <c r="H39" s="384">
        <f>+'[1]12.5.6. Prima AFP'!H44</f>
        <v>5523</v>
      </c>
      <c r="I39" s="386">
        <f>+'[1]12.5.6. Prima AFP'!I44</f>
        <v>7137</v>
      </c>
      <c r="J39" s="972">
        <f>+'[1]12.5.6. Prima AFP'!J44</f>
        <v>0.29223248234655075</v>
      </c>
      <c r="K39" s="95"/>
    </row>
    <row r="40" spans="2:19">
      <c r="B40" s="969" t="s">
        <v>720</v>
      </c>
      <c r="C40" s="384">
        <f>+'[1]12.5.6. Prima AFP'!C45</f>
        <v>-24498</v>
      </c>
      <c r="D40" s="385">
        <f>+'[1]12.5.6. Prima AFP'!D45</f>
        <v>-22384</v>
      </c>
      <c r="E40" s="386">
        <f>+'[1]12.5.6. Prima AFP'!E45</f>
        <v>-29371</v>
      </c>
      <c r="F40" s="970">
        <f>+'[1]12.5.6. Prima AFP'!F45</f>
        <v>0.31214260185847031</v>
      </c>
      <c r="G40" s="971">
        <f>+'[1]12.5.6. Prima AFP'!G45</f>
        <v>0.1989141970773125</v>
      </c>
      <c r="H40" s="384">
        <f>+'[1]12.5.6. Prima AFP'!H45</f>
        <v>-85874</v>
      </c>
      <c r="I40" s="386">
        <f>+'[1]12.5.6. Prima AFP'!I45</f>
        <v>-97457</v>
      </c>
      <c r="J40" s="972">
        <f>+'[1]12.5.6. Prima AFP'!J45</f>
        <v>0.13488366676758967</v>
      </c>
    </row>
    <row r="41" spans="2:19">
      <c r="B41" s="969" t="s">
        <v>643</v>
      </c>
      <c r="C41" s="384">
        <f>+'[1]12.5.6. Prima AFP'!C46</f>
        <v>-16550</v>
      </c>
      <c r="D41" s="385">
        <f>+'[1]12.5.6. Prima AFP'!D46</f>
        <v>-17272</v>
      </c>
      <c r="E41" s="386">
        <f>+'[1]12.5.6. Prima AFP'!E46</f>
        <v>-20545</v>
      </c>
      <c r="F41" s="970">
        <f>+'[1]12.5.6. Prima AFP'!F46</f>
        <v>0.18949745252431671</v>
      </c>
      <c r="G41" s="971">
        <f>+'[1]12.5.6. Prima AFP'!G46</f>
        <v>0.2413897280966768</v>
      </c>
      <c r="H41" s="384">
        <f>+'[1]12.5.6. Prima AFP'!H46</f>
        <v>-70196</v>
      </c>
      <c r="I41" s="386">
        <f>+'[1]12.5.6. Prima AFP'!I46</f>
        <v>-78570</v>
      </c>
      <c r="J41" s="972">
        <f>+'[1]12.5.6. Prima AFP'!J46</f>
        <v>0.11929454669781747</v>
      </c>
      <c r="K41" s="95"/>
    </row>
    <row r="42" spans="2:19" customFormat="1" ht="14.5">
      <c r="B42" s="969" t="s">
        <v>721</v>
      </c>
      <c r="C42" s="384">
        <f>+'[1]12.5.6. Prima AFP'!C47</f>
        <v>-6388</v>
      </c>
      <c r="D42" s="385">
        <f>+'[1]12.5.6. Prima AFP'!D47</f>
        <v>-6603</v>
      </c>
      <c r="E42" s="386">
        <f>+'[1]12.5.6. Prima AFP'!E47</f>
        <v>-6612</v>
      </c>
      <c r="F42" s="970">
        <f>+'[1]12.5.6. Prima AFP'!F47</f>
        <v>1.3630168105407403E-3</v>
      </c>
      <c r="G42" s="971">
        <f>+'[1]12.5.6. Prima AFP'!G47</f>
        <v>3.5065748278021225E-2</v>
      </c>
      <c r="H42" s="384">
        <f>+'[1]12.5.6. Prima AFP'!H47</f>
        <v>-25273</v>
      </c>
      <c r="I42" s="386">
        <f>+'[1]12.5.6. Prima AFP'!I47</f>
        <v>-26381</v>
      </c>
      <c r="J42" s="972">
        <f>+'[1]12.5.6. Prima AFP'!J47</f>
        <v>4.38412535116528E-2</v>
      </c>
      <c r="K42" s="95"/>
      <c r="L42" s="45"/>
      <c r="M42" s="45"/>
      <c r="N42" s="45"/>
      <c r="O42" s="45"/>
      <c r="P42" s="45"/>
      <c r="Q42" s="45"/>
      <c r="R42" s="45"/>
      <c r="S42" s="45"/>
    </row>
    <row r="43" spans="2:19" ht="14.5">
      <c r="B43" s="969" t="s">
        <v>645</v>
      </c>
      <c r="C43" s="384">
        <f>+'[1]12.5.6. Prima AFP'!C48</f>
        <v>-53</v>
      </c>
      <c r="D43" s="385">
        <f>+'[1]12.5.6. Prima AFP'!D48</f>
        <v>-245</v>
      </c>
      <c r="E43" s="386">
        <f>+'[1]12.5.6. Prima AFP'!E48</f>
        <v>-71</v>
      </c>
      <c r="F43" s="970">
        <f>+'[1]12.5.6. Prima AFP'!F48</f>
        <v>-0.71020408163265314</v>
      </c>
      <c r="G43" s="971">
        <f>+'[1]12.5.6. Prima AFP'!G48</f>
        <v>0.33962264150943389</v>
      </c>
      <c r="H43" s="384">
        <f>+'[1]12.5.6. Prima AFP'!H48</f>
        <v>-4388</v>
      </c>
      <c r="I43" s="386">
        <f>+'[1]12.5.6. Prima AFP'!I48</f>
        <v>-1249</v>
      </c>
      <c r="J43" s="972">
        <f>+'[1]12.5.6. Prima AFP'!J48</f>
        <v>-0.71536007292616222</v>
      </c>
      <c r="K43"/>
    </row>
    <row r="44" spans="2:19" ht="14.5">
      <c r="B44" s="973" t="s">
        <v>569</v>
      </c>
      <c r="C44" s="387">
        <f>+'[1]12.5.6. Prima AFP'!C49</f>
        <v>55427</v>
      </c>
      <c r="D44" s="388">
        <f>+'[1]12.5.6. Prima AFP'!D49</f>
        <v>47431</v>
      </c>
      <c r="E44" s="1401">
        <f>+'[1]12.5.6. Prima AFP'!E49</f>
        <v>34988</v>
      </c>
      <c r="F44" s="974">
        <f>+'[1]12.5.6. Prima AFP'!F49</f>
        <v>-0.26233897661866712</v>
      </c>
      <c r="G44" s="975">
        <f>+'[1]12.5.6. Prima AFP'!G49</f>
        <v>-0.36875529976365307</v>
      </c>
      <c r="H44" s="387">
        <f>+'[1]12.5.6. Prima AFP'!H49</f>
        <v>206307</v>
      </c>
      <c r="I44" s="1401">
        <f>+'[1]12.5.6. Prima AFP'!I49</f>
        <v>187553</v>
      </c>
      <c r="J44" s="976">
        <f>+'[1]12.5.6. Prima AFP'!J49</f>
        <v>-9.0903362464676452E-2</v>
      </c>
      <c r="K44"/>
    </row>
    <row r="45" spans="2:19" ht="14.5">
      <c r="B45" s="969" t="s">
        <v>722</v>
      </c>
      <c r="C45" s="384">
        <f>+'[1]12.5.6. Prima AFP'!C50</f>
        <v>-15047</v>
      </c>
      <c r="D45" s="385">
        <f>+'[1]12.5.6. Prima AFP'!D50</f>
        <v>-12744</v>
      </c>
      <c r="E45" s="386">
        <f>+'[1]12.5.6. Prima AFP'!E50</f>
        <v>-10666</v>
      </c>
      <c r="F45" s="970">
        <f>+'[1]12.5.6. Prima AFP'!F50</f>
        <v>-0.16305712492153168</v>
      </c>
      <c r="G45" s="971">
        <f>+'[1]12.5.6. Prima AFP'!G50</f>
        <v>-0.29115438293347506</v>
      </c>
      <c r="H45" s="384">
        <f>+'[1]12.5.6. Prima AFP'!H50</f>
        <v>-56758</v>
      </c>
      <c r="I45" s="386">
        <f>+'[1]12.5.6. Prima AFP'!I50</f>
        <v>-54627</v>
      </c>
      <c r="J45" s="972">
        <f>+'[1]12.5.6. Prima AFP'!J50</f>
        <v>-3.7545368053842676E-2</v>
      </c>
      <c r="K45"/>
    </row>
    <row r="46" spans="2:19" ht="15" thickBot="1">
      <c r="B46" s="1354" t="s">
        <v>572</v>
      </c>
      <c r="C46" s="1342">
        <f>+'[1]12.5.6. Prima AFP'!C51</f>
        <v>40380</v>
      </c>
      <c r="D46" s="1435">
        <f>+'[1]12.5.6. Prima AFP'!D51</f>
        <v>34687</v>
      </c>
      <c r="E46" s="1436">
        <f>+'[1]12.5.6. Prima AFP'!E51</f>
        <v>24322</v>
      </c>
      <c r="F46" s="1355">
        <f>+'[1]12.5.6. Prima AFP'!F51</f>
        <v>-0.29881511805575578</v>
      </c>
      <c r="G46" s="1360">
        <f>+'[1]12.5.6. Prima AFP'!G51</f>
        <v>-0.39767211490837051</v>
      </c>
      <c r="H46" s="1342">
        <f>+'[1]12.5.6. Prima AFP'!H51</f>
        <v>149549</v>
      </c>
      <c r="I46" s="1436">
        <f>+'[1]12.5.6. Prima AFP'!I51</f>
        <v>132926</v>
      </c>
      <c r="J46" s="1361">
        <f>+'[1]12.5.6. Prima AFP'!J51</f>
        <v>-0.11115420363894113</v>
      </c>
      <c r="K46"/>
    </row>
    <row r="47" spans="2:19" ht="14.5">
      <c r="I47" s="1353"/>
      <c r="K47"/>
    </row>
    <row r="51" spans="2:12" ht="14.5">
      <c r="H51" s="200"/>
      <c r="K51"/>
      <c r="L51"/>
    </row>
    <row r="52" spans="2:12" ht="14.5">
      <c r="K52"/>
      <c r="L52"/>
    </row>
    <row r="53" spans="2:12" ht="14.5">
      <c r="C53" s="982"/>
      <c r="D53" s="982"/>
      <c r="K53"/>
      <c r="L53"/>
    </row>
    <row r="54" spans="2:12" ht="14.5">
      <c r="K54"/>
      <c r="L54"/>
    </row>
    <row r="55" spans="2:12" ht="14.5">
      <c r="B55" s="200"/>
      <c r="C55" s="200" t="s">
        <v>723</v>
      </c>
      <c r="D55" s="200"/>
      <c r="E55" s="200"/>
      <c r="F55" s="200"/>
      <c r="G55" s="200"/>
      <c r="H55" s="200"/>
      <c r="I55" s="200"/>
      <c r="J55" s="200"/>
      <c r="K55"/>
      <c r="L55"/>
    </row>
    <row r="56" spans="2:12" ht="15" thickBot="1">
      <c r="K56"/>
      <c r="L56"/>
    </row>
    <row r="57" spans="2:12" ht="14.5">
      <c r="B57" s="983"/>
      <c r="C57" s="2224" t="s">
        <v>71</v>
      </c>
      <c r="D57" s="2225"/>
      <c r="E57" s="2226"/>
      <c r="F57" s="2227" t="s">
        <v>724</v>
      </c>
      <c r="G57" s="2218"/>
      <c r="H57" s="2227" t="s">
        <v>73</v>
      </c>
      <c r="I57" s="2218"/>
      <c r="J57" s="984" t="s">
        <v>724</v>
      </c>
      <c r="K57"/>
      <c r="L57"/>
    </row>
    <row r="58" spans="2:12" ht="15" thickBot="1">
      <c r="B58" s="617"/>
      <c r="C58" s="1362" t="str">
        <f>C32</f>
        <v>4T23</v>
      </c>
      <c r="D58" s="1363" t="str">
        <f>D32</f>
        <v>3T24</v>
      </c>
      <c r="E58" s="1364" t="str">
        <f>E32</f>
        <v>4T24</v>
      </c>
      <c r="F58" s="1162" t="s">
        <v>74</v>
      </c>
      <c r="G58" s="1163" t="s">
        <v>75</v>
      </c>
      <c r="H58" s="1365" t="str">
        <f>H32</f>
        <v>Dic 23</v>
      </c>
      <c r="I58" s="1366" t="str">
        <f>I32</f>
        <v>Dic 24</v>
      </c>
      <c r="J58" s="985" t="str">
        <f>J32</f>
        <v>Dic 24 / Dic 23</v>
      </c>
      <c r="K58"/>
      <c r="L58"/>
    </row>
    <row r="59" spans="2:12" ht="14.5">
      <c r="B59" s="986" t="s">
        <v>124</v>
      </c>
      <c r="C59" s="1439">
        <f>+'[1]12.5.6. Prima AFP'!C59</f>
        <v>0.33662272703589852</v>
      </c>
      <c r="D59" s="1440">
        <f>+'[1]12.5.6. Prima AFP'!D59</f>
        <v>0.27922945646573932</v>
      </c>
      <c r="E59" s="1441">
        <f>+'[1]12.5.6. Prima AFP'!E59</f>
        <v>0.19657338213588271</v>
      </c>
      <c r="F59" s="987" t="str">
        <f>+'[1]12.5.6. Prima AFP'!F59</f>
        <v>-827 bps</v>
      </c>
      <c r="G59" s="988" t="str">
        <f>+'[1]12.5.6. Prima AFP'!G59</f>
        <v>-1401 bps</v>
      </c>
      <c r="H59" s="1439">
        <f>+'[1]12.5.6. Prima AFP'!H59</f>
        <v>0.30003982501070864</v>
      </c>
      <c r="I59" s="1441">
        <f>+'[1]12.5.6. Prima AFP'!I59</f>
        <v>0.27249432158290487</v>
      </c>
      <c r="J59" s="989" t="str">
        <f>+'[1]12.5.6. Prima AFP'!J59</f>
        <v>-276 bps</v>
      </c>
      <c r="K59"/>
      <c r="L59"/>
    </row>
    <row r="60" spans="2:12" ht="14.5">
      <c r="B60" s="592" t="s">
        <v>725</v>
      </c>
      <c r="C60" s="1442">
        <f>+'[1]12.5.6. Prima AFP'!C60</f>
        <v>4.7217213607404739E-3</v>
      </c>
      <c r="D60" s="1443">
        <f>+'[1]12.5.6. Prima AFP'!D60</f>
        <v>3.3943838376504329E-3</v>
      </c>
      <c r="E60" s="1444">
        <f>+'[1]12.5.6. Prima AFP'!E60</f>
        <v>3.6110167607599835E-5</v>
      </c>
      <c r="F60" s="990" t="str">
        <f>+'[1]12.5.6. Prima AFP'!F60</f>
        <v>-34 bps</v>
      </c>
      <c r="G60" s="991" t="str">
        <f>+'[1]12.5.6. Prima AFP'!G60</f>
        <v>-47 bps</v>
      </c>
      <c r="H60" s="1442">
        <f>+'[1]12.5.6. Prima AFP'!H60</f>
        <v>8.6606808609514772E-3</v>
      </c>
      <c r="I60" s="1444">
        <f>+'[1]12.5.6. Prima AFP'!I60</f>
        <v>3.6872644889844419E-3</v>
      </c>
      <c r="J60" s="992" t="str">
        <f>+'[1]12.5.6. Prima AFP'!J60</f>
        <v>-50 bps</v>
      </c>
      <c r="K60"/>
      <c r="L60"/>
    </row>
    <row r="61" spans="2:12" ht="14.5">
      <c r="B61" s="592" t="s">
        <v>726</v>
      </c>
      <c r="C61" s="1445">
        <f>+'[1]12.5.6. Prima AFP'!C61</f>
        <v>0.54224249282717785</v>
      </c>
      <c r="D61" s="1446">
        <f>+'[1]12.5.6. Prima AFP'!D61</f>
        <v>0.50705352347338073</v>
      </c>
      <c r="E61" s="1447">
        <f>+'[1]12.5.6. Prima AFP'!E61</f>
        <v>0.64182392079387784</v>
      </c>
      <c r="F61" s="990" t="str">
        <f>+'[1]12.5.6. Prima AFP'!F61</f>
        <v>1348 bps</v>
      </c>
      <c r="G61" s="991" t="str">
        <f>+'[1]12.5.6. Prima AFP'!G61</f>
        <v>996 bps</v>
      </c>
      <c r="H61" s="1445">
        <f>+'[1]12.5.6. Prima AFP'!H61</f>
        <v>0.51263770590513447</v>
      </c>
      <c r="I61" s="1447">
        <f>+'[1]12.5.6. Prima AFP'!I61</f>
        <v>0.54185707210643963</v>
      </c>
      <c r="J61" s="992" t="str">
        <f>+'[1]12.5.6. Prima AFP'!J61</f>
        <v>292 bps</v>
      </c>
      <c r="K61"/>
      <c r="L61"/>
    </row>
    <row r="62" spans="2:12" ht="14.5" thickBot="1">
      <c r="B62" s="993" t="s">
        <v>727</v>
      </c>
      <c r="C62" s="1448">
        <f>+'[1]12.5.6. Prima AFP'!C62</f>
        <v>0.26620219520287774</v>
      </c>
      <c r="D62" s="1449">
        <f>+'[1]12.5.6. Prima AFP'!D62</f>
        <v>0.26472932043613179</v>
      </c>
      <c r="E62" s="1450">
        <f>+'[1]12.5.6. Prima AFP'!E62</f>
        <v>0.32559140806850734</v>
      </c>
      <c r="F62" s="1367" t="str">
        <f>+'[1]12.5.6. Prima AFP'!F62</f>
        <v>609 bps</v>
      </c>
      <c r="G62" s="1368" t="str">
        <f>+'[1]12.5.6. Prima AFP'!G62</f>
        <v>594 bps</v>
      </c>
      <c r="H62" s="1448">
        <f>+'[1]12.5.6. Prima AFP'!H62</f>
        <v>0.24577317519756806</v>
      </c>
      <c r="I62" s="1450">
        <f>+'[1]12.5.6. Prima AFP'!I62</f>
        <v>0.28942324259901525</v>
      </c>
      <c r="J62" s="994" t="str">
        <f>+'[1]12.5.6. Prima AFP'!J62</f>
        <v>437 bps</v>
      </c>
    </row>
    <row r="64" spans="2:12">
      <c r="B64" s="200"/>
      <c r="C64" s="200" t="s">
        <v>728</v>
      </c>
      <c r="D64" s="200"/>
      <c r="E64" s="200"/>
      <c r="F64" s="200"/>
      <c r="G64" s="200"/>
      <c r="H64" s="200"/>
      <c r="I64" s="200"/>
      <c r="J64" s="200"/>
    </row>
    <row r="65" spans="2:9" ht="14.5" thickBot="1"/>
    <row r="66" spans="2:9">
      <c r="B66" s="995"/>
      <c r="C66" s="995" t="s">
        <v>175</v>
      </c>
      <c r="D66" s="996" t="s">
        <v>729</v>
      </c>
      <c r="E66" s="997" t="s">
        <v>730</v>
      </c>
      <c r="F66" s="995" t="s">
        <v>175</v>
      </c>
      <c r="G66" s="996" t="s">
        <v>729</v>
      </c>
      <c r="H66" s="997" t="s">
        <v>730</v>
      </c>
    </row>
    <row r="67" spans="2:9" ht="14.5" thickBot="1">
      <c r="B67" s="1369"/>
      <c r="C67" s="1369" t="str">
        <f>$D$58</f>
        <v>3T24</v>
      </c>
      <c r="D67" s="1370" t="str">
        <f>$D$58</f>
        <v>3T24</v>
      </c>
      <c r="E67" s="1371" t="str">
        <f>$D$58</f>
        <v>3T24</v>
      </c>
      <c r="F67" s="1369" t="str">
        <f>$E$58</f>
        <v>4T24</v>
      </c>
      <c r="G67" s="1370" t="str">
        <f>$E$58</f>
        <v>4T24</v>
      </c>
      <c r="H67" s="1371" t="str">
        <f>$E$58</f>
        <v>4T24</v>
      </c>
    </row>
    <row r="68" spans="2:9">
      <c r="B68" s="986" t="s">
        <v>731</v>
      </c>
      <c r="C68" s="1343">
        <f>+'[1]12.5.6. Prima AFP'!C68</f>
        <v>32142.253270975998</v>
      </c>
      <c r="D68" s="1344">
        <f>+'[1]12.5.6. Prima AFP'!D68</f>
        <v>106728.771854547</v>
      </c>
      <c r="E68" s="1451">
        <f>+'[1]12.5.6. Prima AFP'!E68</f>
        <v>0.3011582791824905</v>
      </c>
      <c r="F68" s="1343">
        <f>+'[1]12.5.6. Prima AFP'!F68</f>
        <v>32117.814218664003</v>
      </c>
      <c r="G68" s="1344">
        <f>+'[1]12.5.6. Prima AFP'!G68</f>
        <v>106976.135925714</v>
      </c>
      <c r="H68" s="1451">
        <f>+'[1]12.5.6. Prima AFP'!H68</f>
        <v>0.30023344871016044</v>
      </c>
    </row>
    <row r="69" spans="2:9">
      <c r="B69" s="592" t="s">
        <v>732</v>
      </c>
      <c r="C69" s="384">
        <f>+'[1]12.5.6. Prima AFP'!C69</f>
        <v>2341483</v>
      </c>
      <c r="D69" s="385">
        <f>+'[1]12.5.6. Prima AFP'!D69</f>
        <v>9677410</v>
      </c>
      <c r="E69" s="1451">
        <f>+'[1]12.5.6. Prima AFP'!E69</f>
        <v>0.24195347722169464</v>
      </c>
      <c r="F69" s="384">
        <f>+'[1]12.5.6. Prima AFP'!F69</f>
        <v>2340087</v>
      </c>
      <c r="G69" s="385">
        <f>+'[1]12.5.6. Prima AFP'!G69</f>
        <v>9795699</v>
      </c>
      <c r="H69" s="1451">
        <f>+'[1]12.5.6. Prima AFP'!H69</f>
        <v>0.23888923087571393</v>
      </c>
      <c r="I69" s="200"/>
    </row>
    <row r="70" spans="2:9" ht="14.5" thickBot="1">
      <c r="B70" s="993" t="s">
        <v>733</v>
      </c>
      <c r="C70" s="1301">
        <f>+'[1]12.5.6. Prima AFP'!C70</f>
        <v>1044.1604107799999</v>
      </c>
      <c r="D70" s="1424">
        <f>+'[1]12.5.6. Prima AFP'!D70</f>
        <v>4002.5367339499999</v>
      </c>
      <c r="E70" s="1452">
        <f>+'[1]12.5.6. Prima AFP'!E70</f>
        <v>0.26087466029313489</v>
      </c>
      <c r="F70" s="1301">
        <f>+'[1]12.5.6. Prima AFP'!F70</f>
        <v>711.47767654000006</v>
      </c>
      <c r="G70" s="1424">
        <f>+'[1]12.5.6. Prima AFP'!G70</f>
        <v>2704.0966377000004</v>
      </c>
      <c r="H70" s="1452">
        <f>+'[1]12.5.6. Prima AFP'!H70</f>
        <v>0.26311103923606638</v>
      </c>
      <c r="I70" s="200"/>
    </row>
    <row r="71" spans="2:9">
      <c r="E71" s="998"/>
      <c r="H71" s="998"/>
      <c r="I71" s="200"/>
    </row>
  </sheetData>
  <mergeCells count="8">
    <mergeCell ref="C6:E6"/>
    <mergeCell ref="F6:G6"/>
    <mergeCell ref="C57:E57"/>
    <mergeCell ref="F57:G57"/>
    <mergeCell ref="H57:I57"/>
    <mergeCell ref="H31:I31"/>
    <mergeCell ref="C31:E31"/>
    <mergeCell ref="F31:G31"/>
  </mergeCells>
  <hyperlinks>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L181"/>
  <sheetViews>
    <sheetView showGridLines="0" topLeftCell="A37" zoomScale="55" zoomScaleNormal="55" workbookViewId="0">
      <selection activeCell="D46" sqref="D46"/>
    </sheetView>
  </sheetViews>
  <sheetFormatPr baseColWidth="10" defaultColWidth="11.453125" defaultRowHeight="14"/>
  <cols>
    <col min="1" max="1" width="16.54296875" style="46" customWidth="1"/>
    <col min="2" max="2" width="32.6328125" style="46" customWidth="1"/>
    <col min="3" max="3" width="7.81640625" style="46" customWidth="1"/>
    <col min="4" max="4" width="10.6328125" style="46" customWidth="1"/>
    <col min="5" max="7" width="14.90625" style="47" customWidth="1"/>
    <col min="8" max="8" width="10.81640625" style="47" customWidth="1"/>
    <col min="9" max="9" width="12.1796875" style="47" bestFit="1" customWidth="1"/>
    <col min="10" max="11" width="11.453125" style="46"/>
    <col min="12" max="12" width="16.90625" style="46" customWidth="1"/>
    <col min="13" max="16384" width="11.453125" style="46"/>
  </cols>
  <sheetData>
    <row r="1" spans="1:12" ht="14.5">
      <c r="A1" s="173" t="s">
        <v>41</v>
      </c>
      <c r="B1" s="2273"/>
      <c r="C1" s="2273"/>
      <c r="D1" s="2273"/>
      <c r="E1" s="347"/>
      <c r="F1" s="347"/>
      <c r="G1" s="347"/>
      <c r="H1" s="348"/>
      <c r="I1" s="348"/>
    </row>
    <row r="2" spans="1:12" ht="14.5">
      <c r="B2"/>
      <c r="C2"/>
      <c r="D2"/>
      <c r="E2"/>
      <c r="F2"/>
      <c r="G2"/>
      <c r="H2"/>
      <c r="I2"/>
    </row>
    <row r="3" spans="1:12" ht="14.5">
      <c r="B3" s="2272" t="s">
        <v>734</v>
      </c>
      <c r="C3" s="2272"/>
      <c r="D3" s="2272"/>
      <c r="E3" s="2272"/>
      <c r="F3" s="2272"/>
      <c r="G3" s="2272"/>
      <c r="H3" s="2272"/>
      <c r="I3" s="2272"/>
      <c r="J3"/>
    </row>
    <row r="4" spans="1:12" ht="14.5">
      <c r="B4" s="2272" t="s">
        <v>531</v>
      </c>
      <c r="C4" s="2272"/>
      <c r="D4" s="2272"/>
      <c r="E4" s="2272"/>
      <c r="F4" s="2272"/>
      <c r="G4" s="2272"/>
      <c r="H4" s="2272"/>
      <c r="I4" s="2272"/>
      <c r="J4"/>
    </row>
    <row r="5" spans="1:12" ht="15" thickBot="1">
      <c r="B5" s="349"/>
      <c r="C5" s="350"/>
      <c r="D5" s="350"/>
      <c r="E5" s="350"/>
      <c r="F5" s="350"/>
      <c r="G5" s="350"/>
      <c r="H5" s="351"/>
      <c r="I5" s="351"/>
      <c r="J5"/>
    </row>
    <row r="6" spans="1:12" ht="14.5">
      <c r="B6" s="1372"/>
      <c r="C6" s="1373"/>
      <c r="D6" s="1374"/>
      <c r="E6" s="2274" t="s">
        <v>596</v>
      </c>
      <c r="F6" s="2275"/>
      <c r="G6" s="2276"/>
      <c r="H6" s="2277" t="s">
        <v>72</v>
      </c>
      <c r="I6" s="2278"/>
      <c r="J6"/>
    </row>
    <row r="7" spans="1:12" ht="15" thickBot="1">
      <c r="B7" s="1375"/>
      <c r="C7" s="2"/>
      <c r="D7" s="1786"/>
      <c r="E7" s="1212" t="str">
        <f>+[9]PACIFICO!C5</f>
        <v>Dic 23</v>
      </c>
      <c r="F7" s="1416" t="s">
        <v>108</v>
      </c>
      <c r="G7" s="1213" t="str">
        <f>+[9]PACIFICO!E5</f>
        <v>Dic 24</v>
      </c>
      <c r="H7" s="409" t="s">
        <v>74</v>
      </c>
      <c r="I7" s="410" t="s">
        <v>75</v>
      </c>
      <c r="J7"/>
    </row>
    <row r="8" spans="1:12" ht="14.5">
      <c r="B8" s="1376" t="s">
        <v>735</v>
      </c>
      <c r="C8" s="1377"/>
      <c r="D8" s="1377"/>
      <c r="E8" s="788">
        <f>+'[1]12.5.7. Grupo Pacifico'!E7</f>
        <v>16549171</v>
      </c>
      <c r="F8" s="794">
        <f>+'[1]12.5.7. Grupo Pacifico'!F7</f>
        <v>17683826</v>
      </c>
      <c r="G8" s="303">
        <f>+'[1]12.5.7. Grupo Pacifico'!G7</f>
        <v>17890138</v>
      </c>
      <c r="H8" s="1378">
        <f>+'[1]12.5.7. Grupo Pacifico'!H7</f>
        <v>1.1666706062364529E-2</v>
      </c>
      <c r="I8" s="1379">
        <f>+'[1]12.5.7. Grupo Pacifico'!I7</f>
        <v>8.1029255181422677E-2</v>
      </c>
      <c r="J8"/>
    </row>
    <row r="9" spans="1:12" ht="16.5">
      <c r="B9" s="352" t="s">
        <v>736</v>
      </c>
      <c r="C9" s="353"/>
      <c r="D9" s="353"/>
      <c r="E9" s="411">
        <f>+'[1]12.5.7. Grupo Pacifico'!E8</f>
        <v>12704842</v>
      </c>
      <c r="F9" s="303">
        <f>+'[1]12.5.7. Grupo Pacifico'!F8</f>
        <v>13550847</v>
      </c>
      <c r="G9" s="303">
        <f>+'[1]12.5.7. Grupo Pacifico'!G8</f>
        <v>13898637</v>
      </c>
      <c r="H9" s="479">
        <f>+'[1]12.5.7. Grupo Pacifico'!H8</f>
        <v>2.5665554337673591E-2</v>
      </c>
      <c r="I9" s="480">
        <f>+'[1]12.5.7. Grupo Pacifico'!I8</f>
        <v>9.3963781682605774E-2</v>
      </c>
      <c r="J9"/>
    </row>
    <row r="10" spans="1:12" ht="14.5">
      <c r="B10" s="354" t="s">
        <v>737</v>
      </c>
      <c r="C10" s="355"/>
      <c r="D10" s="355"/>
      <c r="E10" s="411">
        <f>+'[1]12.5.7. Grupo Pacifico'!E9</f>
        <v>13443688</v>
      </c>
      <c r="F10" s="303">
        <f>+'[1]12.5.7. Grupo Pacifico'!F9</f>
        <v>14442027</v>
      </c>
      <c r="G10" s="303">
        <f>+'[1]12.5.7. Grupo Pacifico'!G9</f>
        <v>14504765</v>
      </c>
      <c r="H10" s="479">
        <f>+'[1]12.5.7. Grupo Pacifico'!H9</f>
        <v>4.3441270397845955E-3</v>
      </c>
      <c r="I10" s="480">
        <f>+'[1]12.5.7. Grupo Pacifico'!I9</f>
        <v>7.8927523459336513E-2</v>
      </c>
      <c r="J10"/>
    </row>
    <row r="11" spans="1:12" ht="15" thickBot="1">
      <c r="B11" s="1380" t="s">
        <v>738</v>
      </c>
      <c r="C11" s="356"/>
      <c r="D11" s="356"/>
      <c r="E11" s="1381">
        <f>+'[1]12.5.7. Grupo Pacifico'!E10</f>
        <v>3086571</v>
      </c>
      <c r="F11" s="412">
        <f>+'[1]12.5.7. Grupo Pacifico'!F10</f>
        <v>3226717</v>
      </c>
      <c r="G11" s="412">
        <f>+'[1]12.5.7. Grupo Pacifico'!G10</f>
        <v>3369625</v>
      </c>
      <c r="H11" s="1274">
        <f>+'[1]12.5.7. Grupo Pacifico'!H10</f>
        <v>4.4288978550024671E-2</v>
      </c>
      <c r="I11" s="1275">
        <f>+'[1]12.5.7. Grupo Pacifico'!I10</f>
        <v>9.1705002088077636E-2</v>
      </c>
      <c r="J11"/>
    </row>
    <row r="12" spans="1:12" ht="15" thickBot="1">
      <c r="B12" s="349"/>
      <c r="C12" s="350"/>
      <c r="D12" s="350"/>
      <c r="E12" s="357"/>
      <c r="F12" s="357"/>
      <c r="G12" s="357"/>
      <c r="H12" s="358"/>
      <c r="I12" s="358"/>
      <c r="J12"/>
    </row>
    <row r="13" spans="1:12" ht="14.5" customHeight="1">
      <c r="B13" s="1372"/>
      <c r="C13" s="1373"/>
      <c r="D13" s="1374"/>
      <c r="E13" s="2267" t="s">
        <v>71</v>
      </c>
      <c r="F13" s="2270"/>
      <c r="G13" s="2271"/>
      <c r="H13" s="2270" t="s">
        <v>72</v>
      </c>
      <c r="I13" s="2271"/>
      <c r="J13" s="2079" t="s">
        <v>73</v>
      </c>
      <c r="K13" s="2081"/>
      <c r="L13" s="1382" t="s">
        <v>72</v>
      </c>
    </row>
    <row r="14" spans="1:12" ht="15" thickBot="1">
      <c r="B14" s="1375"/>
      <c r="C14" s="2"/>
      <c r="D14" s="1786"/>
      <c r="E14" s="1212" t="str">
        <f>+[9]PACIFICO!C12</f>
        <v>4T23</v>
      </c>
      <c r="F14" s="1415" t="str">
        <f>+[9]PACIFICO!D12</f>
        <v>3T24</v>
      </c>
      <c r="G14" s="1213" t="str">
        <f>+[9]PACIFICO!E12</f>
        <v>4T24</v>
      </c>
      <c r="H14" s="409" t="s">
        <v>74</v>
      </c>
      <c r="I14" s="410" t="s">
        <v>75</v>
      </c>
      <c r="J14" s="1546" t="str">
        <f>+E7</f>
        <v>Dic 23</v>
      </c>
      <c r="K14" s="1547" t="str">
        <f>+G7</f>
        <v>Dic 24</v>
      </c>
      <c r="L14" s="400" t="str">
        <f>+CONCATENATE(K14," / ",J14)</f>
        <v>Dic 24 / Dic 23</v>
      </c>
    </row>
    <row r="15" spans="1:12" ht="14.5">
      <c r="B15" s="1383" t="s">
        <v>739</v>
      </c>
      <c r="C15" s="1384"/>
      <c r="D15" s="1384"/>
      <c r="E15" s="1343">
        <f>+'[1]12.5.7. Grupo Pacifico'!E15</f>
        <v>255887</v>
      </c>
      <c r="F15" s="1344">
        <f>+'[1]12.5.7. Grupo Pacifico'!F15</f>
        <v>308072</v>
      </c>
      <c r="G15" s="385">
        <f>+'[1]12.5.7. Grupo Pacifico'!G15</f>
        <v>293055</v>
      </c>
      <c r="H15" s="1385">
        <f>+'[1]12.5.7. Grupo Pacifico'!H15</f>
        <v>-4.8745098548391264E-2</v>
      </c>
      <c r="I15" s="1386">
        <f>+'[1]12.5.7. Grupo Pacifico'!I15</f>
        <v>0.14525161497067063</v>
      </c>
      <c r="J15" s="1343">
        <f>+'[1]12.5.7. Grupo Pacifico'!J15</f>
        <v>1152472</v>
      </c>
      <c r="K15" s="1423">
        <f>+'[1]12.5.7. Grupo Pacifico'!K15</f>
        <v>1229908</v>
      </c>
      <c r="L15" s="789">
        <f>+'[1]12.5.7. Grupo Pacifico'!L15</f>
        <v>6.7191220263919549E-2</v>
      </c>
    </row>
    <row r="16" spans="1:12" ht="14.5">
      <c r="B16" s="360" t="s">
        <v>740</v>
      </c>
      <c r="C16" s="359"/>
      <c r="D16" s="359"/>
      <c r="E16" s="384">
        <f>+'[1]12.5.7. Grupo Pacifico'!E16</f>
        <v>-96996</v>
      </c>
      <c r="F16" s="385">
        <f>+'[1]12.5.7. Grupo Pacifico'!F16</f>
        <v>-151920</v>
      </c>
      <c r="G16" s="385">
        <f>+'[1]12.5.7. Grupo Pacifico'!G16</f>
        <v>-102995</v>
      </c>
      <c r="H16" s="790">
        <f>+'[1]12.5.7. Grupo Pacifico'!H16</f>
        <v>-0.32204449710373884</v>
      </c>
      <c r="I16" s="791">
        <f>+'[1]12.5.7. Grupo Pacifico'!I16</f>
        <v>6.1847911254072407E-2</v>
      </c>
      <c r="J16" s="384">
        <f>+'[1]12.5.7. Grupo Pacifico'!J16</f>
        <v>-426290</v>
      </c>
      <c r="K16" s="386">
        <f>+'[1]12.5.7. Grupo Pacifico'!K16</f>
        <v>-530204</v>
      </c>
      <c r="L16" s="417">
        <f>+'[1]12.5.7. Grupo Pacifico'!L16</f>
        <v>0.24376363508409771</v>
      </c>
    </row>
    <row r="17" spans="2:12" s="176" customFormat="1" ht="14.5">
      <c r="B17" s="361" t="s">
        <v>741</v>
      </c>
      <c r="C17" s="362"/>
      <c r="D17" s="362"/>
      <c r="E17" s="387">
        <f>+'[1]12.5.7. Grupo Pacifico'!E17</f>
        <v>158891</v>
      </c>
      <c r="F17" s="388">
        <f>+'[1]12.5.7. Grupo Pacifico'!F17</f>
        <v>156152</v>
      </c>
      <c r="G17" s="388">
        <f>+'[1]12.5.7. Grupo Pacifico'!G17</f>
        <v>190060</v>
      </c>
      <c r="H17" s="792">
        <f>+'[1]12.5.7. Grupo Pacifico'!H17</f>
        <v>0.21714739484604739</v>
      </c>
      <c r="I17" s="793">
        <f>+'[1]12.5.7. Grupo Pacifico'!I17</f>
        <v>0.19616592506812847</v>
      </c>
      <c r="J17" s="387">
        <f>+'[1]12.5.7. Grupo Pacifico'!J17</f>
        <v>726182</v>
      </c>
      <c r="K17" s="1401">
        <f>+'[1]12.5.7. Grupo Pacifico'!K17</f>
        <v>699704</v>
      </c>
      <c r="L17" s="418">
        <f>+'[1]12.5.7. Grupo Pacifico'!L17</f>
        <v>-3.6461933785194356E-2</v>
      </c>
    </row>
    <row r="18" spans="2:12" ht="14.5">
      <c r="B18" s="363" t="s">
        <v>273</v>
      </c>
      <c r="C18" s="359"/>
      <c r="D18" s="359"/>
      <c r="E18" s="384">
        <f>+'[1]12.5.7. Grupo Pacifico'!E18</f>
        <v>183933</v>
      </c>
      <c r="F18" s="385">
        <f>+'[1]12.5.7. Grupo Pacifico'!F18</f>
        <v>209425</v>
      </c>
      <c r="G18" s="385">
        <f>+'[1]12.5.7. Grupo Pacifico'!G18</f>
        <v>208159</v>
      </c>
      <c r="H18" s="790">
        <f>+'[1]12.5.7. Grupo Pacifico'!H18</f>
        <v>-6.0451235525844638E-3</v>
      </c>
      <c r="I18" s="791">
        <f>+'[1]12.5.7. Grupo Pacifico'!I18</f>
        <v>0.13171100346321762</v>
      </c>
      <c r="J18" s="384">
        <f>+'[1]12.5.7. Grupo Pacifico'!J18</f>
        <v>778280</v>
      </c>
      <c r="K18" s="386">
        <f>+'[1]12.5.7. Grupo Pacifico'!K18</f>
        <v>834304</v>
      </c>
      <c r="L18" s="417">
        <f>+'[1]12.5.7. Grupo Pacifico'!L18</f>
        <v>7.1984375803052947E-2</v>
      </c>
    </row>
    <row r="19" spans="2:12" ht="14.5">
      <c r="B19" s="360" t="s">
        <v>274</v>
      </c>
      <c r="C19" s="359"/>
      <c r="D19" s="359"/>
      <c r="E19" s="384">
        <f>+'[1]12.5.7. Grupo Pacifico'!E19</f>
        <v>-126386</v>
      </c>
      <c r="F19" s="385">
        <f>+'[1]12.5.7. Grupo Pacifico'!F19</f>
        <v>-135554</v>
      </c>
      <c r="G19" s="385">
        <f>+'[1]12.5.7. Grupo Pacifico'!G19</f>
        <v>-138943</v>
      </c>
      <c r="H19" s="790">
        <f>+'[1]12.5.7. Grupo Pacifico'!H19</f>
        <v>2.5001106570075482E-2</v>
      </c>
      <c r="I19" s="791">
        <f>+'[1]12.5.7. Grupo Pacifico'!I19</f>
        <v>9.9354358868862125E-2</v>
      </c>
      <c r="J19" s="384">
        <f>+'[1]12.5.7. Grupo Pacifico'!J19</f>
        <v>-493247</v>
      </c>
      <c r="K19" s="386">
        <f>+'[1]12.5.7. Grupo Pacifico'!K19</f>
        <v>-535059</v>
      </c>
      <c r="L19" s="417">
        <f>+'[1]12.5.7. Grupo Pacifico'!L19</f>
        <v>8.4768888609560777E-2</v>
      </c>
    </row>
    <row r="20" spans="2:12" ht="14.5">
      <c r="B20" s="1426" t="s">
        <v>742</v>
      </c>
      <c r="C20" s="359"/>
      <c r="D20" s="359"/>
      <c r="E20" s="384">
        <f>+'[1]12.5.7. Grupo Pacifico'!E20</f>
        <v>-119433</v>
      </c>
      <c r="F20" s="385">
        <f>+'[1]12.5.7. Grupo Pacifico'!F20</f>
        <v>-128578</v>
      </c>
      <c r="G20" s="385">
        <f>+'[1]12.5.7. Grupo Pacifico'!G20</f>
        <v>-132088</v>
      </c>
      <c r="H20" s="790">
        <f>+'[1]12.5.7. Grupo Pacifico'!H20</f>
        <v>2.7298604737979959E-2</v>
      </c>
      <c r="I20" s="791">
        <f>+'[1]12.5.7. Grupo Pacifico'!I20</f>
        <v>0.10595898955899963</v>
      </c>
      <c r="J20" s="384">
        <f>+'[1]12.5.7. Grupo Pacifico'!J20</f>
        <v>-466814</v>
      </c>
      <c r="K20" s="386">
        <f>+'[1]12.5.7. Grupo Pacifico'!K20</f>
        <v>-507356</v>
      </c>
      <c r="L20" s="417">
        <f>+'[1]12.5.7. Grupo Pacifico'!L20</f>
        <v>8.6848295038280732E-2</v>
      </c>
    </row>
    <row r="21" spans="2:12" s="176" customFormat="1" ht="14.5">
      <c r="B21" s="361" t="s">
        <v>743</v>
      </c>
      <c r="C21" s="362"/>
      <c r="D21" s="362"/>
      <c r="E21" s="387">
        <f>+'[1]12.5.7. Grupo Pacifico'!E21</f>
        <v>57547</v>
      </c>
      <c r="F21" s="388">
        <f>+'[1]12.5.7. Grupo Pacifico'!F21</f>
        <v>73871</v>
      </c>
      <c r="G21" s="388">
        <f>+'[1]12.5.7. Grupo Pacifico'!G21</f>
        <v>69216</v>
      </c>
      <c r="H21" s="1417">
        <f>+'[1]12.5.7. Grupo Pacifico'!H21</f>
        <v>-6.3015256325215541E-2</v>
      </c>
      <c r="I21" s="793">
        <f>+'[1]12.5.7. Grupo Pacifico'!I21</f>
        <v>0.20277338523294008</v>
      </c>
      <c r="J21" s="387">
        <f>+'[1]12.5.7. Grupo Pacifico'!J21</f>
        <v>285033</v>
      </c>
      <c r="K21" s="1401">
        <f>+'[1]12.5.7. Grupo Pacifico'!K21</f>
        <v>299245</v>
      </c>
      <c r="L21" s="418">
        <f>+'[1]12.5.7. Grupo Pacifico'!L21</f>
        <v>4.9860893300073927E-2</v>
      </c>
    </row>
    <row r="22" spans="2:12" ht="14.5">
      <c r="B22" s="363" t="s">
        <v>744</v>
      </c>
      <c r="C22" s="359"/>
      <c r="D22" s="359"/>
      <c r="E22" s="384">
        <f>+'[1]12.5.7. Grupo Pacifico'!E22</f>
        <v>-2743</v>
      </c>
      <c r="F22" s="385">
        <f>+'[1]12.5.7. Grupo Pacifico'!F22</f>
        <v>-4676</v>
      </c>
      <c r="G22" s="385">
        <f>+'[1]12.5.7. Grupo Pacifico'!G22</f>
        <v>-4066</v>
      </c>
      <c r="H22" s="790">
        <f>+'[1]12.5.7. Grupo Pacifico'!H22</f>
        <v>-0.13045337895637299</v>
      </c>
      <c r="I22" s="791">
        <f>+'[1]12.5.7. Grupo Pacifico'!I22</f>
        <v>0.48231862923806057</v>
      </c>
      <c r="J22" s="384">
        <f>+'[1]12.5.7. Grupo Pacifico'!J22</f>
        <v>-11951</v>
      </c>
      <c r="K22" s="386">
        <f>+'[1]12.5.7. Grupo Pacifico'!K22</f>
        <v>-14265</v>
      </c>
      <c r="L22" s="417">
        <f>+'[1]12.5.7. Grupo Pacifico'!L22</f>
        <v>0.19362396452179742</v>
      </c>
    </row>
    <row r="23" spans="2:12" ht="14.5">
      <c r="B23" s="1427" t="s">
        <v>745</v>
      </c>
      <c r="C23" s="1428"/>
      <c r="D23" s="1428"/>
      <c r="E23" s="1429"/>
      <c r="F23" s="1430"/>
      <c r="G23" s="1430"/>
      <c r="H23" s="1431"/>
      <c r="I23" s="1432"/>
      <c r="J23" s="1429"/>
      <c r="K23" s="1433"/>
      <c r="L23" s="1434"/>
    </row>
    <row r="24" spans="2:12" ht="14.5">
      <c r="B24" s="364" t="s">
        <v>746</v>
      </c>
      <c r="C24" s="359"/>
      <c r="D24" s="359"/>
      <c r="E24" s="384">
        <f>+'[1]12.5.7. Grupo Pacifico'!E24</f>
        <v>893</v>
      </c>
      <c r="F24" s="385">
        <f>+'[1]12.5.7. Grupo Pacifico'!F24</f>
        <v>191</v>
      </c>
      <c r="G24" s="385">
        <f>+'[1]12.5.7. Grupo Pacifico'!G24</f>
        <v>1150</v>
      </c>
      <c r="H24" s="790">
        <f>+'[1]12.5.7. Grupo Pacifico'!H24</f>
        <v>5.0209424083769632</v>
      </c>
      <c r="I24" s="791">
        <f>+'[1]12.5.7. Grupo Pacifico'!I24</f>
        <v>0.2877939529675253</v>
      </c>
      <c r="J24" s="384">
        <f>+'[1]12.5.7. Grupo Pacifico'!J24</f>
        <v>15888</v>
      </c>
      <c r="K24" s="386">
        <f>+'[1]12.5.7. Grupo Pacifico'!K24</f>
        <v>-657</v>
      </c>
      <c r="L24" s="417">
        <f>+'[1]12.5.7. Grupo Pacifico'!L24</f>
        <v>-1.0413519637462236</v>
      </c>
    </row>
    <row r="25" spans="2:12" ht="15" customHeight="1">
      <c r="B25" s="365" t="s">
        <v>747</v>
      </c>
      <c r="C25" s="359"/>
      <c r="D25" s="359"/>
      <c r="E25" s="384">
        <f>+'[1]12.5.7. Grupo Pacifico'!E25</f>
        <v>39232</v>
      </c>
      <c r="F25" s="385">
        <f>+'[1]12.5.7. Grupo Pacifico'!F25</f>
        <v>29761</v>
      </c>
      <c r="G25" s="385">
        <f>+'[1]12.5.7. Grupo Pacifico'!G25</f>
        <v>-15450</v>
      </c>
      <c r="H25" s="790">
        <f>+'[1]12.5.7. Grupo Pacifico'!H25</f>
        <v>-1.5191357817277646</v>
      </c>
      <c r="I25" s="791">
        <f>+'[1]12.5.7. Grupo Pacifico'!I25</f>
        <v>-1.3938111745513866</v>
      </c>
      <c r="J25" s="384">
        <f>+'[1]12.5.7. Grupo Pacifico'!J25</f>
        <v>118319</v>
      </c>
      <c r="K25" s="386">
        <f>+'[1]12.5.7. Grupo Pacifico'!K25</f>
        <v>62389</v>
      </c>
      <c r="L25" s="417">
        <f>+'[1]12.5.7. Grupo Pacifico'!L25</f>
        <v>-0.47270514456680668</v>
      </c>
    </row>
    <row r="26" spans="2:12" ht="14.5">
      <c r="B26" s="365" t="s">
        <v>748</v>
      </c>
      <c r="C26" s="359"/>
      <c r="D26" s="359"/>
      <c r="E26" s="384">
        <f>+'[1]12.5.7. Grupo Pacifico'!E26</f>
        <v>32649</v>
      </c>
      <c r="F26" s="385">
        <f>+'[1]12.5.7. Grupo Pacifico'!F26</f>
        <v>26028</v>
      </c>
      <c r="G26" s="385">
        <f>+'[1]12.5.7. Grupo Pacifico'!G26</f>
        <v>52455</v>
      </c>
      <c r="H26" s="790">
        <f>+'[1]12.5.7. Grupo Pacifico'!H26</f>
        <v>1.0153296449976947</v>
      </c>
      <c r="I26" s="791">
        <f>+'[1]12.5.7. Grupo Pacifico'!I26</f>
        <v>0.60663420012864111</v>
      </c>
      <c r="J26" s="384">
        <f>+'[1]12.5.7. Grupo Pacifico'!J26</f>
        <v>94605</v>
      </c>
      <c r="K26" s="386">
        <f>+'[1]12.5.7. Grupo Pacifico'!K26</f>
        <v>152442</v>
      </c>
      <c r="L26" s="417">
        <f>+'[1]12.5.7. Grupo Pacifico'!L26</f>
        <v>0.61135246551450773</v>
      </c>
    </row>
    <row r="27" spans="2:12" s="176" customFormat="1" ht="14.5">
      <c r="B27" s="361" t="s">
        <v>749</v>
      </c>
      <c r="C27" s="362"/>
      <c r="D27" s="362"/>
      <c r="E27" s="387">
        <f>+'[1]12.5.7. Grupo Pacifico'!E27</f>
        <v>70031</v>
      </c>
      <c r="F27" s="388">
        <f>+'[1]12.5.7. Grupo Pacifico'!F27</f>
        <v>51305</v>
      </c>
      <c r="G27" s="388">
        <f>+'[1]12.5.7. Grupo Pacifico'!G27</f>
        <v>34089</v>
      </c>
      <c r="H27" s="792">
        <f>+'[1]12.5.7. Grupo Pacifico'!H27</f>
        <v>-0.33556183607835499</v>
      </c>
      <c r="I27" s="793">
        <f>+'[1]12.5.7. Grupo Pacifico'!I27</f>
        <v>-0.51322985534977361</v>
      </c>
      <c r="J27" s="387">
        <f>+'[1]12.5.7. Grupo Pacifico'!J27</f>
        <v>216866</v>
      </c>
      <c r="K27" s="1401">
        <f>+'[1]12.5.7. Grupo Pacifico'!K27</f>
        <v>199908</v>
      </c>
      <c r="L27" s="418">
        <f>+'[1]12.5.7. Grupo Pacifico'!L27</f>
        <v>-7.8195752215653891E-2</v>
      </c>
    </row>
    <row r="28" spans="2:12" ht="14.5">
      <c r="B28" s="366" t="s">
        <v>750</v>
      </c>
      <c r="C28" s="359"/>
      <c r="D28" s="367"/>
      <c r="E28" s="384">
        <f>+'[1]12.5.7. Grupo Pacifico'!E28</f>
        <v>-85773</v>
      </c>
      <c r="F28" s="385">
        <f>+'[1]12.5.7. Grupo Pacifico'!F28</f>
        <v>-64305</v>
      </c>
      <c r="G28" s="385">
        <f>+'[1]12.5.7. Grupo Pacifico'!G28</f>
        <v>-84895</v>
      </c>
      <c r="H28" s="790">
        <f>+'[1]12.5.7. Grupo Pacifico'!H28</f>
        <v>0.32019283103957696</v>
      </c>
      <c r="I28" s="791">
        <f>+'[1]12.5.7. Grupo Pacifico'!I28</f>
        <v>-1.0236321453137909E-2</v>
      </c>
      <c r="J28" s="384">
        <f>+'[1]12.5.7. Grupo Pacifico'!J28</f>
        <v>-301815</v>
      </c>
      <c r="K28" s="386">
        <f>+'[1]12.5.7. Grupo Pacifico'!K28</f>
        <v>-300773</v>
      </c>
      <c r="L28" s="417">
        <f>+'[1]12.5.7. Grupo Pacifico'!L28</f>
        <v>-3.4524460348226427E-3</v>
      </c>
    </row>
    <row r="29" spans="2:12" ht="14.5" customHeight="1">
      <c r="B29" s="366" t="s">
        <v>645</v>
      </c>
      <c r="C29" s="359"/>
      <c r="D29" s="368"/>
      <c r="E29" s="384">
        <f>+'[1]12.5.7. Grupo Pacifico'!E29</f>
        <v>-35317</v>
      </c>
      <c r="F29" s="385">
        <f>+'[1]12.5.7. Grupo Pacifico'!F29</f>
        <v>-24099</v>
      </c>
      <c r="G29" s="385">
        <f>+'[1]12.5.7. Grupo Pacifico'!G29</f>
        <v>-25602</v>
      </c>
      <c r="H29" s="790">
        <f>+'[1]12.5.7. Grupo Pacifico'!H29</f>
        <v>6.2367733100958445E-2</v>
      </c>
      <c r="I29" s="791">
        <f>+'[1]12.5.7. Grupo Pacifico'!I29</f>
        <v>-0.27507998980660875</v>
      </c>
      <c r="J29" s="384">
        <f>+'[1]12.5.7. Grupo Pacifico'!J29</f>
        <v>-75550</v>
      </c>
      <c r="K29" s="386">
        <f>+'[1]12.5.7. Grupo Pacifico'!K29</f>
        <v>-84030</v>
      </c>
      <c r="L29" s="417">
        <f>+'[1]12.5.7. Grupo Pacifico'!L29</f>
        <v>0.11224354731965591</v>
      </c>
    </row>
    <row r="30" spans="2:12" s="176" customFormat="1" ht="14.5">
      <c r="B30" s="361" t="s">
        <v>102</v>
      </c>
      <c r="C30" s="362"/>
      <c r="D30" s="362"/>
      <c r="E30" s="387">
        <f>+'[1]12.5.7. Grupo Pacifico'!E30</f>
        <v>-121090</v>
      </c>
      <c r="F30" s="388">
        <f>+'[1]12.5.7. Grupo Pacifico'!F30</f>
        <v>-88404</v>
      </c>
      <c r="G30" s="388">
        <f>+'[1]12.5.7. Grupo Pacifico'!G30</f>
        <v>-110497</v>
      </c>
      <c r="H30" s="792">
        <f>+'[1]12.5.7. Grupo Pacifico'!H30</f>
        <v>0.24990950635717835</v>
      </c>
      <c r="I30" s="793">
        <f>+'[1]12.5.7. Grupo Pacifico'!I30</f>
        <v>-8.7480386489388051E-2</v>
      </c>
      <c r="J30" s="387">
        <f>+'[1]12.5.7. Grupo Pacifico'!J30</f>
        <v>-377365</v>
      </c>
      <c r="K30" s="1401">
        <f>+'[1]12.5.7. Grupo Pacifico'!K30</f>
        <v>-384803</v>
      </c>
      <c r="L30" s="418">
        <f>+'[1]12.5.7. Grupo Pacifico'!L30</f>
        <v>1.9710359996290006E-2</v>
      </c>
    </row>
    <row r="31" spans="2:12" ht="14.5">
      <c r="B31" s="360" t="s">
        <v>116</v>
      </c>
      <c r="C31" s="359"/>
      <c r="D31" s="359"/>
      <c r="E31" s="384">
        <f>+'[1]12.5.7. Grupo Pacifico'!E31</f>
        <v>-29379</v>
      </c>
      <c r="F31" s="385">
        <f>+'[1]12.5.7. Grupo Pacifico'!F31</f>
        <v>-3615</v>
      </c>
      <c r="G31" s="385">
        <f>+'[1]12.5.7. Grupo Pacifico'!G31</f>
        <v>-13274</v>
      </c>
      <c r="H31" s="790">
        <f>+'[1]12.5.7. Grupo Pacifico'!H31</f>
        <v>2.6719225449515904</v>
      </c>
      <c r="I31" s="791">
        <f>+'[1]12.5.7. Grupo Pacifico'!I31</f>
        <v>-0.54818067327002273</v>
      </c>
      <c r="J31" s="384">
        <f>+'[1]12.5.7. Grupo Pacifico'!J31</f>
        <v>-40290</v>
      </c>
      <c r="K31" s="386">
        <f>+'[1]12.5.7. Grupo Pacifico'!K31</f>
        <v>-44280</v>
      </c>
      <c r="L31" s="417">
        <f>+'[1]12.5.7. Grupo Pacifico'!L31</f>
        <v>9.9032017870439359E-2</v>
      </c>
    </row>
    <row r="32" spans="2:12" s="176" customFormat="1" ht="15" thickBot="1">
      <c r="B32" s="1387" t="s">
        <v>572</v>
      </c>
      <c r="C32" s="369"/>
      <c r="D32" s="369"/>
      <c r="E32" s="1342">
        <f>+'[1]12.5.7. Grupo Pacifico'!E32</f>
        <v>136000</v>
      </c>
      <c r="F32" s="1435">
        <f>+'[1]12.5.7. Grupo Pacifico'!F32</f>
        <v>189308</v>
      </c>
      <c r="G32" s="1436">
        <f>+'[1]12.5.7. Grupo Pacifico'!G32</f>
        <v>169594</v>
      </c>
      <c r="H32" s="1388">
        <f>+'[1]12.5.7. Grupo Pacifico'!H32</f>
        <v>-0.10413717328374927</v>
      </c>
      <c r="I32" s="1389">
        <f>+'[1]12.5.7. Grupo Pacifico'!I32</f>
        <v>0.24701470588235286</v>
      </c>
      <c r="J32" s="1342">
        <f>+'[1]12.5.7. Grupo Pacifico'!J32</f>
        <v>810426</v>
      </c>
      <c r="K32" s="1436">
        <f>+'[1]12.5.7. Grupo Pacifico'!K32</f>
        <v>769774</v>
      </c>
      <c r="L32" s="1201">
        <f>+'[1]12.5.7. Grupo Pacifico'!L32</f>
        <v>-5.0161273206930646E-2</v>
      </c>
    </row>
    <row r="33" spans="2:12" ht="14.5">
      <c r="B33" s="370"/>
      <c r="C33" s="359"/>
      <c r="D33" s="359"/>
      <c r="E33" s="359"/>
      <c r="F33" s="359"/>
      <c r="G33" s="359"/>
      <c r="H33" s="371"/>
      <c r="I33" s="371"/>
    </row>
    <row r="34" spans="2:12" ht="14.5">
      <c r="B34" t="s">
        <v>751</v>
      </c>
      <c r="C34"/>
      <c r="D34"/>
      <c r="E34"/>
      <c r="F34"/>
      <c r="G34"/>
      <c r="H34"/>
      <c r="I34"/>
      <c r="J34"/>
    </row>
    <row r="35" spans="2:12" ht="14.9" customHeight="1">
      <c r="B35" t="s">
        <v>752</v>
      </c>
      <c r="C35"/>
      <c r="D35"/>
      <c r="E35"/>
      <c r="F35"/>
      <c r="G35"/>
      <c r="H35"/>
      <c r="I35"/>
      <c r="J35"/>
    </row>
    <row r="36" spans="2:12" ht="14.5">
      <c r="B36" t="s">
        <v>753</v>
      </c>
      <c r="C36"/>
      <c r="D36"/>
      <c r="E36"/>
      <c r="F36"/>
      <c r="G36"/>
      <c r="H36"/>
      <c r="I36"/>
      <c r="J36"/>
    </row>
    <row r="37" spans="2:12" ht="14.5">
      <c r="B37" t="s">
        <v>754</v>
      </c>
      <c r="C37"/>
      <c r="D37"/>
      <c r="E37"/>
      <c r="F37"/>
      <c r="G37"/>
      <c r="H37"/>
      <c r="I37"/>
      <c r="J37"/>
    </row>
    <row r="38" spans="2:12" ht="14.5">
      <c r="B38" t="s">
        <v>755</v>
      </c>
      <c r="C38"/>
      <c r="D38"/>
      <c r="E38"/>
      <c r="F38"/>
      <c r="G38"/>
      <c r="H38"/>
      <c r="I38"/>
      <c r="J38"/>
    </row>
    <row r="39" spans="2:12" ht="14.5">
      <c r="B39" t="s">
        <v>756</v>
      </c>
      <c r="C39"/>
      <c r="D39"/>
      <c r="E39"/>
      <c r="F39"/>
      <c r="G39"/>
      <c r="H39"/>
      <c r="I39"/>
      <c r="J39"/>
    </row>
    <row r="40" spans="2:12" ht="27.65" customHeight="1">
      <c r="B40"/>
      <c r="C40"/>
      <c r="D40"/>
      <c r="E40"/>
      <c r="F40"/>
      <c r="G40"/>
      <c r="H40"/>
      <c r="I40"/>
    </row>
    <row r="41" spans="2:12" ht="14.5">
      <c r="B41" t="s">
        <v>757</v>
      </c>
      <c r="C41"/>
      <c r="D41"/>
      <c r="E41"/>
      <c r="F41"/>
      <c r="G41"/>
      <c r="H41"/>
      <c r="I41"/>
    </row>
    <row r="42" spans="2:12" ht="14.5">
      <c r="B42"/>
      <c r="C42"/>
      <c r="D42"/>
      <c r="E42"/>
      <c r="F42"/>
      <c r="G42"/>
      <c r="H42"/>
      <c r="I42"/>
    </row>
    <row r="43" spans="2:12" ht="14.5">
      <c r="B43" t="s">
        <v>758</v>
      </c>
      <c r="C43"/>
      <c r="D43"/>
      <c r="E43"/>
      <c r="F43"/>
      <c r="G43"/>
      <c r="H43"/>
      <c r="I43"/>
    </row>
    <row r="44" spans="2:12" ht="14.5">
      <c r="B44"/>
      <c r="C44"/>
      <c r="D44"/>
      <c r="E44"/>
      <c r="F44"/>
      <c r="G44"/>
      <c r="H44"/>
      <c r="I44"/>
    </row>
    <row r="45" spans="2:12" ht="15" thickBot="1">
      <c r="B45"/>
      <c r="C45"/>
      <c r="D45"/>
      <c r="E45"/>
      <c r="F45"/>
      <c r="G45"/>
      <c r="H45"/>
      <c r="I45"/>
    </row>
    <row r="46" spans="2:12">
      <c r="B46" s="1535"/>
      <c r="C46" s="1536"/>
      <c r="D46" s="1537"/>
      <c r="E46" s="2267" t="s">
        <v>71</v>
      </c>
      <c r="F46" s="2268"/>
      <c r="G46" s="2269"/>
      <c r="H46" s="2270" t="s">
        <v>72</v>
      </c>
      <c r="I46" s="2269"/>
      <c r="J46" s="2079" t="s">
        <v>73</v>
      </c>
      <c r="K46" s="2081"/>
      <c r="L46" s="1382" t="s">
        <v>72</v>
      </c>
    </row>
    <row r="47" spans="2:12" ht="14.5" thickBot="1">
      <c r="B47" s="1538"/>
      <c r="C47" s="1539"/>
      <c r="D47" s="1539"/>
      <c r="E47" s="1212" t="str">
        <f>+[10]EPS!C2</f>
        <v>4T23</v>
      </c>
      <c r="F47" s="1418" t="str">
        <f>+[10]EPS!D2</f>
        <v>3T24</v>
      </c>
      <c r="G47" s="1198" t="str">
        <f>+[10]EPS!E2</f>
        <v>4T24</v>
      </c>
      <c r="H47" s="409" t="s">
        <v>74</v>
      </c>
      <c r="I47" s="410" t="s">
        <v>75</v>
      </c>
      <c r="J47" s="1546" t="str">
        <f>+[10]EPS!H2</f>
        <v>Dic23</v>
      </c>
      <c r="K47" s="1547" t="str">
        <f>+[10]EPS!I2</f>
        <v>Dic24</v>
      </c>
      <c r="L47" s="400" t="str">
        <f>+CONCATENATE(K47," / ",J47)</f>
        <v>Dic24 / Dic23</v>
      </c>
    </row>
    <row r="48" spans="2:12" ht="19.5" customHeight="1">
      <c r="B48" s="1540" t="s">
        <v>782</v>
      </c>
      <c r="C48" s="1541"/>
      <c r="D48" s="1541"/>
      <c r="E48" s="1343"/>
      <c r="F48" s="1344"/>
      <c r="G48" s="1423"/>
      <c r="H48" s="1199"/>
      <c r="I48" s="1550"/>
      <c r="J48" s="1343"/>
      <c r="K48" s="1423"/>
      <c r="L48" s="789"/>
    </row>
    <row r="49" spans="2:12">
      <c r="B49" s="1542" t="s">
        <v>783</v>
      </c>
      <c r="C49" s="226"/>
      <c r="D49" s="226"/>
      <c r="E49" s="384">
        <f>+'[1]12.5.7. Grupo Pacifico'!E38</f>
        <v>350925.93634000001</v>
      </c>
      <c r="F49" s="621">
        <f>+'[1]12.5.7. Grupo Pacifico'!F38</f>
        <v>374166.11180999991</v>
      </c>
      <c r="G49" s="386">
        <f>+'[1]12.5.7. Grupo Pacifico'!G38</f>
        <v>375686.64775</v>
      </c>
      <c r="H49" s="416">
        <f>+'[1]12.5.7. Grupo Pacifico'!H38</f>
        <v>4.063799184390593E-3</v>
      </c>
      <c r="I49" s="1551">
        <f>+'[1]12.5.7. Grupo Pacifico'!I38</f>
        <v>7.0558225670758645E-2</v>
      </c>
      <c r="J49" s="384">
        <f>+'[1]12.5.7. Grupo Pacifico'!J38</f>
        <v>1360411.2565299999</v>
      </c>
      <c r="K49" s="386">
        <f>+'[1]12.5.7. Grupo Pacifico'!K38</f>
        <v>1464885.01033</v>
      </c>
      <c r="L49" s="417">
        <f>+'[1]12.5.7. Grupo Pacifico'!L38</f>
        <v>7.6795714015540639E-2</v>
      </c>
    </row>
    <row r="50" spans="2:12">
      <c r="B50" s="1542" t="s">
        <v>784</v>
      </c>
      <c r="C50" s="226"/>
      <c r="D50" s="226"/>
      <c r="E50" s="384">
        <f>+'[1]12.5.7. Grupo Pacifico'!E39</f>
        <v>-260200.81340999983</v>
      </c>
      <c r="F50" s="621">
        <f>+'[1]12.5.7. Grupo Pacifico'!F39</f>
        <v>-315868.66551999992</v>
      </c>
      <c r="G50" s="386">
        <f>+'[1]12.5.7. Grupo Pacifico'!G39</f>
        <v>-300166.22507000028</v>
      </c>
      <c r="H50" s="416">
        <f>+'[1]12.5.7. Grupo Pacifico'!H39</f>
        <v>-4.9711928291935603E-2</v>
      </c>
      <c r="I50" s="1551">
        <f>+'[1]12.5.7. Grupo Pacifico'!I39</f>
        <v>0.15359449163991168</v>
      </c>
      <c r="J50" s="384">
        <f>+'[1]12.5.7. Grupo Pacifico'!J39</f>
        <v>-1070205.1331699998</v>
      </c>
      <c r="K50" s="386">
        <f>+'[1]12.5.7. Grupo Pacifico'!K39</f>
        <v>-1216644.2286500002</v>
      </c>
      <c r="L50" s="417">
        <f>+'[1]12.5.7. Grupo Pacifico'!L39</f>
        <v>0.13683273509092664</v>
      </c>
    </row>
    <row r="51" spans="2:12">
      <c r="B51" s="1542" t="s">
        <v>785</v>
      </c>
      <c r="C51" s="226"/>
      <c r="D51" s="226"/>
      <c r="E51" s="384">
        <f>+'[1]12.5.7. Grupo Pacifico'!E40</f>
        <v>-14818.055210000006</v>
      </c>
      <c r="F51" s="621">
        <f>+'[1]12.5.7. Grupo Pacifico'!F40</f>
        <v>-16552.519230000005</v>
      </c>
      <c r="G51" s="386">
        <f>+'[1]12.5.7. Grupo Pacifico'!G40</f>
        <v>-16671.345249999998</v>
      </c>
      <c r="H51" s="416">
        <f>+'[1]12.5.7. Grupo Pacifico'!H40</f>
        <v>7.1787271984937728E-3</v>
      </c>
      <c r="I51" s="1551">
        <f>+'[1]12.5.7. Grupo Pacifico'!I40</f>
        <v>0.12506972161564733</v>
      </c>
      <c r="J51" s="384">
        <f>+'[1]12.5.7. Grupo Pacifico'!J40</f>
        <v>-58543.076000000008</v>
      </c>
      <c r="K51" s="386">
        <f>+'[1]12.5.7. Grupo Pacifico'!K40</f>
        <v>-64396.918360000003</v>
      </c>
      <c r="L51" s="417">
        <f>+'[1]12.5.7. Grupo Pacifico'!L40</f>
        <v>9.9992053031173089E-2</v>
      </c>
    </row>
    <row r="52" spans="2:12">
      <c r="B52" s="1542" t="s">
        <v>786</v>
      </c>
      <c r="C52" s="226"/>
      <c r="D52" s="226"/>
      <c r="E52" s="384">
        <f>+'[1]12.5.7. Grupo Pacifico'!E41</f>
        <v>-3262.3207199999997</v>
      </c>
      <c r="F52" s="621">
        <f>+'[1]12.5.7. Grupo Pacifico'!F41</f>
        <v>-4432.9308999999994</v>
      </c>
      <c r="G52" s="386">
        <f>+'[1]12.5.7. Grupo Pacifico'!G41</f>
        <v>-3274.7532200000023</v>
      </c>
      <c r="H52" s="416">
        <f>+'[1]12.5.7. Grupo Pacifico'!H41</f>
        <v>-0.26126680206091124</v>
      </c>
      <c r="I52" s="1551">
        <f>+'[1]12.5.7. Grupo Pacifico'!I41</f>
        <v>3.8109373869295027E-3</v>
      </c>
      <c r="J52" s="384">
        <f>+'[1]12.5.7. Grupo Pacifico'!J41</f>
        <v>-12050.503009999999</v>
      </c>
      <c r="K52" s="386">
        <f>+'[1]12.5.7. Grupo Pacifico'!K41</f>
        <v>-14495.364350000002</v>
      </c>
      <c r="L52" s="417">
        <f>+'[1]12.5.7. Grupo Pacifico'!L41</f>
        <v>0.20288458813471588</v>
      </c>
    </row>
    <row r="53" spans="2:12">
      <c r="B53" s="1543" t="s">
        <v>787</v>
      </c>
      <c r="C53" s="237"/>
      <c r="D53" s="237"/>
      <c r="E53" s="387">
        <f>+'[1]12.5.7. Grupo Pacifico'!E42</f>
        <v>72644.747000000178</v>
      </c>
      <c r="F53" s="1400">
        <f>+'[1]12.5.7. Grupo Pacifico'!F42</f>
        <v>37311.996159999988</v>
      </c>
      <c r="G53" s="1401">
        <f>+'[1]12.5.7. Grupo Pacifico'!G42</f>
        <v>55574.32420999973</v>
      </c>
      <c r="H53" s="1552">
        <f>+'[1]12.5.7. Grupo Pacifico'!H42</f>
        <v>0.48944923696089249</v>
      </c>
      <c r="I53" s="1553">
        <f>+'[1]12.5.7. Grupo Pacifico'!I42</f>
        <v>-0.23498495754965476</v>
      </c>
      <c r="J53" s="387">
        <f>+'[1]12.5.7. Grupo Pacifico'!J42</f>
        <v>219612.5443500001</v>
      </c>
      <c r="K53" s="1401">
        <f>+'[1]12.5.7. Grupo Pacifico'!K42</f>
        <v>169348.49896999978</v>
      </c>
      <c r="L53" s="418">
        <f>+'[1]12.5.7. Grupo Pacifico'!L42</f>
        <v>-0.2288760213072969</v>
      </c>
    </row>
    <row r="54" spans="2:12">
      <c r="B54" s="1542"/>
      <c r="C54" s="226"/>
      <c r="D54" s="226"/>
      <c r="E54" s="384"/>
      <c r="F54" s="621"/>
      <c r="G54" s="386"/>
      <c r="H54" s="416"/>
      <c r="I54" s="1551"/>
      <c r="J54" s="384"/>
      <c r="K54" s="386"/>
      <c r="L54" s="417"/>
    </row>
    <row r="55" spans="2:12">
      <c r="B55" s="1542" t="s">
        <v>788</v>
      </c>
      <c r="C55" s="226"/>
      <c r="D55" s="226"/>
      <c r="E55" s="384">
        <f>+'[1]12.5.7. Grupo Pacifico'!E44</f>
        <v>5035.4764900000009</v>
      </c>
      <c r="F55" s="621">
        <f>+'[1]12.5.7. Grupo Pacifico'!F44</f>
        <v>5834.2936499999996</v>
      </c>
      <c r="G55" s="386">
        <f>+'[1]12.5.7. Grupo Pacifico'!G44</f>
        <v>5304.022570000001</v>
      </c>
      <c r="H55" s="416">
        <f>+'[1]12.5.7. Grupo Pacifico'!H44</f>
        <v>-9.0888651105176854E-2</v>
      </c>
      <c r="I55" s="1551">
        <f>+'[1]12.5.7. Grupo Pacifico'!I44</f>
        <v>5.3330817954032383E-2</v>
      </c>
      <c r="J55" s="384">
        <f>+'[1]12.5.7. Grupo Pacifico'!J44</f>
        <v>16562.337510000001</v>
      </c>
      <c r="K55" s="386">
        <f>+'[1]12.5.7. Grupo Pacifico'!K44</f>
        <v>22501.242589999998</v>
      </c>
      <c r="L55" s="417">
        <f>+'[1]12.5.7. Grupo Pacifico'!L44</f>
        <v>0.35857891897289296</v>
      </c>
    </row>
    <row r="56" spans="2:12">
      <c r="B56" s="1542" t="s">
        <v>789</v>
      </c>
      <c r="C56" s="226"/>
      <c r="D56" s="226"/>
      <c r="E56" s="384">
        <f>+'[1]12.5.7. Grupo Pacifico'!E45</f>
        <v>-33986.911170000021</v>
      </c>
      <c r="F56" s="621">
        <f>+'[1]12.5.7. Grupo Pacifico'!F45</f>
        <v>-24998.123410000007</v>
      </c>
      <c r="G56" s="386">
        <f>+'[1]12.5.7. Grupo Pacifico'!G45</f>
        <v>-33712.430899999978</v>
      </c>
      <c r="H56" s="416">
        <f>+'[1]12.5.7. Grupo Pacifico'!H45</f>
        <v>0.34859846665586036</v>
      </c>
      <c r="I56" s="1551">
        <f>+'[1]12.5.7. Grupo Pacifico'!I45</f>
        <v>-8.0760581221139827E-3</v>
      </c>
      <c r="J56" s="384">
        <f>+'[1]12.5.7. Grupo Pacifico'!J45</f>
        <v>-99844.367700000032</v>
      </c>
      <c r="K56" s="386">
        <f>+'[1]12.5.7. Grupo Pacifico'!K45</f>
        <v>-110796.83932999999</v>
      </c>
      <c r="L56" s="417">
        <f>+'[1]12.5.7. Grupo Pacifico'!L45</f>
        <v>0.10969543783289404</v>
      </c>
    </row>
    <row r="57" spans="2:12">
      <c r="B57" s="1542" t="s">
        <v>112</v>
      </c>
      <c r="C57" s="226"/>
      <c r="D57" s="226"/>
      <c r="E57" s="384">
        <f>+'[1]12.5.7. Grupo Pacifico'!E46</f>
        <v>2036.3488200000002</v>
      </c>
      <c r="F57" s="621">
        <f>+'[1]12.5.7. Grupo Pacifico'!F46</f>
        <v>1945.364329999994</v>
      </c>
      <c r="G57" s="386">
        <f>+'[1]12.5.7. Grupo Pacifico'!G46</f>
        <v>9389.2844000000059</v>
      </c>
      <c r="H57" s="416">
        <f>+'[1]12.5.7. Grupo Pacifico'!H46</f>
        <v>3.8264914983817118</v>
      </c>
      <c r="I57" s="1551">
        <f>+'[1]12.5.7. Grupo Pacifico'!I46</f>
        <v>3.6108428515700002</v>
      </c>
      <c r="J57" s="384">
        <f>+'[1]12.5.7. Grupo Pacifico'!J46</f>
        <v>-2685.6878199999965</v>
      </c>
      <c r="K57" s="386">
        <f>+'[1]12.5.7. Grupo Pacifico'!K46</f>
        <v>15794.691129999997</v>
      </c>
      <c r="L57" s="417">
        <f>+'[1]12.5.7. Grupo Pacifico'!L46</f>
        <v>-6.8810599699558592</v>
      </c>
    </row>
    <row r="58" spans="2:12">
      <c r="B58" s="1542" t="s">
        <v>790</v>
      </c>
      <c r="C58" s="226"/>
      <c r="D58" s="226"/>
      <c r="E58" s="384">
        <f>+'[1]12.5.7. Grupo Pacifico'!E47</f>
        <v>-1595.5205200000009</v>
      </c>
      <c r="F58" s="621">
        <f>+'[1]12.5.7. Grupo Pacifico'!F47</f>
        <v>-2779.9178400000001</v>
      </c>
      <c r="G58" s="386">
        <f>+'[1]12.5.7. Grupo Pacifico'!G47</f>
        <v>1261.3661000000029</v>
      </c>
      <c r="H58" s="416">
        <f>+'[1]12.5.7. Grupo Pacifico'!H47</f>
        <v>-1.4537422228277088</v>
      </c>
      <c r="I58" s="1551">
        <f>+'[1]12.5.7. Grupo Pacifico'!I47</f>
        <v>-1.7905671435676691</v>
      </c>
      <c r="J58" s="384">
        <f>+'[1]12.5.7. Grupo Pacifico'!J47</f>
        <v>-2423.4482700000008</v>
      </c>
      <c r="K58" s="386">
        <f>+'[1]12.5.7. Grupo Pacifico'!K47</f>
        <v>1004.2747400000044</v>
      </c>
      <c r="L58" s="417">
        <f>+'[1]12.5.7. Grupo Pacifico'!L47</f>
        <v>-1.4143990826756967</v>
      </c>
    </row>
    <row r="59" spans="2:12">
      <c r="B59" s="1542" t="s">
        <v>791</v>
      </c>
      <c r="C59" s="226"/>
      <c r="D59" s="226"/>
      <c r="E59" s="384">
        <f>+'[1]12.5.7. Grupo Pacifico'!E48</f>
        <v>-13532.101269999996</v>
      </c>
      <c r="F59" s="621">
        <f>+'[1]12.5.7. Grupo Pacifico'!F48</f>
        <v>-4865.7806900000014</v>
      </c>
      <c r="G59" s="386">
        <f>+'[1]12.5.7. Grupo Pacifico'!G48</f>
        <v>-11121.937939999996</v>
      </c>
      <c r="H59" s="416">
        <f>+'[1]12.5.7. Grupo Pacifico'!H48</f>
        <v>1.2857458337276588</v>
      </c>
      <c r="I59" s="1551">
        <f>+'[1]12.5.7. Grupo Pacifico'!I48</f>
        <v>-0.17810710117453921</v>
      </c>
      <c r="J59" s="384">
        <f>+'[1]12.5.7. Grupo Pacifico'!J48</f>
        <v>-44854.572329999995</v>
      </c>
      <c r="K59" s="386">
        <f>+'[1]12.5.7. Grupo Pacifico'!K48</f>
        <v>-28760.032809999997</v>
      </c>
      <c r="L59" s="417">
        <f>+'[1]12.5.7. Grupo Pacifico'!L48</f>
        <v>-0.35881602886748554</v>
      </c>
    </row>
    <row r="60" spans="2:12">
      <c r="B60" s="1542"/>
      <c r="C60" s="226"/>
      <c r="D60" s="226"/>
      <c r="E60" s="384"/>
      <c r="F60" s="621"/>
      <c r="G60" s="386"/>
      <c r="H60" s="416"/>
      <c r="I60" s="1551"/>
      <c r="J60" s="384"/>
      <c r="K60" s="386"/>
      <c r="L60" s="417"/>
    </row>
    <row r="61" spans="2:12">
      <c r="B61" s="1543" t="s">
        <v>792</v>
      </c>
      <c r="C61" s="237"/>
      <c r="D61" s="237"/>
      <c r="E61" s="387">
        <f>+'[1]12.5.7. Grupo Pacifico'!E50</f>
        <v>30602.039350000163</v>
      </c>
      <c r="F61" s="1400">
        <f>+'[1]12.5.7. Grupo Pacifico'!F50</f>
        <v>12447.832199999973</v>
      </c>
      <c r="G61" s="1401">
        <f>+'[1]12.5.7. Grupo Pacifico'!G50</f>
        <v>26694.62843999976</v>
      </c>
      <c r="H61" s="1552">
        <f>+'[1]12.5.7. Grupo Pacifico'!H50</f>
        <v>1.1445202675530779</v>
      </c>
      <c r="I61" s="1553">
        <f>+'[1]12.5.7. Grupo Pacifico'!I50</f>
        <v>-0.12768465739523926</v>
      </c>
      <c r="J61" s="387">
        <f>+'[1]12.5.7. Grupo Pacifico'!J50</f>
        <v>86366.805740000098</v>
      </c>
      <c r="K61" s="1401">
        <f>+'[1]12.5.7. Grupo Pacifico'!K50</f>
        <v>69091.835289999814</v>
      </c>
      <c r="L61" s="418">
        <f>+'[1]12.5.7. Grupo Pacifico'!L50</f>
        <v>-0.20001863333935388</v>
      </c>
    </row>
    <row r="62" spans="2:12">
      <c r="B62" s="1543" t="s">
        <v>793</v>
      </c>
      <c r="C62" s="237"/>
      <c r="D62" s="237"/>
      <c r="E62" s="387">
        <f>+'[1]12.5.7. Grupo Pacifico'!E51</f>
        <v>30083.37625999999</v>
      </c>
      <c r="F62" s="1400">
        <f>+'[1]12.5.7. Grupo Pacifico'!F51</f>
        <v>40519.292829999984</v>
      </c>
      <c r="G62" s="1401">
        <f>+'[1]12.5.7. Grupo Pacifico'!G51</f>
        <v>33836.512050000005</v>
      </c>
      <c r="H62" s="1552">
        <f>+'[1]12.5.7. Grupo Pacifico'!H51</f>
        <v>-0.16492836654474208</v>
      </c>
      <c r="I62" s="1553">
        <f>+'[1]12.5.7. Grupo Pacifico'!I51</f>
        <v>0.12475779837884504</v>
      </c>
      <c r="J62" s="387">
        <f>+'[1]12.5.7. Grupo Pacifico'!J51</f>
        <v>118449.09997</v>
      </c>
      <c r="K62" s="1401">
        <f>+'[1]12.5.7. Grupo Pacifico'!K51</f>
        <v>138156.24265999999</v>
      </c>
      <c r="L62" s="418">
        <f>+'[1]12.5.7. Grupo Pacifico'!L51</f>
        <v>0.16637646630486258</v>
      </c>
    </row>
    <row r="63" spans="2:12" ht="14.5" thickBot="1">
      <c r="B63" s="1544" t="s">
        <v>572</v>
      </c>
      <c r="C63" s="1545"/>
      <c r="D63" s="1545"/>
      <c r="E63" s="1342">
        <f>+'[1]12.5.7. Grupo Pacifico'!E52</f>
        <v>60685.415610000156</v>
      </c>
      <c r="F63" s="1435">
        <f>+'[1]12.5.7. Grupo Pacifico'!F52</f>
        <v>52967.125029999959</v>
      </c>
      <c r="G63" s="1436">
        <f>+'[1]12.5.7. Grupo Pacifico'!G52</f>
        <v>60531.140489999765</v>
      </c>
      <c r="H63" s="1200">
        <f>+'[1]12.5.7. Grupo Pacifico'!H52</f>
        <v>0.14280585279483526</v>
      </c>
      <c r="I63" s="1554">
        <f>+'[1]12.5.7. Grupo Pacifico'!I52</f>
        <v>-2.5422108170413127E-3</v>
      </c>
      <c r="J63" s="1342">
        <f>+'[1]12.5.7. Grupo Pacifico'!J52</f>
        <v>204815.90571000008</v>
      </c>
      <c r="K63" s="1436">
        <f>+'[1]12.5.7. Grupo Pacifico'!K52</f>
        <v>207248.0779499998</v>
      </c>
      <c r="L63" s="1201">
        <f>+'[1]12.5.7. Grupo Pacifico'!L52</f>
        <v>1.1874918754813057E-2</v>
      </c>
    </row>
    <row r="64" spans="2:12" ht="14.5">
      <c r="B64"/>
      <c r="C64"/>
      <c r="D64"/>
      <c r="E64"/>
      <c r="F64"/>
      <c r="G64"/>
      <c r="H64"/>
      <c r="I64"/>
    </row>
    <row r="65" spans="2:9" ht="14.5">
      <c r="B65"/>
      <c r="C65"/>
      <c r="D65"/>
      <c r="E65"/>
      <c r="F65"/>
      <c r="G65"/>
      <c r="H65"/>
      <c r="I65"/>
    </row>
    <row r="66" spans="2:9" ht="14.5">
      <c r="B66"/>
      <c r="C66"/>
      <c r="D66"/>
      <c r="E66"/>
      <c r="F66"/>
      <c r="G66"/>
      <c r="H66"/>
      <c r="I66"/>
    </row>
    <row r="67" spans="2:9" ht="14.5">
      <c r="B67"/>
      <c r="C67"/>
      <c r="D67"/>
      <c r="E67"/>
      <c r="F67"/>
      <c r="G67"/>
      <c r="H67"/>
      <c r="I67"/>
    </row>
    <row r="68" spans="2:9" ht="14.5">
      <c r="B68"/>
      <c r="C68"/>
      <c r="D68"/>
      <c r="E68"/>
      <c r="F68"/>
      <c r="G68"/>
      <c r="H68"/>
      <c r="I68"/>
    </row>
    <row r="69" spans="2:9" ht="14.5">
      <c r="B69"/>
      <c r="C69"/>
      <c r="D69"/>
      <c r="E69"/>
      <c r="F69"/>
      <c r="G69"/>
      <c r="H69"/>
      <c r="I69"/>
    </row>
    <row r="70" spans="2:9" ht="14.5">
      <c r="B70"/>
      <c r="C70"/>
      <c r="D70"/>
      <c r="E70"/>
      <c r="F70"/>
      <c r="G70"/>
      <c r="H70"/>
      <c r="I70"/>
    </row>
    <row r="71" spans="2:9" ht="14.5">
      <c r="B71"/>
      <c r="C71"/>
      <c r="D71"/>
      <c r="E71"/>
      <c r="F71"/>
      <c r="G71"/>
      <c r="H71"/>
      <c r="I71"/>
    </row>
    <row r="72" spans="2:9" ht="14.5">
      <c r="B72"/>
      <c r="C72"/>
      <c r="D72"/>
      <c r="E72"/>
      <c r="F72"/>
      <c r="G72"/>
      <c r="H72"/>
      <c r="I72"/>
    </row>
    <row r="73" spans="2:9" ht="14.5">
      <c r="B73"/>
      <c r="C73"/>
      <c r="D73"/>
      <c r="E73"/>
      <c r="F73"/>
      <c r="G73"/>
      <c r="H73"/>
      <c r="I73"/>
    </row>
    <row r="74" spans="2:9" ht="14.5">
      <c r="B74"/>
      <c r="C74"/>
      <c r="D74"/>
      <c r="E74"/>
      <c r="F74"/>
      <c r="G74"/>
      <c r="H74"/>
      <c r="I74"/>
    </row>
    <row r="75" spans="2:9" ht="14.5">
      <c r="B75"/>
      <c r="C75"/>
      <c r="D75"/>
      <c r="E75"/>
      <c r="F75"/>
      <c r="G75"/>
      <c r="H75"/>
      <c r="I75"/>
    </row>
    <row r="76" spans="2:9" ht="14.5">
      <c r="B76"/>
      <c r="C76"/>
      <c r="D76"/>
      <c r="E76"/>
      <c r="F76"/>
      <c r="G76"/>
      <c r="H76"/>
      <c r="I76"/>
    </row>
    <row r="77" spans="2:9" ht="14.5">
      <c r="B77"/>
      <c r="C77"/>
      <c r="D77"/>
      <c r="E77"/>
      <c r="F77"/>
      <c r="G77"/>
      <c r="H77"/>
      <c r="I77"/>
    </row>
    <row r="78" spans="2:9" ht="14.5">
      <c r="B78"/>
      <c r="C78"/>
      <c r="D78"/>
      <c r="E78"/>
      <c r="F78"/>
      <c r="G78"/>
      <c r="H78"/>
      <c r="I78"/>
    </row>
    <row r="79" spans="2:9" ht="14.5">
      <c r="B79"/>
      <c r="C79"/>
      <c r="D79"/>
      <c r="E79"/>
      <c r="F79"/>
      <c r="G79"/>
      <c r="H79"/>
      <c r="I79"/>
    </row>
    <row r="80" spans="2:9" ht="14.5">
      <c r="B80"/>
      <c r="C80"/>
      <c r="D80"/>
      <c r="E80"/>
      <c r="F80"/>
      <c r="G80"/>
      <c r="H80"/>
      <c r="I80"/>
    </row>
    <row r="81" spans="2:9" ht="14.5">
      <c r="B81"/>
      <c r="C81"/>
      <c r="D81"/>
      <c r="E81"/>
      <c r="F81"/>
      <c r="G81"/>
      <c r="H81"/>
      <c r="I81"/>
    </row>
    <row r="82" spans="2:9" ht="14.5">
      <c r="B82"/>
      <c r="C82"/>
      <c r="D82"/>
      <c r="E82"/>
      <c r="F82"/>
      <c r="G82"/>
      <c r="H82"/>
      <c r="I82"/>
    </row>
    <row r="83" spans="2:9" ht="14.5">
      <c r="B83"/>
      <c r="C83"/>
      <c r="D83"/>
      <c r="E83"/>
      <c r="F83"/>
      <c r="G83"/>
      <c r="H83"/>
      <c r="I83"/>
    </row>
    <row r="84" spans="2:9" ht="14.5">
      <c r="B84"/>
      <c r="C84"/>
      <c r="D84"/>
      <c r="E84"/>
      <c r="F84"/>
      <c r="G84"/>
      <c r="H84"/>
      <c r="I84"/>
    </row>
    <row r="85" spans="2:9" ht="14.5">
      <c r="B85"/>
      <c r="C85"/>
      <c r="D85"/>
      <c r="E85"/>
      <c r="F85"/>
      <c r="G85"/>
      <c r="H85"/>
      <c r="I85"/>
    </row>
    <row r="86" spans="2:9" ht="14.5">
      <c r="B86"/>
      <c r="C86"/>
      <c r="D86"/>
      <c r="E86"/>
      <c r="F86"/>
      <c r="G86"/>
      <c r="H86"/>
      <c r="I86"/>
    </row>
    <row r="87" spans="2:9" ht="14.5">
      <c r="B87"/>
      <c r="C87"/>
      <c r="D87"/>
      <c r="E87"/>
      <c r="F87"/>
      <c r="G87"/>
      <c r="H87"/>
      <c r="I87"/>
    </row>
    <row r="88" spans="2:9" ht="14.5">
      <c r="B88"/>
      <c r="C88"/>
      <c r="D88"/>
      <c r="E88"/>
      <c r="F88"/>
      <c r="G88"/>
      <c r="H88"/>
      <c r="I88"/>
    </row>
    <row r="89" spans="2:9" ht="14.5">
      <c r="B89"/>
      <c r="C89"/>
      <c r="D89"/>
      <c r="E89"/>
      <c r="F89"/>
      <c r="G89"/>
      <c r="H89"/>
      <c r="I89"/>
    </row>
    <row r="90" spans="2:9" ht="14.5">
      <c r="B90"/>
      <c r="C90"/>
      <c r="D90"/>
      <c r="E90"/>
      <c r="F90"/>
      <c r="G90"/>
      <c r="H90"/>
      <c r="I90"/>
    </row>
    <row r="91" spans="2:9" ht="14.5">
      <c r="B91"/>
      <c r="C91"/>
      <c r="D91"/>
      <c r="E91"/>
      <c r="F91"/>
      <c r="G91"/>
      <c r="H91"/>
      <c r="I91"/>
    </row>
    <row r="92" spans="2:9" ht="14.5">
      <c r="B92"/>
      <c r="C92"/>
      <c r="D92"/>
      <c r="E92"/>
      <c r="F92"/>
      <c r="G92"/>
      <c r="H92"/>
      <c r="I92"/>
    </row>
    <row r="93" spans="2:9" ht="14.5">
      <c r="B93"/>
      <c r="C93"/>
      <c r="D93"/>
      <c r="E93"/>
      <c r="F93"/>
      <c r="G93"/>
      <c r="H93"/>
      <c r="I93"/>
    </row>
    <row r="94" spans="2:9" ht="14.5">
      <c r="B94"/>
      <c r="C94"/>
      <c r="D94"/>
      <c r="E94"/>
      <c r="F94"/>
      <c r="G94"/>
      <c r="H94"/>
      <c r="I94"/>
    </row>
    <row r="95" spans="2:9" ht="14.5">
      <c r="B95"/>
      <c r="C95"/>
      <c r="D95"/>
      <c r="E95"/>
      <c r="F95"/>
      <c r="G95"/>
      <c r="H95"/>
      <c r="I95"/>
    </row>
    <row r="96" spans="2:9" ht="14.5">
      <c r="B96"/>
      <c r="C96"/>
      <c r="D96"/>
      <c r="E96"/>
      <c r="F96"/>
      <c r="G96"/>
      <c r="H96"/>
      <c r="I96"/>
    </row>
    <row r="97" spans="2:9" ht="14.5">
      <c r="B97"/>
      <c r="C97"/>
      <c r="D97"/>
      <c r="E97"/>
      <c r="F97"/>
      <c r="G97"/>
      <c r="H97"/>
      <c r="I97"/>
    </row>
    <row r="98" spans="2:9" ht="14.5">
      <c r="B98"/>
      <c r="C98"/>
      <c r="D98"/>
      <c r="E98"/>
      <c r="F98"/>
      <c r="G98"/>
      <c r="H98"/>
      <c r="I98"/>
    </row>
    <row r="99" spans="2:9" ht="14.5">
      <c r="B99"/>
      <c r="C99"/>
      <c r="D99"/>
      <c r="E99"/>
      <c r="F99"/>
      <c r="G99"/>
      <c r="H99"/>
      <c r="I99"/>
    </row>
    <row r="100" spans="2:9" ht="14.5">
      <c r="B100"/>
      <c r="C100"/>
      <c r="D100"/>
      <c r="E100"/>
      <c r="F100"/>
      <c r="G100"/>
      <c r="H100"/>
      <c r="I100"/>
    </row>
    <row r="101" spans="2:9" ht="14.5">
      <c r="B101"/>
      <c r="C101"/>
      <c r="D101"/>
      <c r="E101"/>
      <c r="F101"/>
      <c r="G101"/>
      <c r="H101"/>
      <c r="I101"/>
    </row>
    <row r="102" spans="2:9" ht="14.5">
      <c r="B102"/>
      <c r="C102"/>
      <c r="D102"/>
      <c r="E102"/>
      <c r="F102"/>
      <c r="G102"/>
      <c r="H102"/>
      <c r="I102"/>
    </row>
    <row r="103" spans="2:9" ht="14.5">
      <c r="B103"/>
      <c r="C103"/>
      <c r="D103"/>
      <c r="E103"/>
      <c r="F103"/>
      <c r="G103"/>
      <c r="H103"/>
      <c r="I103"/>
    </row>
    <row r="104" spans="2:9" ht="14.5">
      <c r="B104"/>
      <c r="C104"/>
      <c r="D104"/>
      <c r="E104"/>
      <c r="F104"/>
      <c r="G104"/>
      <c r="H104"/>
      <c r="I104"/>
    </row>
    <row r="105" spans="2:9" ht="14.5">
      <c r="B105"/>
      <c r="C105"/>
      <c r="D105"/>
      <c r="E105"/>
      <c r="F105"/>
      <c r="G105"/>
      <c r="H105"/>
      <c r="I105"/>
    </row>
    <row r="106" spans="2:9" ht="14.5">
      <c r="B106"/>
      <c r="C106"/>
      <c r="D106"/>
      <c r="E106"/>
      <c r="F106"/>
      <c r="G106"/>
      <c r="H106"/>
      <c r="I106"/>
    </row>
    <row r="107" spans="2:9" ht="14.5">
      <c r="B107"/>
      <c r="C107"/>
      <c r="D107"/>
      <c r="E107"/>
      <c r="F107"/>
      <c r="G107"/>
      <c r="H107"/>
      <c r="I107"/>
    </row>
    <row r="108" spans="2:9" ht="14.5">
      <c r="B108"/>
      <c r="C108"/>
      <c r="D108"/>
      <c r="E108"/>
      <c r="F108"/>
      <c r="G108"/>
      <c r="H108"/>
      <c r="I108"/>
    </row>
    <row r="109" spans="2:9" ht="14.5">
      <c r="B109"/>
      <c r="C109"/>
      <c r="D109"/>
      <c r="E109"/>
      <c r="F109"/>
      <c r="G109"/>
      <c r="H109"/>
      <c r="I109"/>
    </row>
    <row r="110" spans="2:9" ht="14.5">
      <c r="B110"/>
      <c r="C110"/>
      <c r="D110"/>
      <c r="E110"/>
      <c r="F110"/>
      <c r="G110"/>
      <c r="H110"/>
      <c r="I110"/>
    </row>
    <row r="111" spans="2:9" ht="14.5">
      <c r="B111"/>
      <c r="C111"/>
      <c r="D111"/>
      <c r="E111"/>
      <c r="F111"/>
      <c r="G111"/>
      <c r="H111"/>
      <c r="I111"/>
    </row>
    <row r="112" spans="2:9" ht="14.5">
      <c r="B112"/>
      <c r="C112"/>
      <c r="D112"/>
      <c r="E112"/>
      <c r="F112"/>
      <c r="G112"/>
      <c r="H112"/>
      <c r="I112"/>
    </row>
    <row r="113" spans="2:9" ht="14.5">
      <c r="B113"/>
      <c r="C113"/>
      <c r="D113"/>
      <c r="E113"/>
      <c r="F113"/>
      <c r="G113"/>
      <c r="H113"/>
      <c r="I113"/>
    </row>
    <row r="114" spans="2:9" ht="14.5">
      <c r="B114"/>
      <c r="C114"/>
      <c r="D114"/>
      <c r="E114"/>
      <c r="F114"/>
      <c r="G114"/>
      <c r="H114"/>
      <c r="I114"/>
    </row>
    <row r="115" spans="2:9" ht="14.5">
      <c r="B115"/>
      <c r="C115"/>
      <c r="D115"/>
      <c r="E115"/>
      <c r="F115"/>
      <c r="G115"/>
      <c r="H115"/>
      <c r="I115"/>
    </row>
    <row r="116" spans="2:9" ht="14.5">
      <c r="B116"/>
      <c r="C116"/>
      <c r="D116"/>
      <c r="E116"/>
      <c r="F116"/>
      <c r="G116"/>
      <c r="H116"/>
      <c r="I116"/>
    </row>
    <row r="117" spans="2:9" ht="14.5">
      <c r="B117"/>
      <c r="C117"/>
      <c r="D117"/>
      <c r="E117"/>
      <c r="F117"/>
      <c r="G117"/>
      <c r="H117"/>
      <c r="I117"/>
    </row>
    <row r="118" spans="2:9" ht="14.5">
      <c r="B118"/>
      <c r="C118"/>
      <c r="D118"/>
      <c r="E118"/>
      <c r="F118"/>
      <c r="G118"/>
      <c r="H118"/>
      <c r="I118"/>
    </row>
    <row r="119" spans="2:9" ht="14.5">
      <c r="B119"/>
      <c r="C119"/>
      <c r="D119"/>
      <c r="E119"/>
      <c r="F119"/>
      <c r="G119"/>
      <c r="H119"/>
      <c r="I119"/>
    </row>
    <row r="120" spans="2:9" ht="14.5">
      <c r="B120"/>
      <c r="C120"/>
      <c r="D120"/>
      <c r="E120"/>
      <c r="F120"/>
      <c r="G120"/>
      <c r="H120"/>
      <c r="I120"/>
    </row>
    <row r="121" spans="2:9" ht="14.5">
      <c r="B121"/>
      <c r="C121"/>
      <c r="D121"/>
      <c r="E121"/>
      <c r="F121"/>
      <c r="G121"/>
      <c r="H121"/>
      <c r="I121"/>
    </row>
    <row r="122" spans="2:9" ht="14.5">
      <c r="B122"/>
      <c r="C122"/>
      <c r="D122"/>
      <c r="E122"/>
      <c r="F122"/>
      <c r="G122"/>
      <c r="H122"/>
      <c r="I122"/>
    </row>
    <row r="123" spans="2:9" ht="14.5">
      <c r="B123"/>
      <c r="C123"/>
      <c r="D123"/>
      <c r="E123"/>
      <c r="F123"/>
      <c r="G123"/>
      <c r="H123"/>
      <c r="I123"/>
    </row>
    <row r="124" spans="2:9" ht="14.5">
      <c r="B124"/>
      <c r="C124"/>
      <c r="D124"/>
      <c r="E124"/>
      <c r="F124"/>
      <c r="G124"/>
      <c r="H124"/>
      <c r="I124"/>
    </row>
    <row r="125" spans="2:9" ht="14.5">
      <c r="B125"/>
      <c r="C125"/>
      <c r="D125"/>
      <c r="E125"/>
      <c r="F125"/>
      <c r="G125"/>
      <c r="H125"/>
      <c r="I125"/>
    </row>
    <row r="126" spans="2:9" ht="14.5">
      <c r="B126"/>
      <c r="C126"/>
      <c r="D126"/>
      <c r="E126"/>
      <c r="F126"/>
      <c r="G126"/>
      <c r="H126"/>
      <c r="I126"/>
    </row>
    <row r="127" spans="2:9" ht="14.5">
      <c r="B127"/>
      <c r="C127"/>
      <c r="D127"/>
      <c r="E127"/>
      <c r="F127"/>
      <c r="G127"/>
      <c r="H127"/>
      <c r="I127"/>
    </row>
    <row r="128" spans="2:9" ht="14.5">
      <c r="B128"/>
      <c r="C128"/>
      <c r="D128"/>
      <c r="E128"/>
      <c r="F128"/>
      <c r="G128"/>
      <c r="H128"/>
      <c r="I128"/>
    </row>
    <row r="129" spans="2:9" ht="14.5">
      <c r="B129"/>
      <c r="C129"/>
      <c r="D129"/>
      <c r="E129"/>
      <c r="F129"/>
      <c r="G129"/>
      <c r="H129"/>
      <c r="I129"/>
    </row>
    <row r="130" spans="2:9" ht="14.5">
      <c r="B130"/>
      <c r="C130"/>
      <c r="D130"/>
      <c r="E130"/>
      <c r="F130"/>
      <c r="G130"/>
      <c r="H130"/>
      <c r="I130"/>
    </row>
    <row r="131" spans="2:9" ht="14.5">
      <c r="B131"/>
      <c r="C131"/>
      <c r="D131"/>
      <c r="E131"/>
      <c r="F131"/>
      <c r="G131"/>
      <c r="H131"/>
      <c r="I131"/>
    </row>
    <row r="132" spans="2:9" ht="14.5">
      <c r="B132"/>
      <c r="C132"/>
      <c r="D132"/>
      <c r="E132"/>
      <c r="F132"/>
      <c r="G132"/>
      <c r="H132"/>
      <c r="I132"/>
    </row>
    <row r="133" spans="2:9" ht="14.5">
      <c r="B133"/>
      <c r="C133"/>
      <c r="D133"/>
      <c r="E133"/>
      <c r="F133"/>
      <c r="G133"/>
      <c r="H133"/>
      <c r="I133"/>
    </row>
    <row r="134" spans="2:9" ht="14.5">
      <c r="B134"/>
      <c r="C134"/>
      <c r="D134"/>
      <c r="E134"/>
      <c r="F134"/>
      <c r="G134"/>
      <c r="H134"/>
      <c r="I134"/>
    </row>
    <row r="135" spans="2:9" ht="14.5">
      <c r="B135"/>
      <c r="C135"/>
      <c r="D135"/>
      <c r="E135"/>
      <c r="F135"/>
      <c r="G135"/>
      <c r="H135"/>
      <c r="I135"/>
    </row>
    <row r="136" spans="2:9" ht="14.5">
      <c r="B136"/>
      <c r="C136"/>
      <c r="D136"/>
      <c r="E136"/>
      <c r="F136"/>
      <c r="G136"/>
      <c r="H136"/>
      <c r="I136"/>
    </row>
    <row r="137" spans="2:9" ht="14.5">
      <c r="B137"/>
      <c r="C137"/>
      <c r="D137"/>
      <c r="E137"/>
      <c r="F137"/>
      <c r="G137"/>
      <c r="H137"/>
      <c r="I137"/>
    </row>
    <row r="138" spans="2:9" ht="14.5">
      <c r="B138"/>
      <c r="C138"/>
      <c r="D138"/>
      <c r="E138"/>
      <c r="F138"/>
      <c r="G138"/>
      <c r="H138"/>
      <c r="I138"/>
    </row>
    <row r="139" spans="2:9" ht="14.5">
      <c r="B139"/>
      <c r="C139"/>
      <c r="D139"/>
      <c r="E139"/>
      <c r="F139"/>
      <c r="G139"/>
      <c r="H139"/>
      <c r="I139"/>
    </row>
    <row r="140" spans="2:9" ht="14.5">
      <c r="B140"/>
      <c r="C140"/>
      <c r="D140"/>
      <c r="E140"/>
      <c r="F140"/>
      <c r="G140"/>
      <c r="H140"/>
      <c r="I140"/>
    </row>
    <row r="141" spans="2:9" ht="14.5">
      <c r="B141"/>
      <c r="C141"/>
      <c r="D141"/>
      <c r="E141"/>
      <c r="F141"/>
      <c r="G141"/>
      <c r="H141"/>
      <c r="I141"/>
    </row>
    <row r="142" spans="2:9" ht="14.5">
      <c r="B142"/>
      <c r="C142"/>
      <c r="D142"/>
      <c r="E142"/>
      <c r="F142"/>
      <c r="G142"/>
      <c r="H142"/>
      <c r="I142"/>
    </row>
    <row r="143" spans="2:9" ht="14.5">
      <c r="B143"/>
      <c r="C143"/>
      <c r="D143"/>
      <c r="E143"/>
      <c r="F143"/>
      <c r="G143"/>
      <c r="H143"/>
      <c r="I143"/>
    </row>
    <row r="144" spans="2:9" ht="14.5">
      <c r="B144"/>
      <c r="C144"/>
      <c r="D144"/>
      <c r="E144"/>
      <c r="F144"/>
      <c r="G144"/>
      <c r="H144"/>
      <c r="I144"/>
    </row>
    <row r="145" spans="2:9" ht="14.5">
      <c r="B145"/>
      <c r="C145"/>
      <c r="D145"/>
      <c r="E145"/>
      <c r="F145"/>
      <c r="G145"/>
      <c r="H145"/>
      <c r="I145"/>
    </row>
    <row r="146" spans="2:9" ht="14.5">
      <c r="B146"/>
      <c r="C146"/>
      <c r="D146"/>
      <c r="E146"/>
      <c r="F146"/>
      <c r="G146"/>
      <c r="H146"/>
      <c r="I146"/>
    </row>
    <row r="147" spans="2:9" ht="14.5">
      <c r="B147"/>
      <c r="C147"/>
      <c r="D147"/>
      <c r="E147"/>
      <c r="F147"/>
      <c r="G147"/>
      <c r="H147"/>
      <c r="I147"/>
    </row>
    <row r="148" spans="2:9" ht="14.5">
      <c r="B148"/>
      <c r="C148"/>
      <c r="D148"/>
      <c r="E148"/>
      <c r="F148"/>
      <c r="G148"/>
      <c r="H148"/>
      <c r="I148"/>
    </row>
    <row r="149" spans="2:9" ht="14.5">
      <c r="B149"/>
      <c r="C149"/>
      <c r="D149"/>
      <c r="E149"/>
      <c r="F149"/>
      <c r="G149"/>
      <c r="H149"/>
      <c r="I149"/>
    </row>
    <row r="150" spans="2:9" ht="14.5">
      <c r="B150"/>
      <c r="C150"/>
      <c r="D150"/>
      <c r="E150"/>
      <c r="F150"/>
      <c r="G150"/>
      <c r="H150"/>
      <c r="I150"/>
    </row>
    <row r="151" spans="2:9" ht="14.5">
      <c r="B151"/>
      <c r="C151"/>
      <c r="D151"/>
      <c r="E151"/>
      <c r="F151"/>
      <c r="G151"/>
      <c r="H151"/>
      <c r="I151"/>
    </row>
    <row r="152" spans="2:9" ht="14.5">
      <c r="B152"/>
      <c r="C152"/>
      <c r="D152"/>
      <c r="E152"/>
      <c r="F152"/>
      <c r="G152"/>
      <c r="H152"/>
      <c r="I152"/>
    </row>
    <row r="153" spans="2:9" ht="14.5">
      <c r="B153"/>
      <c r="C153"/>
      <c r="D153"/>
      <c r="E153"/>
      <c r="F153"/>
      <c r="G153"/>
      <c r="H153"/>
      <c r="I153"/>
    </row>
    <row r="154" spans="2:9" ht="14.5">
      <c r="B154"/>
      <c r="C154"/>
      <c r="D154"/>
      <c r="E154"/>
      <c r="F154"/>
      <c r="G154"/>
      <c r="H154"/>
      <c r="I154"/>
    </row>
    <row r="155" spans="2:9" ht="14.5">
      <c r="B155"/>
      <c r="C155"/>
      <c r="D155"/>
      <c r="E155"/>
      <c r="F155"/>
      <c r="G155"/>
      <c r="H155"/>
      <c r="I155"/>
    </row>
    <row r="156" spans="2:9" ht="14.5">
      <c r="B156"/>
      <c r="C156"/>
      <c r="D156"/>
      <c r="E156"/>
      <c r="F156"/>
      <c r="G156"/>
      <c r="H156"/>
      <c r="I156"/>
    </row>
    <row r="157" spans="2:9" ht="14.5">
      <c r="B157"/>
      <c r="C157"/>
      <c r="D157"/>
      <c r="E157"/>
      <c r="F157"/>
      <c r="G157"/>
      <c r="H157"/>
      <c r="I157"/>
    </row>
    <row r="158" spans="2:9" ht="14.5">
      <c r="B158"/>
      <c r="C158"/>
      <c r="D158"/>
      <c r="E158"/>
      <c r="F158"/>
      <c r="G158"/>
      <c r="H158"/>
      <c r="I158"/>
    </row>
    <row r="159" spans="2:9" ht="14.5">
      <c r="B159"/>
      <c r="C159"/>
      <c r="D159"/>
      <c r="E159"/>
      <c r="F159"/>
      <c r="G159"/>
      <c r="H159"/>
      <c r="I159"/>
    </row>
    <row r="160" spans="2:9" ht="14.5">
      <c r="B160"/>
      <c r="C160"/>
      <c r="D160"/>
      <c r="E160"/>
      <c r="F160"/>
      <c r="G160"/>
      <c r="H160"/>
      <c r="I160"/>
    </row>
    <row r="161" spans="2:9" ht="14.5">
      <c r="B161"/>
      <c r="C161"/>
      <c r="D161"/>
      <c r="E161"/>
      <c r="F161"/>
      <c r="G161"/>
      <c r="H161"/>
      <c r="I161"/>
    </row>
    <row r="162" spans="2:9" ht="14.5">
      <c r="B162"/>
      <c r="C162"/>
      <c r="D162"/>
      <c r="E162"/>
      <c r="F162"/>
      <c r="G162"/>
      <c r="H162"/>
      <c r="I162"/>
    </row>
    <row r="163" spans="2:9" ht="14.5">
      <c r="B163"/>
      <c r="C163"/>
      <c r="D163"/>
      <c r="E163"/>
      <c r="F163"/>
      <c r="G163"/>
      <c r="H163"/>
      <c r="I163"/>
    </row>
    <row r="164" spans="2:9" ht="14.5">
      <c r="B164"/>
      <c r="C164"/>
      <c r="D164"/>
      <c r="E164"/>
      <c r="F164"/>
      <c r="G164"/>
      <c r="H164"/>
      <c r="I164"/>
    </row>
    <row r="165" spans="2:9" ht="14.5">
      <c r="B165"/>
      <c r="C165"/>
      <c r="D165"/>
      <c r="E165"/>
      <c r="F165"/>
      <c r="G165"/>
      <c r="H165"/>
      <c r="I165"/>
    </row>
    <row r="166" spans="2:9" ht="14.5">
      <c r="B166"/>
      <c r="C166"/>
      <c r="D166"/>
      <c r="E166"/>
      <c r="F166"/>
      <c r="G166"/>
      <c r="H166"/>
      <c r="I166"/>
    </row>
    <row r="167" spans="2:9" ht="14.5">
      <c r="B167"/>
      <c r="C167"/>
      <c r="D167"/>
      <c r="E167"/>
      <c r="F167"/>
      <c r="G167"/>
      <c r="H167"/>
      <c r="I167"/>
    </row>
    <row r="168" spans="2:9" ht="14.5">
      <c r="B168"/>
      <c r="C168"/>
      <c r="D168"/>
      <c r="E168"/>
      <c r="F168"/>
      <c r="G168"/>
      <c r="H168"/>
      <c r="I168"/>
    </row>
    <row r="169" spans="2:9" ht="14.5">
      <c r="B169"/>
      <c r="C169"/>
      <c r="D169"/>
      <c r="E169"/>
      <c r="F169"/>
      <c r="G169"/>
      <c r="H169"/>
      <c r="I169"/>
    </row>
    <row r="170" spans="2:9" ht="14.5">
      <c r="B170"/>
      <c r="C170"/>
      <c r="D170"/>
      <c r="E170"/>
      <c r="F170"/>
      <c r="G170"/>
      <c r="H170"/>
      <c r="I170"/>
    </row>
    <row r="171" spans="2:9" ht="14.5">
      <c r="B171"/>
      <c r="C171"/>
      <c r="D171"/>
      <c r="E171"/>
      <c r="F171"/>
      <c r="G171"/>
      <c r="H171"/>
      <c r="I171"/>
    </row>
    <row r="172" spans="2:9" ht="14.5">
      <c r="B172"/>
      <c r="C172"/>
      <c r="D172"/>
      <c r="E172"/>
      <c r="F172"/>
      <c r="G172"/>
      <c r="H172"/>
      <c r="I172"/>
    </row>
    <row r="173" spans="2:9" ht="14.5">
      <c r="B173"/>
      <c r="C173"/>
      <c r="D173"/>
      <c r="E173"/>
      <c r="F173"/>
      <c r="G173"/>
      <c r="H173"/>
      <c r="I173"/>
    </row>
    <row r="174" spans="2:9" ht="14.5">
      <c r="B174"/>
      <c r="C174"/>
      <c r="D174"/>
      <c r="E174"/>
      <c r="F174"/>
      <c r="G174"/>
      <c r="H174"/>
      <c r="I174"/>
    </row>
    <row r="175" spans="2:9" ht="14.5">
      <c r="B175"/>
      <c r="C175"/>
      <c r="D175"/>
      <c r="E175"/>
      <c r="F175"/>
      <c r="G175"/>
      <c r="H175"/>
      <c r="I175"/>
    </row>
    <row r="176" spans="2:9" ht="14.5">
      <c r="B176"/>
      <c r="C176"/>
      <c r="D176"/>
      <c r="E176"/>
      <c r="F176"/>
      <c r="G176"/>
      <c r="H176"/>
      <c r="I176"/>
    </row>
    <row r="177" spans="2:9" ht="14.5">
      <c r="B177"/>
      <c r="C177"/>
      <c r="D177"/>
      <c r="E177"/>
      <c r="F177"/>
      <c r="G177"/>
      <c r="H177"/>
      <c r="I177"/>
    </row>
    <row r="178" spans="2:9" ht="14.5">
      <c r="B178"/>
      <c r="C178"/>
      <c r="D178"/>
      <c r="E178"/>
      <c r="F178"/>
      <c r="G178"/>
      <c r="H178"/>
      <c r="I178"/>
    </row>
    <row r="179" spans="2:9" ht="14.5">
      <c r="B179"/>
      <c r="C179"/>
      <c r="D179"/>
      <c r="E179"/>
      <c r="F179"/>
      <c r="G179"/>
      <c r="H179"/>
      <c r="I179"/>
    </row>
    <row r="180" spans="2:9" ht="14.5">
      <c r="B180"/>
      <c r="C180"/>
      <c r="D180"/>
      <c r="E180"/>
      <c r="F180"/>
      <c r="G180"/>
      <c r="H180"/>
      <c r="I180"/>
    </row>
    <row r="181" spans="2:9" ht="14.5">
      <c r="B181"/>
      <c r="C181"/>
      <c r="D181"/>
      <c r="E181"/>
      <c r="F181"/>
      <c r="G181"/>
      <c r="H181"/>
      <c r="I181"/>
    </row>
  </sheetData>
  <mergeCells count="11">
    <mergeCell ref="B3:I3"/>
    <mergeCell ref="B1:D1"/>
    <mergeCell ref="B4:I4"/>
    <mergeCell ref="E6:G6"/>
    <mergeCell ref="H6:I6"/>
    <mergeCell ref="E46:G46"/>
    <mergeCell ref="H46:I46"/>
    <mergeCell ref="J46:K46"/>
    <mergeCell ref="J13:K13"/>
    <mergeCell ref="E13:G13"/>
    <mergeCell ref="H13:I13"/>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M26"/>
  <sheetViews>
    <sheetView showGridLines="0" zoomScale="70" zoomScaleNormal="70" workbookViewId="0">
      <selection activeCell="B6" sqref="B6"/>
    </sheetView>
  </sheetViews>
  <sheetFormatPr baseColWidth="10" defaultColWidth="11.453125" defaultRowHeight="14"/>
  <cols>
    <col min="1" max="1" width="6" style="46" customWidth="1"/>
    <col min="2" max="2" width="48.81640625" style="46" customWidth="1"/>
    <col min="3" max="5" width="10.6328125" style="46" customWidth="1"/>
    <col min="6" max="7" width="10.1796875" style="46" customWidth="1"/>
    <col min="8" max="9" width="0" style="46" hidden="1" customWidth="1"/>
    <col min="10" max="10" width="14" style="46" hidden="1" customWidth="1"/>
    <col min="11" max="12" width="10.6328125" style="46" customWidth="1"/>
    <col min="13" max="13" width="17.453125" style="46" customWidth="1"/>
    <col min="14" max="16384" width="11.453125" style="46"/>
  </cols>
  <sheetData>
    <row r="2" spans="2:13">
      <c r="B2" s="2220" t="s">
        <v>759</v>
      </c>
      <c r="C2" s="2279"/>
      <c r="D2" s="2279"/>
      <c r="E2" s="2279"/>
      <c r="F2" s="2279"/>
      <c r="G2" s="2279"/>
      <c r="H2" s="2279"/>
      <c r="I2" s="2279"/>
      <c r="J2" s="2279"/>
    </row>
    <row r="3" spans="2:13">
      <c r="B3" s="2279"/>
      <c r="C3" s="2279"/>
      <c r="D3" s="2279"/>
      <c r="E3" s="2279"/>
      <c r="F3" s="2279"/>
      <c r="G3" s="2279"/>
      <c r="H3" s="2279"/>
      <c r="I3" s="2279"/>
      <c r="J3" s="2279"/>
    </row>
    <row r="4" spans="2:13" ht="14.5" thickBot="1">
      <c r="B4" s="53"/>
      <c r="C4" s="53"/>
      <c r="D4" s="53"/>
      <c r="E4" s="53"/>
      <c r="F4" s="53"/>
      <c r="G4" s="53"/>
      <c r="H4" s="53"/>
      <c r="I4" s="53"/>
      <c r="J4" s="53"/>
    </row>
    <row r="5" spans="2:13" ht="14.15" customHeight="1">
      <c r="B5" s="1531" t="s">
        <v>781</v>
      </c>
      <c r="C5" s="2079" t="s">
        <v>71</v>
      </c>
      <c r="D5" s="2080"/>
      <c r="E5" s="2081"/>
      <c r="F5" s="2079" t="s">
        <v>72</v>
      </c>
      <c r="G5" s="2081"/>
      <c r="H5" s="1532" t="s">
        <v>105</v>
      </c>
      <c r="I5" s="1533"/>
      <c r="J5" s="1534" t="s">
        <v>72</v>
      </c>
      <c r="K5" s="2079" t="s">
        <v>105</v>
      </c>
      <c r="L5" s="2081"/>
      <c r="M5" s="1382" t="s">
        <v>72</v>
      </c>
    </row>
    <row r="6" spans="2:13" ht="14.5" thickBot="1">
      <c r="B6" s="1787" t="s">
        <v>106</v>
      </c>
      <c r="C6" s="1788" t="str">
        <f>+'[9]IM&amp;A'!C3</f>
        <v>4T23</v>
      </c>
      <c r="D6" s="1789" t="str">
        <f>+'[9]IM&amp;A'!D3</f>
        <v>3T24</v>
      </c>
      <c r="E6" s="1622" t="str">
        <f>+'[9]IM&amp;A'!E3</f>
        <v>4T24</v>
      </c>
      <c r="F6" s="379" t="s">
        <v>74</v>
      </c>
      <c r="G6" s="380" t="s">
        <v>75</v>
      </c>
      <c r="H6" s="379" t="s">
        <v>760</v>
      </c>
      <c r="I6" s="380" t="s">
        <v>182</v>
      </c>
      <c r="J6" s="379" t="s">
        <v>761</v>
      </c>
      <c r="K6" s="1788" t="str">
        <f>+'[9]IM&amp;A'!H3</f>
        <v>Dic 23</v>
      </c>
      <c r="L6" s="1790" t="str">
        <f>+'[9]IM&amp;A'!I3</f>
        <v>Dic 24</v>
      </c>
      <c r="M6" s="400" t="str">
        <f>+CONCATENATE(L6," / ",K6)</f>
        <v>Dic 24 / Dic 23</v>
      </c>
    </row>
    <row r="7" spans="2:13">
      <c r="B7" s="242" t="s">
        <v>99</v>
      </c>
      <c r="C7" s="1576">
        <f>+'[1]12.5.8. IB &amp; WM'!C7</f>
        <v>18757</v>
      </c>
      <c r="D7" s="1577">
        <f>+'[1]12.5.8. IB &amp; WM'!D7</f>
        <v>9934</v>
      </c>
      <c r="E7" s="1577">
        <f>+'[1]12.5.8. IB &amp; WM'!E7</f>
        <v>-15640</v>
      </c>
      <c r="F7" s="1578">
        <f>+'[1]12.5.8. IB &amp; WM'!F7</f>
        <v>-2.5743909804711094</v>
      </c>
      <c r="G7" s="1579">
        <f>+'[1]12.5.8. IB &amp; WM'!G7</f>
        <v>-1.8338220397718186</v>
      </c>
      <c r="H7" s="1580">
        <f>+'[1]12.5.8. IB &amp; WM'!H7</f>
        <v>82105</v>
      </c>
      <c r="I7" s="1581">
        <f>+'[1]12.5.8. IB &amp; WM'!I7</f>
        <v>6031</v>
      </c>
      <c r="J7" s="1579">
        <f>+'[1]12.5.8. IB &amp; WM'!J7</f>
        <v>-0.92654527738870962</v>
      </c>
      <c r="K7" s="1582">
        <f>+'[1]12.5.8. IB &amp; WM'!H7</f>
        <v>82105</v>
      </c>
      <c r="L7" s="1583">
        <f>+'[1]12.5.8. IB &amp; WM'!I7</f>
        <v>6031</v>
      </c>
      <c r="M7" s="1441">
        <f>+'[1]12.5.8. IB &amp; WM'!J7</f>
        <v>-0.92654527738870962</v>
      </c>
    </row>
    <row r="8" spans="2:13">
      <c r="B8" s="242" t="s">
        <v>696</v>
      </c>
      <c r="C8" s="1584">
        <f>+'[1]12.5.8. IB &amp; WM'!C8</f>
        <v>226078</v>
      </c>
      <c r="D8" s="1585">
        <f>+'[1]12.5.8. IB &amp; WM'!D8</f>
        <v>241628</v>
      </c>
      <c r="E8" s="1585">
        <f>+'[1]12.5.8. IB &amp; WM'!E8</f>
        <v>214144</v>
      </c>
      <c r="F8" s="1586">
        <f>+'[1]12.5.8. IB &amp; WM'!F8</f>
        <v>-0.11374509576704686</v>
      </c>
      <c r="G8" s="1587">
        <f>+'[1]12.5.8. IB &amp; WM'!G8</f>
        <v>-5.2787091180919857E-2</v>
      </c>
      <c r="H8" s="1588">
        <f>+'[1]12.5.8. IB &amp; WM'!H8</f>
        <v>809387</v>
      </c>
      <c r="I8" s="1589">
        <f>+'[1]12.5.8. IB &amp; WM'!I8</f>
        <v>944976</v>
      </c>
      <c r="J8" s="1587">
        <f>+'[1]12.5.8. IB &amp; WM'!J8</f>
        <v>0.16752060509990893</v>
      </c>
      <c r="K8" s="1590">
        <f>+'[1]12.5.8. IB &amp; WM'!H8</f>
        <v>809387</v>
      </c>
      <c r="L8" s="1591">
        <f>+'[1]12.5.8. IB &amp; WM'!I8</f>
        <v>944976</v>
      </c>
      <c r="M8" s="1447">
        <f>+'[1]12.5.8. IB &amp; WM'!J8</f>
        <v>0.16752060509990893</v>
      </c>
    </row>
    <row r="9" spans="2:13">
      <c r="B9" s="307" t="s">
        <v>762</v>
      </c>
      <c r="C9" s="1592">
        <f>+'[1]12.5.8. IB &amp; WM'!C9</f>
        <v>147019</v>
      </c>
      <c r="D9" s="1585">
        <f>+'[1]12.5.8. IB &amp; WM'!D9</f>
        <v>157828</v>
      </c>
      <c r="E9" s="1593">
        <f>+'[1]12.5.8. IB &amp; WM'!E9</f>
        <v>145476</v>
      </c>
      <c r="F9" s="1586">
        <f>+'[1]12.5.8. IB &amp; WM'!F9</f>
        <v>-7.8262412246242752E-2</v>
      </c>
      <c r="G9" s="1587">
        <f>+'[1]12.5.8. IB &amp; WM'!G9</f>
        <v>-1.0495242111563812E-2</v>
      </c>
      <c r="H9" s="1588">
        <f>+'[1]12.5.8. IB &amp; WM'!H9</f>
        <v>530413</v>
      </c>
      <c r="I9" s="1589">
        <f>+'[1]12.5.8. IB &amp; WM'!I9</f>
        <v>617225</v>
      </c>
      <c r="J9" s="1587">
        <f>+'[1]12.5.8. IB &amp; WM'!J9</f>
        <v>0.16366868836171058</v>
      </c>
      <c r="K9" s="1590">
        <f>+'[1]12.5.8. IB &amp; WM'!H9</f>
        <v>530413</v>
      </c>
      <c r="L9" s="1591">
        <f>+'[1]12.5.8. IB &amp; WM'!I9</f>
        <v>617225</v>
      </c>
      <c r="M9" s="1447">
        <f>+'[1]12.5.8. IB &amp; WM'!J9</f>
        <v>0.16366868836171058</v>
      </c>
    </row>
    <row r="10" spans="2:13">
      <c r="B10" s="307" t="s">
        <v>335</v>
      </c>
      <c r="C10" s="1592">
        <f>+'[1]12.5.8. IB &amp; WM'!C10</f>
        <v>14844</v>
      </c>
      <c r="D10" s="1593">
        <f>+'[1]12.5.8. IB &amp; WM'!D10</f>
        <v>19448</v>
      </c>
      <c r="E10" s="1593">
        <f>+'[1]12.5.8. IB &amp; WM'!E10</f>
        <v>15356</v>
      </c>
      <c r="F10" s="1586">
        <f>+'[1]12.5.8. IB &amp; WM'!F10</f>
        <v>-0.21040723981900453</v>
      </c>
      <c r="G10" s="1587">
        <f>+'[1]12.5.8. IB &amp; WM'!G10</f>
        <v>3.4492050660199405E-2</v>
      </c>
      <c r="H10" s="1588">
        <f>+'[1]12.5.8. IB &amp; WM'!H10</f>
        <v>55473</v>
      </c>
      <c r="I10" s="1589">
        <f>+'[1]12.5.8. IB &amp; WM'!I10</f>
        <v>66524</v>
      </c>
      <c r="J10" s="1587">
        <f>+'[1]12.5.8. IB &amp; WM'!J10</f>
        <v>0.19921403205162871</v>
      </c>
      <c r="K10" s="1590">
        <f>+'[1]12.5.8. IB &amp; WM'!H10</f>
        <v>55473</v>
      </c>
      <c r="L10" s="1591">
        <f>+'[1]12.5.8. IB &amp; WM'!I10</f>
        <v>66524</v>
      </c>
      <c r="M10" s="1447">
        <f>+'[1]12.5.8. IB &amp; WM'!J10</f>
        <v>0.19921403205162871</v>
      </c>
    </row>
    <row r="11" spans="2:13">
      <c r="B11" s="307" t="s">
        <v>763</v>
      </c>
      <c r="C11" s="1584">
        <f>+'[1]12.5.8. IB &amp; WM'!C11</f>
        <v>64928</v>
      </c>
      <c r="D11" s="1585">
        <f>+'[1]12.5.8. IB &amp; WM'!D11</f>
        <v>72105</v>
      </c>
      <c r="E11" s="1585">
        <f>+'[1]12.5.8. IB &amp; WM'!E11</f>
        <v>15289</v>
      </c>
      <c r="F11" s="1586">
        <f>+'[1]12.5.8. IB &amp; WM'!F11</f>
        <v>-0.78796199986131332</v>
      </c>
      <c r="G11" s="1587">
        <f>+'[1]12.5.8. IB &amp; WM'!G11</f>
        <v>-0.7645237801872844</v>
      </c>
      <c r="H11" s="1588">
        <f>+'[1]12.5.8. IB &amp; WM'!H11</f>
        <v>209066</v>
      </c>
      <c r="I11" s="1589">
        <f>+'[1]12.5.8. IB &amp; WM'!I11</f>
        <v>187606</v>
      </c>
      <c r="J11" s="1587">
        <f>+'[1]12.5.8. IB &amp; WM'!J11</f>
        <v>-0.10264701099174424</v>
      </c>
      <c r="K11" s="1590">
        <f>+'[1]12.5.8. IB &amp; WM'!H11</f>
        <v>209066</v>
      </c>
      <c r="L11" s="1591">
        <f>+'[1]12.5.8. IB &amp; WM'!I11</f>
        <v>187606</v>
      </c>
      <c r="M11" s="1447">
        <f>+'[1]12.5.8. IB &amp; WM'!J11</f>
        <v>-0.10264701099174424</v>
      </c>
    </row>
    <row r="12" spans="2:13">
      <c r="B12" s="308" t="s">
        <v>764</v>
      </c>
      <c r="C12" s="1584">
        <f>+'[1]12.5.8. IB &amp; WM'!C12</f>
        <v>-16731</v>
      </c>
      <c r="D12" s="1585">
        <f>+'[1]12.5.8. IB &amp; WM'!D12</f>
        <v>-17139</v>
      </c>
      <c r="E12" s="1585">
        <f>+'[1]12.5.8. IB &amp; WM'!E12</f>
        <v>53081</v>
      </c>
      <c r="F12" s="1586">
        <f>+'[1]12.5.8. IB &amp; WM'!F12</f>
        <v>-4.0970885115817728</v>
      </c>
      <c r="G12" s="1587">
        <f>+'[1]12.5.8. IB &amp; WM'!G12</f>
        <v>-4.1726137110752495</v>
      </c>
      <c r="H12" s="1588">
        <f>+'[1]12.5.8. IB &amp; WM'!H12</f>
        <v>-45497</v>
      </c>
      <c r="I12" s="1589">
        <f>+'[1]12.5.8. IB &amp; WM'!I12</f>
        <v>78521</v>
      </c>
      <c r="J12" s="1587">
        <f>+'[1]12.5.8. IB &amp; WM'!J12</f>
        <v>-2.7258500560476513</v>
      </c>
      <c r="K12" s="1590">
        <f>+'[1]12.5.8. IB &amp; WM'!H12</f>
        <v>-45497</v>
      </c>
      <c r="L12" s="1591">
        <f>+'[1]12.5.8. IB &amp; WM'!I12</f>
        <v>78521</v>
      </c>
      <c r="M12" s="1447">
        <f>+'[1]12.5.8. IB &amp; WM'!J12</f>
        <v>-2.7258500560476513</v>
      </c>
    </row>
    <row r="13" spans="2:13">
      <c r="B13" s="307" t="s">
        <v>765</v>
      </c>
      <c r="C13" s="1584">
        <f>+'[1]12.5.8. IB &amp; WM'!C13</f>
        <v>9470</v>
      </c>
      <c r="D13" s="1585">
        <f>+'[1]12.5.8. IB &amp; WM'!D13</f>
        <v>6061</v>
      </c>
      <c r="E13" s="1585">
        <f>+'[1]12.5.8. IB &amp; WM'!E13</f>
        <v>-21323</v>
      </c>
      <c r="F13" s="1586">
        <f>+'[1]12.5.8. IB &amp; WM'!F13</f>
        <v>-4.5180663256888298</v>
      </c>
      <c r="G13" s="1587">
        <f>+'[1]12.5.8. IB &amp; WM'!G13</f>
        <v>-3.251636747624076</v>
      </c>
      <c r="H13" s="1588">
        <f>+'[1]12.5.8. IB &amp; WM'!H13</f>
        <v>33330</v>
      </c>
      <c r="I13" s="1589">
        <f>+'[1]12.5.8. IB &amp; WM'!I13</f>
        <v>-32613</v>
      </c>
      <c r="J13" s="1587">
        <f>+'[1]12.5.8. IB &amp; WM'!J13</f>
        <v>-1.9784878487848785</v>
      </c>
      <c r="K13" s="1590">
        <f>+'[1]12.5.8. IB &amp; WM'!H13</f>
        <v>33330</v>
      </c>
      <c r="L13" s="1591">
        <f>+'[1]12.5.8. IB &amp; WM'!I13</f>
        <v>-32613</v>
      </c>
      <c r="M13" s="1447">
        <f>+'[1]12.5.8. IB &amp; WM'!J13</f>
        <v>-1.9784878487848785</v>
      </c>
    </row>
    <row r="14" spans="2:13">
      <c r="B14" s="307" t="s">
        <v>112</v>
      </c>
      <c r="C14" s="1584">
        <f>+'[1]12.5.8. IB &amp; WM'!C14</f>
        <v>6548</v>
      </c>
      <c r="D14" s="1585">
        <f>+'[1]12.5.8. IB &amp; WM'!D14</f>
        <v>3325</v>
      </c>
      <c r="E14" s="1585">
        <f>+'[1]12.5.8. IB &amp; WM'!E14</f>
        <v>6265</v>
      </c>
      <c r="F14" s="1586">
        <f>+'[1]12.5.8. IB &amp; WM'!F14</f>
        <v>0.88421052631578945</v>
      </c>
      <c r="G14" s="1587">
        <f>+'[1]12.5.8. IB &amp; WM'!G14</f>
        <v>-4.3219303604153943E-2</v>
      </c>
      <c r="H14" s="1588">
        <f>+'[1]12.5.8. IB &amp; WM'!H14</f>
        <v>26602</v>
      </c>
      <c r="I14" s="1589">
        <f>+'[1]12.5.8. IB &amp; WM'!I14</f>
        <v>27713</v>
      </c>
      <c r="J14" s="1587">
        <f>+'[1]12.5.8. IB &amp; WM'!J14</f>
        <v>4.1763777159612062E-2</v>
      </c>
      <c r="K14" s="1590">
        <f>+'[1]12.5.8. IB &amp; WM'!H14</f>
        <v>26602</v>
      </c>
      <c r="L14" s="1591">
        <f>+'[1]12.5.8. IB &amp; WM'!I14</f>
        <v>27713</v>
      </c>
      <c r="M14" s="1447">
        <f>+'[1]12.5.8. IB &amp; WM'!J14</f>
        <v>4.1763777159612062E-2</v>
      </c>
    </row>
    <row r="15" spans="2:13" ht="15" thickBot="1">
      <c r="B15" s="242" t="s">
        <v>766</v>
      </c>
      <c r="C15" s="1592">
        <f>+'[1]12.5.8. IB &amp; WM'!C15</f>
        <v>-192097</v>
      </c>
      <c r="D15" s="1593">
        <f>+'[1]12.5.8. IB &amp; WM'!D15</f>
        <v>-187915</v>
      </c>
      <c r="E15" s="1593">
        <f>+'[1]12.5.8. IB &amp; WM'!E15</f>
        <v>-145999</v>
      </c>
      <c r="F15" s="1594">
        <f>+'[1]12.5.8. IB &amp; WM'!F15</f>
        <v>-0.22305829763456883</v>
      </c>
      <c r="G15" s="1595">
        <f>+'[1]12.5.8. IB &amp; WM'!G15</f>
        <v>-0.23997251388621374</v>
      </c>
      <c r="H15" s="1596">
        <f>+'[1]12.5.8. IB &amp; WM'!H15</f>
        <v>-698702</v>
      </c>
      <c r="I15" s="1597">
        <f>+'[1]12.5.8. IB &amp; WM'!I15</f>
        <v>-686698</v>
      </c>
      <c r="J15" s="1587">
        <f>+'[1]12.5.8. IB &amp; WM'!J15</f>
        <v>-1.7180428852357658E-2</v>
      </c>
      <c r="K15" s="1598">
        <f>+'[1]12.5.8. IB &amp; WM'!H15</f>
        <v>-698702</v>
      </c>
      <c r="L15" s="1599">
        <f>+'[1]12.5.8. IB &amp; WM'!I15</f>
        <v>-686698</v>
      </c>
      <c r="M15" s="1447">
        <f>+'[1]12.5.8. IB &amp; WM'!J15</f>
        <v>-1.7180428852357658E-2</v>
      </c>
    </row>
    <row r="16" spans="2:13" ht="14.5" thickBot="1">
      <c r="B16" s="309" t="s">
        <v>767</v>
      </c>
      <c r="C16" s="1600">
        <f>+'[1]12.5.8. IB &amp; WM'!C16</f>
        <v>52738</v>
      </c>
      <c r="D16" s="1601">
        <f>+'[1]12.5.8. IB &amp; WM'!D16</f>
        <v>63647</v>
      </c>
      <c r="E16" s="1602">
        <f>+'[1]12.5.8. IB &amp; WM'!E16</f>
        <v>52505</v>
      </c>
      <c r="F16" s="1603">
        <f>+'[1]12.5.8. IB &amp; WM'!F16</f>
        <v>-0.17505931151507534</v>
      </c>
      <c r="G16" s="1604">
        <f>+'[1]12.5.8. IB &amp; WM'!G16</f>
        <v>-4.4180666691948879E-3</v>
      </c>
      <c r="H16" s="1605">
        <f>+'[1]12.5.8. IB &amp; WM'!H16</f>
        <v>192790</v>
      </c>
      <c r="I16" s="1606">
        <f>+'[1]12.5.8. IB &amp; WM'!I16</f>
        <v>264309</v>
      </c>
      <c r="J16" s="1607">
        <f>+'[1]12.5.8. IB &amp; WM'!J16</f>
        <v>0.37096841122464858</v>
      </c>
      <c r="K16" s="1608">
        <f>+'[1]12.5.8. IB &amp; WM'!H16</f>
        <v>192790</v>
      </c>
      <c r="L16" s="1609">
        <f>+'[1]12.5.8. IB &amp; WM'!I16</f>
        <v>264309</v>
      </c>
      <c r="M16" s="1610">
        <f>+'[1]12.5.8. IB &amp; WM'!J16</f>
        <v>0.37096841122464858</v>
      </c>
    </row>
    <row r="17" spans="2:13">
      <c r="B17" s="1390" t="s">
        <v>116</v>
      </c>
      <c r="C17" s="1576">
        <f>+'[1]12.5.8. IB &amp; WM'!C17</f>
        <v>-10006</v>
      </c>
      <c r="D17" s="1577">
        <f>+'[1]12.5.8. IB &amp; WM'!D17</f>
        <v>-11053</v>
      </c>
      <c r="E17" s="1577">
        <f>+'[1]12.5.8. IB &amp; WM'!E17</f>
        <v>-22722</v>
      </c>
      <c r="F17" s="1578">
        <f>+'[1]12.5.8. IB &amp; WM'!F17</f>
        <v>1.0557314756174794</v>
      </c>
      <c r="G17" s="1579">
        <f>+'[1]12.5.8. IB &amp; WM'!G17</f>
        <v>1.2708374975014991</v>
      </c>
      <c r="H17" s="1580">
        <f>+'[1]12.5.8. IB &amp; WM'!H17</f>
        <v>-31394</v>
      </c>
      <c r="I17" s="1581">
        <f>+'[1]12.5.8. IB &amp; WM'!I17</f>
        <v>-68660</v>
      </c>
      <c r="J17" s="1587">
        <f>+'[1]12.5.8. IB &amp; WM'!J17</f>
        <v>1.1870421099573167</v>
      </c>
      <c r="K17" s="1582">
        <f>+'[1]12.5.8. IB &amp; WM'!H17</f>
        <v>-31394</v>
      </c>
      <c r="L17" s="1583">
        <f>+'[1]12.5.8. IB &amp; WM'!I17</f>
        <v>-68660</v>
      </c>
      <c r="M17" s="1447">
        <f>+'[1]12.5.8. IB &amp; WM'!J17</f>
        <v>1.1870421099573167</v>
      </c>
    </row>
    <row r="18" spans="2:13" ht="14.5" thickBot="1">
      <c r="B18" s="1391" t="s">
        <v>768</v>
      </c>
      <c r="C18" s="1611">
        <f>+'[1]12.5.8. IB &amp; WM'!C18</f>
        <v>-6818</v>
      </c>
      <c r="D18" s="1612">
        <f>+'[1]12.5.8. IB &amp; WM'!D18</f>
        <v>86</v>
      </c>
      <c r="E18" s="1612">
        <f>+'[1]12.5.8. IB &amp; WM'!E18</f>
        <v>156</v>
      </c>
      <c r="F18" s="1594">
        <f>+'[1]12.5.8. IB &amp; WM'!F18</f>
        <v>0.81395348837209303</v>
      </c>
      <c r="G18" s="1595">
        <f>+'[1]12.5.8. IB &amp; WM'!G18</f>
        <v>-1.022880610149604</v>
      </c>
      <c r="H18" s="1596">
        <f>+'[1]12.5.8. IB &amp; WM'!H18</f>
        <v>-11955</v>
      </c>
      <c r="I18" s="1597">
        <f>+'[1]12.5.8. IB &amp; WM'!I18</f>
        <v>392</v>
      </c>
      <c r="J18" s="1587">
        <f>+'[1]12.5.8. IB &amp; WM'!J18</f>
        <v>-1.0327896277708073</v>
      </c>
      <c r="K18" s="1598">
        <f>+'[1]12.5.8. IB &amp; WM'!H18</f>
        <v>-11955</v>
      </c>
      <c r="L18" s="1599">
        <f>+'[1]12.5.8. IB &amp; WM'!I18</f>
        <v>392</v>
      </c>
      <c r="M18" s="1447">
        <f>+'[1]12.5.8. IB &amp; WM'!J18</f>
        <v>-1.0327896277708073</v>
      </c>
    </row>
    <row r="19" spans="2:13" ht="14.5" thickBot="1">
      <c r="B19" s="1259" t="s">
        <v>572</v>
      </c>
      <c r="C19" s="1613">
        <f>+'[1]12.5.8. IB &amp; WM'!C19</f>
        <v>49550</v>
      </c>
      <c r="D19" s="1614">
        <f>+'[1]12.5.8. IB &amp; WM'!D19</f>
        <v>52508</v>
      </c>
      <c r="E19" s="1615">
        <f>+'[1]12.5.8. IB &amp; WM'!E19</f>
        <v>29627</v>
      </c>
      <c r="F19" s="1616">
        <f>+'[1]12.5.8. IB &amp; WM'!F19</f>
        <v>-0.43576216957416014</v>
      </c>
      <c r="G19" s="1617">
        <f>+'[1]12.5.8. IB &amp; WM'!G19</f>
        <v>-0.4020787083753784</v>
      </c>
      <c r="H19" s="1618">
        <f>+'[1]12.5.8. IB &amp; WM'!H19</f>
        <v>173351</v>
      </c>
      <c r="I19" s="1619">
        <f>+'[1]12.5.8. IB &amp; WM'!I19</f>
        <v>195257</v>
      </c>
      <c r="J19" s="1607">
        <f>+'[1]12.5.8. IB &amp; WM'!J19</f>
        <v>0.12636788942665458</v>
      </c>
      <c r="K19" s="1620">
        <f>+'[1]12.5.8. IB &amp; WM'!H19</f>
        <v>173351</v>
      </c>
      <c r="L19" s="1621">
        <f>+'[1]12.5.8. IB &amp; WM'!I19</f>
        <v>195257</v>
      </c>
      <c r="M19" s="1610">
        <f>+'[1]12.5.8. IB &amp; WM'!J19</f>
        <v>0.12636788942665458</v>
      </c>
    </row>
    <row r="20" spans="2:13">
      <c r="B20" s="2280"/>
      <c r="C20" s="2280"/>
      <c r="D20" s="2280"/>
      <c r="E20" s="2280"/>
      <c r="F20" s="306"/>
      <c r="G20" s="306"/>
      <c r="H20" s="53"/>
      <c r="I20" s="53"/>
      <c r="J20" s="53"/>
    </row>
    <row r="21" spans="2:13">
      <c r="B21" s="53" t="s">
        <v>769</v>
      </c>
      <c r="C21" s="53"/>
      <c r="D21" s="53"/>
      <c r="E21" s="53"/>
      <c r="F21" s="53"/>
      <c r="G21" s="53"/>
      <c r="H21" s="53"/>
      <c r="I21" s="53"/>
      <c r="J21" s="53"/>
    </row>
    <row r="22" spans="2:13" ht="23.25" customHeight="1">
      <c r="B22" s="53" t="s">
        <v>770</v>
      </c>
      <c r="C22" s="53"/>
      <c r="D22" s="53"/>
      <c r="E22" s="53"/>
      <c r="F22" s="53"/>
      <c r="G22" s="53"/>
      <c r="H22" s="53"/>
      <c r="I22" s="53"/>
      <c r="J22" s="53"/>
    </row>
    <row r="23" spans="2:13">
      <c r="B23" s="53"/>
      <c r="C23" s="53"/>
      <c r="D23" s="53"/>
      <c r="E23" s="53"/>
      <c r="F23" s="53"/>
      <c r="G23" s="53"/>
      <c r="H23" s="53"/>
      <c r="I23" s="53"/>
      <c r="J23" s="53"/>
    </row>
    <row r="24" spans="2:13">
      <c r="B24" s="53"/>
      <c r="C24" s="53"/>
      <c r="D24" s="53"/>
      <c r="E24" s="53"/>
      <c r="F24" s="53"/>
      <c r="G24" s="53"/>
      <c r="H24" s="53"/>
      <c r="I24" s="53"/>
      <c r="J24" s="53"/>
    </row>
    <row r="25" spans="2:13">
      <c r="B25" s="53"/>
      <c r="C25" s="53"/>
      <c r="D25" s="53"/>
      <c r="E25" s="53"/>
      <c r="F25" s="53"/>
      <c r="G25" s="53"/>
      <c r="H25" s="53"/>
      <c r="I25" s="53"/>
      <c r="J25" s="53"/>
    </row>
    <row r="26" spans="2:13">
      <c r="B26" s="53"/>
      <c r="C26" s="53"/>
      <c r="D26" s="53"/>
      <c r="E26" s="53"/>
      <c r="F26" s="53"/>
      <c r="G26" s="53"/>
      <c r="H26" s="53"/>
      <c r="I26" s="53"/>
      <c r="J26" s="53"/>
    </row>
  </sheetData>
  <mergeCells count="5">
    <mergeCell ref="K5:L5"/>
    <mergeCell ref="B2:J3"/>
    <mergeCell ref="C5:E5"/>
    <mergeCell ref="F5:G5"/>
    <mergeCell ref="B20:E20"/>
  </mergeCells>
  <hyperlinks>
    <hyperlink ref="B6" location="Index!A1" display="Back to index" xr:uid="{B2442CE0-4875-492A-A7BF-29DC60BB5DD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L72"/>
  <sheetViews>
    <sheetView showGridLines="0" zoomScale="55" zoomScaleNormal="55" workbookViewId="0">
      <pane xSplit="2" topLeftCell="C1" activePane="topRight" state="frozen"/>
      <selection activeCell="N35" sqref="N35"/>
      <selection pane="topRight" activeCell="E11" sqref="E11"/>
    </sheetView>
  </sheetViews>
  <sheetFormatPr baseColWidth="10" defaultColWidth="11.453125" defaultRowHeight="14.5"/>
  <cols>
    <col min="1" max="1" width="11.453125" style="90"/>
    <col min="2" max="2" width="65.453125" style="35" customWidth="1"/>
    <col min="3" max="5" width="15.453125" style="35" customWidth="1"/>
    <col min="6" max="6" width="13" style="35" customWidth="1"/>
    <col min="7" max="7" width="12.1796875" style="35" customWidth="1"/>
    <col min="8" max="9" width="12.1796875" bestFit="1" customWidth="1"/>
    <col min="10" max="10" width="19.1796875" bestFit="1" customWidth="1"/>
    <col min="11" max="16384" width="11.453125" style="90"/>
  </cols>
  <sheetData>
    <row r="1" spans="1:10">
      <c r="A1" s="137" t="s">
        <v>41</v>
      </c>
    </row>
    <row r="2" spans="1:10">
      <c r="A2" s="137"/>
    </row>
    <row r="3" spans="1:10" s="461" customFormat="1">
      <c r="B3" s="462"/>
      <c r="C3" s="462"/>
      <c r="D3" s="462"/>
      <c r="E3" s="462"/>
      <c r="F3" s="462"/>
      <c r="G3" s="462"/>
      <c r="H3" s="462"/>
      <c r="I3" s="462"/>
      <c r="J3" s="462"/>
    </row>
    <row r="4" spans="1:10" s="463" customFormat="1" ht="15" thickBot="1"/>
    <row r="5" spans="1:10" s="463" customFormat="1">
      <c r="B5" s="1120" t="s">
        <v>104</v>
      </c>
      <c r="C5" s="2079" t="s">
        <v>71</v>
      </c>
      <c r="D5" s="2080"/>
      <c r="E5" s="2081"/>
      <c r="F5" s="2079" t="s">
        <v>72</v>
      </c>
      <c r="G5" s="2081"/>
      <c r="H5" s="2079" t="s">
        <v>105</v>
      </c>
      <c r="I5" s="2081"/>
      <c r="J5" s="1382" t="s">
        <v>72</v>
      </c>
    </row>
    <row r="6" spans="1:10" s="463" customFormat="1" ht="15" thickBot="1">
      <c r="B6" s="1895" t="s">
        <v>106</v>
      </c>
      <c r="C6" s="1896" t="s">
        <v>773</v>
      </c>
      <c r="D6" s="1897" t="s">
        <v>45</v>
      </c>
      <c r="E6" s="1898" t="s">
        <v>774</v>
      </c>
      <c r="F6" s="1896" t="s">
        <v>74</v>
      </c>
      <c r="G6" s="1898" t="s">
        <v>75</v>
      </c>
      <c r="H6" s="1899" t="s">
        <v>771</v>
      </c>
      <c r="I6" s="1900" t="s">
        <v>772</v>
      </c>
      <c r="J6" s="1901" t="str">
        <f>+CONCATENATE(I6," / ",H6)</f>
        <v>Dic 24 / Dic 23</v>
      </c>
    </row>
    <row r="7" spans="1:10" s="461" customFormat="1">
      <c r="B7" s="1926" t="s">
        <v>109</v>
      </c>
      <c r="C7" s="1808">
        <f>+'[1]0. Overview BAP'!C5</f>
        <v>3347684</v>
      </c>
      <c r="D7" s="1809">
        <f>+'[1]0. Overview BAP'!D5</f>
        <v>3590750</v>
      </c>
      <c r="E7" s="1810">
        <f>+'[1]0. Overview BAP'!E5</f>
        <v>3629794</v>
      </c>
      <c r="F7" s="1811">
        <f>+'[1]0. Overview BAP'!F5</f>
        <v>1.0873494395321311E-2</v>
      </c>
      <c r="G7" s="1812">
        <f>+'[1]0. Overview BAP'!G5</f>
        <v>8.4270199935238807E-2</v>
      </c>
      <c r="H7" s="1808">
        <f>+'[1]0. Overview BAP'!H5</f>
        <v>12937972</v>
      </c>
      <c r="I7" s="1810">
        <f>+'[1]0. Overview BAP'!I5</f>
        <v>14115131</v>
      </c>
      <c r="J7" s="1813">
        <f>+'[1]0. Overview BAP'!J5</f>
        <v>9.0984815858312265E-2</v>
      </c>
    </row>
    <row r="8" spans="1:10" s="461" customFormat="1" ht="14.5" customHeight="1">
      <c r="B8" s="1927" t="s">
        <v>110</v>
      </c>
      <c r="C8" s="377">
        <f>+'[1]0. Overview BAP'!C6</f>
        <v>-1173454</v>
      </c>
      <c r="D8" s="1455">
        <f>+'[1]0. Overview BAP'!D6</f>
        <v>-868081</v>
      </c>
      <c r="E8" s="1456">
        <f>+'[1]0. Overview BAP'!E6</f>
        <v>-743296</v>
      </c>
      <c r="F8" s="1814">
        <f>+'[1]0. Overview BAP'!F6</f>
        <v>-0.14374810645550357</v>
      </c>
      <c r="G8" s="1815">
        <f>+'[1]0. Overview BAP'!G6</f>
        <v>-0.36657423299081177</v>
      </c>
      <c r="H8" s="377">
        <f>+'[1]0. Overview BAP'!H6</f>
        <v>-3622345</v>
      </c>
      <c r="I8" s="1456">
        <f>+'[1]0. Overview BAP'!I6</f>
        <v>-3519447</v>
      </c>
      <c r="J8" s="1816">
        <f>+'[1]0. Overview BAP'!J6</f>
        <v>-2.8406460455864917E-2</v>
      </c>
    </row>
    <row r="9" spans="1:10" s="468" customFormat="1" ht="37.75" customHeight="1">
      <c r="B9" s="1928" t="s">
        <v>111</v>
      </c>
      <c r="C9" s="378">
        <f>+'[1]0. Overview BAP'!C7</f>
        <v>2174230</v>
      </c>
      <c r="D9" s="1457">
        <f>+'[1]0. Overview BAP'!D7</f>
        <v>2722669</v>
      </c>
      <c r="E9" s="1458">
        <f>+'[1]0. Overview BAP'!E7</f>
        <v>2886498</v>
      </c>
      <c r="F9" s="1817">
        <f>+'[1]0. Overview BAP'!F7</f>
        <v>6.017220602284009E-2</v>
      </c>
      <c r="G9" s="1818">
        <f>+'[1]0. Overview BAP'!G7</f>
        <v>0.32759551657368358</v>
      </c>
      <c r="H9" s="378">
        <f>+'[1]0. Overview BAP'!H7</f>
        <v>9315627</v>
      </c>
      <c r="I9" s="1458">
        <f>+'[1]0. Overview BAP'!I7</f>
        <v>10595684</v>
      </c>
      <c r="J9" s="1819">
        <f>+'[1]0. Overview BAP'!J7</f>
        <v>0.13740964510494033</v>
      </c>
    </row>
    <row r="10" spans="1:10" s="461" customFormat="1">
      <c r="B10" s="1929" t="s">
        <v>112</v>
      </c>
      <c r="C10" s="377">
        <f>+'[1]0. Overview BAP'!C8</f>
        <v>1486823</v>
      </c>
      <c r="D10" s="1455">
        <f>+'[1]0. Overview BAP'!D8</f>
        <v>1621282</v>
      </c>
      <c r="E10" s="1456">
        <f>+'[1]0. Overview BAP'!E8</f>
        <v>1661964</v>
      </c>
      <c r="F10" s="1820">
        <f>+'[1]0. Overview BAP'!F8</f>
        <v>2.5092488536849235E-2</v>
      </c>
      <c r="G10" s="1821">
        <f>+'[1]0. Overview BAP'!G8</f>
        <v>0.11779546052220069</v>
      </c>
      <c r="H10" s="377">
        <f>+'[1]0. Overview BAP'!H8</f>
        <v>5655825</v>
      </c>
      <c r="I10" s="1456">
        <f>+'[1]0. Overview BAP'!I8</f>
        <v>6404119</v>
      </c>
      <c r="J10" s="1822">
        <f>+'[1]0. Overview BAP'!J8</f>
        <v>0.13230501297335048</v>
      </c>
    </row>
    <row r="11" spans="1:10" s="461" customFormat="1">
      <c r="B11" s="1926" t="s">
        <v>113</v>
      </c>
      <c r="C11" s="377">
        <f>+'[1]0. Overview BAP'!C9</f>
        <v>287295</v>
      </c>
      <c r="D11" s="1455">
        <f>+'[1]0. Overview BAP'!D9</f>
        <v>291775</v>
      </c>
      <c r="E11" s="1456">
        <f>+'[1]0. Overview BAP'!E9</f>
        <v>312683</v>
      </c>
      <c r="F11" s="1820">
        <f>+'[1]0. Overview BAP'!F9</f>
        <v>7.1657955616485303E-2</v>
      </c>
      <c r="G11" s="1821">
        <f>+'[1]0. Overview BAP'!G9</f>
        <v>8.8369097965505836E-2</v>
      </c>
      <c r="H11" s="377">
        <f>+'[1]0. Overview BAP'!H9</f>
        <v>1211100</v>
      </c>
      <c r="I11" s="1456">
        <f>+'[1]0. Overview BAP'!I9</f>
        <v>1199020</v>
      </c>
      <c r="J11" s="1822">
        <f>+'[1]0. Overview BAP'!J9</f>
        <v>-9.9744034348938984E-3</v>
      </c>
    </row>
    <row r="12" spans="1:10" s="461" customFormat="1">
      <c r="B12" s="1926" t="s">
        <v>114</v>
      </c>
      <c r="C12" s="377">
        <f>+'[1]0. Overview BAP'!C11</f>
        <v>-2661542</v>
      </c>
      <c r="D12" s="1455">
        <f>+'[1]0. Overview BAP'!D11</f>
        <v>-2524166</v>
      </c>
      <c r="E12" s="1456">
        <f>+'[1]0. Overview BAP'!E11</f>
        <v>-3105459</v>
      </c>
      <c r="F12" s="1820">
        <f>+'[1]0. Overview BAP'!F11</f>
        <v>0.23029111397586371</v>
      </c>
      <c r="G12" s="1821">
        <f>+'[1]0. Overview BAP'!G11</f>
        <v>0.16678940253432034</v>
      </c>
      <c r="H12" s="377">
        <f>+'[1]0. Overview BAP'!H11</f>
        <v>-9334223</v>
      </c>
      <c r="I12" s="1456">
        <f>+'[1]0. Overview BAP'!I11</f>
        <v>-10374296</v>
      </c>
      <c r="J12" s="1822">
        <f>+'[1]0. Overview BAP'!J11</f>
        <v>0.11142577159341489</v>
      </c>
    </row>
    <row r="13" spans="1:10" s="463" customFormat="1">
      <c r="B13" s="1930" t="s">
        <v>115</v>
      </c>
      <c r="C13" s="378">
        <f>+'[1]0. Overview BAP'!C12</f>
        <v>1286806</v>
      </c>
      <c r="D13" s="1457">
        <f>+'[1]0. Overview BAP'!D12</f>
        <v>2111560</v>
      </c>
      <c r="E13" s="1458">
        <f>+'[1]0. Overview BAP'!E12</f>
        <v>1755686</v>
      </c>
      <c r="F13" s="1823">
        <f>+'[1]0. Overview BAP'!F12</f>
        <v>-0.16853605864858209</v>
      </c>
      <c r="G13" s="1824">
        <f>+'[1]0. Overview BAP'!G12</f>
        <v>0.36437504954126732</v>
      </c>
      <c r="H13" s="378">
        <f>+'[1]0. Overview BAP'!H12</f>
        <v>6848329</v>
      </c>
      <c r="I13" s="1458">
        <f>+'[1]0. Overview BAP'!I12</f>
        <v>7824527</v>
      </c>
      <c r="J13" s="1825">
        <f>+'[1]0. Overview BAP'!J12</f>
        <v>0.14254542969533152</v>
      </c>
    </row>
    <row r="14" spans="1:10" s="461" customFormat="1">
      <c r="B14" s="1926" t="s">
        <v>116</v>
      </c>
      <c r="C14" s="377">
        <f>+'[1]0. Overview BAP'!C13</f>
        <v>-434648</v>
      </c>
      <c r="D14" s="1455">
        <f>+'[1]0. Overview BAP'!D13</f>
        <v>-555117</v>
      </c>
      <c r="E14" s="1456">
        <f>+'[1]0. Overview BAP'!E13</f>
        <v>-598348</v>
      </c>
      <c r="F14" s="1820">
        <f>+'[1]0. Overview BAP'!F13</f>
        <v>7.7877276321928535E-2</v>
      </c>
      <c r="G14" s="1821">
        <f>+'[1]0. Overview BAP'!G13</f>
        <v>0.37662660359647349</v>
      </c>
      <c r="H14" s="377">
        <f>+'[1]0. Overview BAP'!H13</f>
        <v>-1888451</v>
      </c>
      <c r="I14" s="1456">
        <f>+'[1]0. Overview BAP'!I13</f>
        <v>-2201275</v>
      </c>
      <c r="J14" s="1822">
        <f>+'[1]0. Overview BAP'!J13</f>
        <v>0.16565110770679251</v>
      </c>
    </row>
    <row r="15" spans="1:10" s="463" customFormat="1">
      <c r="B15" s="1931" t="s">
        <v>117</v>
      </c>
      <c r="C15" s="378">
        <f>+'[1]0. Overview BAP'!C14</f>
        <v>852158</v>
      </c>
      <c r="D15" s="1457">
        <f>+'[1]0. Overview BAP'!D14</f>
        <v>1556443</v>
      </c>
      <c r="E15" s="1458">
        <f>+'[1]0. Overview BAP'!E14</f>
        <v>1157338</v>
      </c>
      <c r="F15" s="1823">
        <f>+'[1]0. Overview BAP'!F14</f>
        <v>-0.25642121169872589</v>
      </c>
      <c r="G15" s="1824">
        <f>+'[1]0. Overview BAP'!G14</f>
        <v>0.35812607521140444</v>
      </c>
      <c r="H15" s="378">
        <f>+'[1]0. Overview BAP'!H14</f>
        <v>4959878</v>
      </c>
      <c r="I15" s="1458">
        <f>+'[1]0. Overview BAP'!I14</f>
        <v>5623252</v>
      </c>
      <c r="J15" s="1825">
        <f>+'[1]0. Overview BAP'!J14</f>
        <v>0.13374804783504757</v>
      </c>
    </row>
    <row r="16" spans="1:10" s="461" customFormat="1">
      <c r="B16" s="1932" t="s">
        <v>118</v>
      </c>
      <c r="C16" s="377">
        <f>+'[1]0. Overview BAP'!C15</f>
        <v>10331</v>
      </c>
      <c r="D16" s="1455">
        <f>+'[1]0. Overview BAP'!D15</f>
        <v>32655</v>
      </c>
      <c r="E16" s="1456">
        <f>+'[1]0. Overview BAP'!E15</f>
        <v>30625</v>
      </c>
      <c r="F16" s="1820">
        <f>+'[1]0. Overview BAP'!F15</f>
        <v>-6.2165058949624867E-2</v>
      </c>
      <c r="G16" s="1821">
        <f>+'[1]0. Overview BAP'!G15</f>
        <v>1.9643790533346239</v>
      </c>
      <c r="H16" s="377">
        <f>+'[1]0. Overview BAP'!H15</f>
        <v>94338</v>
      </c>
      <c r="I16" s="1456">
        <f>+'[1]0. Overview BAP'!I15</f>
        <v>121998</v>
      </c>
      <c r="J16" s="1822">
        <f>+'[1]0. Overview BAP'!J15</f>
        <v>0.29320104305794059</v>
      </c>
    </row>
    <row r="17" spans="2:11" s="463" customFormat="1">
      <c r="B17" s="1931" t="s">
        <v>119</v>
      </c>
      <c r="C17" s="378">
        <f>+'[1]0. Overview BAP'!C16</f>
        <v>841827</v>
      </c>
      <c r="D17" s="1457">
        <f>+'[1]0. Overview BAP'!D16</f>
        <v>1523788</v>
      </c>
      <c r="E17" s="1458">
        <f>+'[1]0. Overview BAP'!E16</f>
        <v>1126713</v>
      </c>
      <c r="F17" s="1823">
        <f>+'[1]0. Overview BAP'!F16</f>
        <v>-0.26058414950111169</v>
      </c>
      <c r="G17" s="1824">
        <f>+'[1]0. Overview BAP'!G16</f>
        <v>0.33841394965949062</v>
      </c>
      <c r="H17" s="378">
        <f>+'[1]0. Overview BAP'!H16</f>
        <v>4865540</v>
      </c>
      <c r="I17" s="1458">
        <f>+'[1]0. Overview BAP'!I16</f>
        <v>5501254</v>
      </c>
      <c r="J17" s="1825">
        <f>+'[1]0. Overview BAP'!J16</f>
        <v>0.13065641223790164</v>
      </c>
    </row>
    <row r="18" spans="2:11" s="462" customFormat="1">
      <c r="B18" s="1929" t="str">
        <f>+'[2]Tabla - Overview'!$B$26</f>
        <v>Dividendos pagados a terceros (S/000)</v>
      </c>
      <c r="C18" s="377">
        <f>+'[1]0. Overview BAP'!C17</f>
        <v>0</v>
      </c>
      <c r="D18" s="1455">
        <f>+'[1]0. Overview BAP'!D17</f>
        <v>875991.90800000005</v>
      </c>
      <c r="E18" s="1456">
        <f>+'[1]0. Overview BAP'!E17</f>
        <v>0</v>
      </c>
      <c r="F18" s="1820">
        <f>+'[1]0. Overview BAP'!F17</f>
        <v>-1</v>
      </c>
      <c r="G18" s="1821" t="str">
        <f>+'[1]0. Overview BAP'!G17</f>
        <v>n.a.</v>
      </c>
      <c r="H18" s="377">
        <f>+'[1]0. Overview BAP'!H17</f>
        <v>1994037</v>
      </c>
      <c r="I18" s="1456">
        <f>+'[1]0. Overview BAP'!I17</f>
        <v>3667643.9079999998</v>
      </c>
      <c r="J18" s="1822">
        <f>+'[1]0. Overview BAP'!J17</f>
        <v>0.839305844375004</v>
      </c>
    </row>
    <row r="19" spans="2:11" s="462" customFormat="1">
      <c r="B19" s="1929" t="str">
        <f>+'[2]Tabla - Overview'!$B$27</f>
        <v>Utilidad (pérdida) neta por acción (S/)</v>
      </c>
      <c r="C19" s="377">
        <f>+'[1]0. Overview BAP'!C18</f>
        <v>10.554306219423834</v>
      </c>
      <c r="D19" s="1455">
        <f>+'[1]0. Overview BAP'!D18</f>
        <v>19.104311414914712</v>
      </c>
      <c r="E19" s="1456">
        <f>+'[1]0. Overview BAP'!E18</f>
        <v>14.12603067305478</v>
      </c>
      <c r="F19" s="1820">
        <f>+'[1]0. Overview BAP'!F18</f>
        <v>-0.26058414950111181</v>
      </c>
      <c r="G19" s="1821">
        <f>+'[1]0. Overview BAP'!G18</f>
        <v>0.33841394965949056</v>
      </c>
      <c r="H19" s="377">
        <f>+'[1]0. Overview BAP'!H18</f>
        <v>61.001130972106431</v>
      </c>
      <c r="I19" s="1456">
        <f>+'[1]0. Overview BAP'!I18</f>
        <v>68.971319887376197</v>
      </c>
      <c r="J19" s="1822">
        <f>+'[1]0. Overview BAP'!J18</f>
        <v>0.13065641223790161</v>
      </c>
    </row>
    <row r="20" spans="2:11" s="462" customFormat="1" ht="15" thickBot="1">
      <c r="B20" s="1929" t="str">
        <f>+'[2]Tabla - Overview'!$B$28</f>
        <v>Dividendos por acción (S/)</v>
      </c>
      <c r="C20" s="377">
        <f>+'[1]0. Overview BAP'!C19</f>
        <v>0</v>
      </c>
      <c r="D20" s="1455">
        <f>+'[1]0. Overview BAP'!D19</f>
        <v>10.982644703447802</v>
      </c>
      <c r="E20" s="1456">
        <f>+'[1]0. Overview BAP'!E19</f>
        <v>0</v>
      </c>
      <c r="F20" s="1820">
        <f>+'[1]0. Overview BAP'!F19</f>
        <v>-1</v>
      </c>
      <c r="G20" s="1821">
        <f>+'[1]0. Overview BAP'!G19</f>
        <v>-1</v>
      </c>
      <c r="H20" s="377">
        <f>+'[1]0. Overview BAP'!H19</f>
        <v>25</v>
      </c>
      <c r="I20" s="1456">
        <f>+'[1]0. Overview BAP'!I19</f>
        <v>45.982650721390897</v>
      </c>
      <c r="J20" s="1822">
        <f>+'[1]0. Overview BAP'!J19</f>
        <v>0.83930602885563588</v>
      </c>
    </row>
    <row r="21" spans="2:11" s="461" customFormat="1">
      <c r="B21" s="1933" t="s">
        <v>35</v>
      </c>
      <c r="C21" s="1808">
        <f>+'[1]0. Overview BAP'!C20</f>
        <v>144976051</v>
      </c>
      <c r="D21" s="1809">
        <f>+'[1]0. Overview BAP'!D20</f>
        <v>142568785</v>
      </c>
      <c r="E21" s="1810">
        <f>+'[1]0. Overview BAP'!E20</f>
        <v>145732273</v>
      </c>
      <c r="F21" s="1811">
        <f>+'[1]0. Overview BAP'!F20</f>
        <v>2.218920502128148E-2</v>
      </c>
      <c r="G21" s="1812">
        <f>+'[1]0. Overview BAP'!G20</f>
        <v>5.216185671935567E-3</v>
      </c>
      <c r="H21" s="1808">
        <f>+'[1]0. Overview BAP'!H20</f>
        <v>144976051</v>
      </c>
      <c r="I21" s="1810">
        <f>+'[1]0. Overview BAP'!I20</f>
        <v>145732273</v>
      </c>
      <c r="J21" s="1813">
        <f>+'[1]0. Overview BAP'!J20</f>
        <v>5.216185671935567E-3</v>
      </c>
    </row>
    <row r="22" spans="2:11" s="461" customFormat="1">
      <c r="B22" s="1929" t="s">
        <v>120</v>
      </c>
      <c r="C22" s="377">
        <f>+'[1]0. Overview BAP'!C21</f>
        <v>147704994</v>
      </c>
      <c r="D22" s="1455">
        <f>+'[1]0. Overview BAP'!D21</f>
        <v>154435451</v>
      </c>
      <c r="E22" s="1456">
        <f>+'[1]0. Overview BAP'!E21</f>
        <v>161842066</v>
      </c>
      <c r="F22" s="1820">
        <f>+'[1]0. Overview BAP'!F21</f>
        <v>4.7959292714468776E-2</v>
      </c>
      <c r="G22" s="1821">
        <f>+'[1]0. Overview BAP'!G21</f>
        <v>9.57115370114026E-2</v>
      </c>
      <c r="H22" s="377">
        <f>+'[1]0. Overview BAP'!H21</f>
        <v>147704994</v>
      </c>
      <c r="I22" s="1456">
        <f>+'[1]0. Overview BAP'!I21</f>
        <v>161842066</v>
      </c>
      <c r="J22" s="1822">
        <f>+'[1]0. Overview BAP'!J21</f>
        <v>9.57115370114026E-2</v>
      </c>
    </row>
    <row r="23" spans="2:11" s="461" customFormat="1" ht="15" thickBot="1">
      <c r="B23" s="1934" t="s">
        <v>121</v>
      </c>
      <c r="C23" s="377">
        <f>+'[1]0. Overview BAP'!C22</f>
        <v>32460004</v>
      </c>
      <c r="D23" s="381">
        <f>+'[1]0. Overview BAP'!D22</f>
        <v>33462591</v>
      </c>
      <c r="E23" s="1456">
        <f>+'[1]0. Overview BAP'!E22</f>
        <v>34346451</v>
      </c>
      <c r="F23" s="1820">
        <f>+'[1]0. Overview BAP'!F22</f>
        <v>2.641337605925375E-2</v>
      </c>
      <c r="G23" s="1821">
        <f>+'[1]0. Overview BAP'!G22</f>
        <v>5.8116043362163479E-2</v>
      </c>
      <c r="H23" s="1273">
        <f>+'[1]0. Overview BAP'!H22</f>
        <v>32460004</v>
      </c>
      <c r="I23" s="1460">
        <f>+'[1]0. Overview BAP'!I22</f>
        <v>34346451</v>
      </c>
      <c r="J23" s="1828">
        <f>+'[1]0. Overview BAP'!J22</f>
        <v>5.8116043362163479E-2</v>
      </c>
    </row>
    <row r="24" spans="2:11" s="463" customFormat="1">
      <c r="B24" s="1935" t="s">
        <v>122</v>
      </c>
      <c r="C24" s="1808"/>
      <c r="D24" s="1809"/>
      <c r="E24" s="1810"/>
      <c r="F24" s="1811"/>
      <c r="G24" s="1812"/>
      <c r="H24" s="1809"/>
      <c r="I24" s="1810"/>
      <c r="J24" s="1813"/>
    </row>
    <row r="25" spans="2:11" s="461" customFormat="1">
      <c r="B25" s="1929" t="s">
        <v>834</v>
      </c>
      <c r="C25" s="1461">
        <f>+'[1]0. Overview BAP'!C24</f>
        <v>6.2016843193686846E-2</v>
      </c>
      <c r="D25" s="1467">
        <f>+'[1]0. Overview BAP'!D24</f>
        <v>6.4315825208954555E-2</v>
      </c>
      <c r="E25" s="1467">
        <f>+'[1]0. Overview BAP'!E24</f>
        <v>6.3353187919537257E-2</v>
      </c>
      <c r="F25" s="1902" t="str">
        <f>+'[1]0. Overview BAP'!F24</f>
        <v>-9 pbs</v>
      </c>
      <c r="G25" s="1903" t="str">
        <f>+'[1]0. Overview BAP'!G24</f>
        <v>14 pbs</v>
      </c>
      <c r="H25" s="1467">
        <f>+'[1]0. Overview BAP'!H24</f>
        <v>6.002535304510824E-2</v>
      </c>
      <c r="I25" s="1467">
        <f>+'[1]0. Overview BAP'!I24</f>
        <v>6.2852941772174875E-2</v>
      </c>
      <c r="J25" s="1904" t="str">
        <f>+'[1]0. Overview BAP'!J24</f>
        <v>29 pbs</v>
      </c>
    </row>
    <row r="26" spans="2:11" s="461" customFormat="1">
      <c r="B26" s="1929" t="s">
        <v>123</v>
      </c>
      <c r="C26" s="1461">
        <f>+'[1]0. Overview BAP'!C25</f>
        <v>4.1027095021645171E-2</v>
      </c>
      <c r="D26" s="1467">
        <f>+'[1]0. Overview BAP'!D25</f>
        <v>4.9304687212194255E-2</v>
      </c>
      <c r="E26" s="1467">
        <f>+'[1]0. Overview BAP'!E25</f>
        <v>5.0835471742410925E-2</v>
      </c>
      <c r="F26" s="1902" t="str">
        <f>+'[1]0. Overview BAP'!F25</f>
        <v>15 pbs</v>
      </c>
      <c r="G26" s="1903" t="str">
        <f>+'[1]0. Overview BAP'!G25</f>
        <v>98 pbs</v>
      </c>
      <c r="H26" s="1467">
        <f>+'[1]0. Overview BAP'!H25</f>
        <v>4.3804837665289226E-2</v>
      </c>
      <c r="I26" s="1467">
        <f>+'[1]0. Overview BAP'!I25</f>
        <v>4.7725036555965383E-2</v>
      </c>
      <c r="J26" s="1904" t="str">
        <f>+'[1]0. Overview BAP'!J25</f>
        <v>39 pbs</v>
      </c>
    </row>
    <row r="27" spans="2:11" s="461" customFormat="1">
      <c r="B27" s="1929" t="s">
        <v>835</v>
      </c>
      <c r="C27" s="1461">
        <f>+'[1]0. Overview BAP'!C26</f>
        <v>3.0303661703976081E-2</v>
      </c>
      <c r="D27" s="1467">
        <f>+'[1]0. Overview BAP'!D26</f>
        <v>2.6756289532497479E-2</v>
      </c>
      <c r="E27" s="1467">
        <f>+'[1]0. Overview BAP'!E26</f>
        <v>2.561960463545012E-2</v>
      </c>
      <c r="F27" s="1902" t="str">
        <f>+'[1]0. Overview BAP'!F26</f>
        <v>-12 pbs</v>
      </c>
      <c r="G27" s="1903" t="str">
        <f>+'[1]0. Overview BAP'!G26</f>
        <v>-47 pbs</v>
      </c>
      <c r="H27" s="1467">
        <f>+'[1]0. Overview BAP'!H26</f>
        <v>2.9101777774281492E-2</v>
      </c>
      <c r="I27" s="1467">
        <f>+'[1]0. Overview BAP'!I26</f>
        <v>2.7350248574375898E-2</v>
      </c>
      <c r="J27" s="1904" t="str">
        <f>+'[1]0. Overview BAP'!J26</f>
        <v>-21 pbs</v>
      </c>
    </row>
    <row r="28" spans="2:11" s="461" customFormat="1">
      <c r="B28" s="1929" t="s">
        <v>124</v>
      </c>
      <c r="C28" s="1461">
        <f>+'[1]0. Overview BAP'!C27</f>
        <v>0.10567817267611707</v>
      </c>
      <c r="D28" s="1467">
        <f>+'[1]0. Overview BAP'!D27</f>
        <v>0.18504824120738794</v>
      </c>
      <c r="E28" s="1467">
        <f>+'[1]0. Overview BAP'!E27</f>
        <v>0.13292776106360213</v>
      </c>
      <c r="F28" s="1902" t="str">
        <f>+'[1]0. Overview BAP'!F27</f>
        <v>-521 pbs</v>
      </c>
      <c r="G28" s="1903" t="str">
        <f>+'[1]0. Overview BAP'!G27</f>
        <v>273 pbs</v>
      </c>
      <c r="H28" s="1467">
        <f>+'[1]0. Overview BAP'!H27</f>
        <v>0.15833775846116033</v>
      </c>
      <c r="I28" s="1467">
        <f>+'[1]0. Overview BAP'!I27</f>
        <v>0.16469229155614218</v>
      </c>
      <c r="J28" s="1904" t="str">
        <f>+'[1]0. Overview BAP'!J27</f>
        <v>63 pbs</v>
      </c>
    </row>
    <row r="29" spans="2:11" s="461" customFormat="1" ht="15" thickBot="1">
      <c r="B29" s="1936" t="s">
        <v>125</v>
      </c>
      <c r="C29" s="1461">
        <f>+'[1]0. Overview BAP'!C28</f>
        <v>1.4109851839030007E-2</v>
      </c>
      <c r="D29" s="1467">
        <f>+'[1]0. Overview BAP'!D28</f>
        <v>2.4487031134989842E-2</v>
      </c>
      <c r="E29" s="1467">
        <f>+'[1]0. Overview BAP'!E28</f>
        <v>1.7815148557385894E-2</v>
      </c>
      <c r="F29" s="1902" t="str">
        <f>+'[1]0. Overview BAP'!F28</f>
        <v>-67 pbs</v>
      </c>
      <c r="G29" s="1903" t="str">
        <f>+'[1]0. Overview BAP'!G28</f>
        <v>37 pbs</v>
      </c>
      <c r="H29" s="1467">
        <f>+'[1]0. Overview BAP'!H28</f>
        <v>2.0518694457085047E-2</v>
      </c>
      <c r="I29" s="1467">
        <f>+'[1]0. Overview BAP'!I28</f>
        <v>2.2225597408675597E-2</v>
      </c>
      <c r="J29" s="1904" t="str">
        <f>+'[1]0. Overview BAP'!J28</f>
        <v>17 pbs</v>
      </c>
    </row>
    <row r="30" spans="2:11" s="463" customFormat="1">
      <c r="B30" s="1937" t="s">
        <v>126</v>
      </c>
      <c r="C30" s="1905"/>
      <c r="D30" s="1906"/>
      <c r="E30" s="1906"/>
      <c r="F30" s="1907"/>
      <c r="G30" s="1908"/>
      <c r="H30" s="1906"/>
      <c r="I30" s="1906"/>
      <c r="J30" s="1909"/>
    </row>
    <row r="31" spans="2:11" s="461" customFormat="1">
      <c r="B31" s="1929" t="s">
        <v>836</v>
      </c>
      <c r="C31" s="1461">
        <f>+'[1]0. Overview BAP'!C30</f>
        <v>4.2258614148622385E-2</v>
      </c>
      <c r="D31" s="1467">
        <f>+'[1]0. Overview BAP'!D30</f>
        <v>4.2269708618194367E-2</v>
      </c>
      <c r="E31" s="1467">
        <f>+'[1]0. Overview BAP'!E30</f>
        <v>3.7213527850485116E-2</v>
      </c>
      <c r="F31" s="1902" t="str">
        <f>+'[1]0. Overview BAP'!F30</f>
        <v>-51 pbs</v>
      </c>
      <c r="G31" s="1903" t="str">
        <f>+'[1]0. Overview BAP'!G30</f>
        <v>-51 pbs</v>
      </c>
      <c r="H31" s="1467">
        <f>+'[1]0. Overview BAP'!H30</f>
        <v>4.2258614148622385E-2</v>
      </c>
      <c r="I31" s="1467">
        <f>+'[1]0. Overview BAP'!I30</f>
        <v>3.7213527850485116E-2</v>
      </c>
      <c r="J31" s="1904" t="str">
        <f>+'[1]0. Overview BAP'!J30</f>
        <v>-51 pbs</v>
      </c>
      <c r="K31" s="464"/>
    </row>
    <row r="32" spans="2:11" s="461" customFormat="1">
      <c r="B32" s="1929" t="s">
        <v>127</v>
      </c>
      <c r="C32" s="1910">
        <f>+'[1]0. Overview BAP'!C31</f>
        <v>3.2000000000000001E-2</v>
      </c>
      <c r="D32" s="143">
        <f>+'[1]0. Overview BAP'!D31</f>
        <v>3.4000000000000002E-2</v>
      </c>
      <c r="E32" s="143">
        <f>+'[1]0. Overview BAP'!E31</f>
        <v>3.0099999999999998E-2</v>
      </c>
      <c r="F32" s="1911" t="str">
        <f>+'[1]0. Overview BAP'!F31</f>
        <v>-39 bps</v>
      </c>
      <c r="G32" s="1912" t="str">
        <f>+'[1]0. Overview BAP'!G31</f>
        <v>-19 bps</v>
      </c>
      <c r="H32" s="143">
        <f>+'[1]0. Overview BAP'!H31</f>
        <v>3.2000000000000001E-2</v>
      </c>
      <c r="I32" s="143">
        <f>+'[1]0. Overview BAP'!I31</f>
        <v>3.0099999999999998E-2</v>
      </c>
      <c r="J32" s="1913" t="str">
        <f>+'[1]0. Overview BAP'!J31</f>
        <v>-19 bps</v>
      </c>
    </row>
    <row r="33" spans="2:12" s="461" customFormat="1">
      <c r="B33" s="1929" t="s">
        <v>837</v>
      </c>
      <c r="C33" s="1461">
        <f>+'[1]0. Overview BAP'!C32</f>
        <v>5.8854858724217834E-2</v>
      </c>
      <c r="D33" s="1467">
        <f>+'[1]0. Overview BAP'!D32</f>
        <v>5.8639449021046224E-2</v>
      </c>
      <c r="E33" s="1467">
        <f>+'[1]0. Overview BAP'!E32</f>
        <v>5.2580371130284916E-2</v>
      </c>
      <c r="F33" s="1902" t="str">
        <f>+'[1]0. Overview BAP'!F32</f>
        <v>-60 pbs</v>
      </c>
      <c r="G33" s="1903" t="str">
        <f>+'[1]0. Overview BAP'!G32</f>
        <v>-63 pbs</v>
      </c>
      <c r="H33" s="1467">
        <f>+'[1]0. Overview BAP'!H32</f>
        <v>5.8854858724217834E-2</v>
      </c>
      <c r="I33" s="1467">
        <f>+'[1]0. Overview BAP'!I32</f>
        <v>5.2580371130284916E-2</v>
      </c>
      <c r="J33" s="1904" t="str">
        <f>+'[1]0. Overview BAP'!J32</f>
        <v>-63 pbs</v>
      </c>
    </row>
    <row r="34" spans="2:12" s="461" customFormat="1">
      <c r="B34" s="1929" t="s">
        <v>838</v>
      </c>
      <c r="C34" s="1461">
        <f>+'[1]0. Overview BAP'!C33</f>
        <v>3.2359393792690684E-2</v>
      </c>
      <c r="D34" s="1467">
        <f>+'[1]0. Overview BAP'!D33</f>
        <v>2.3987151132939484E-2</v>
      </c>
      <c r="E34" s="1467">
        <f>+'[1]0. Overview BAP'!E33</f>
        <v>2.0625550392534459E-2</v>
      </c>
      <c r="F34" s="1902" t="str">
        <f>+'[1]0. Overview BAP'!F33</f>
        <v>-34 pbs</v>
      </c>
      <c r="G34" s="1903" t="str">
        <f>+'[1]0. Overview BAP'!G33</f>
        <v>-118 pbs</v>
      </c>
      <c r="H34" s="1467">
        <f>+'[1]0. Overview BAP'!H33</f>
        <v>2.4675170853919206E-2</v>
      </c>
      <c r="I34" s="1467">
        <f>+'[1]0. Overview BAP'!I33</f>
        <v>2.4212908330756983E-2</v>
      </c>
      <c r="J34" s="1904" t="str">
        <f>+'[1]0. Overview BAP'!J33</f>
        <v>-5 pbs</v>
      </c>
    </row>
    <row r="35" spans="2:12" s="461" customFormat="1">
      <c r="B35" s="1929" t="s">
        <v>128</v>
      </c>
      <c r="C35" s="1461">
        <f>+'[1]0. Overview BAP'!C34</f>
        <v>1.3511684591838684</v>
      </c>
      <c r="D35" s="1467">
        <f>+'[1]0. Overview BAP'!D34</f>
        <v>1.3689937227249505</v>
      </c>
      <c r="E35" s="1467">
        <f>+'[1]0. Overview BAP'!E34</f>
        <v>1.4742143585756928</v>
      </c>
      <c r="F35" s="1902" t="str">
        <f>+'[1]0. Overview BAP'!F34</f>
        <v>1052 pbs</v>
      </c>
      <c r="G35" s="1903" t="str">
        <f>+'[1]0. Overview BAP'!G34</f>
        <v>1230 pbs</v>
      </c>
      <c r="H35" s="1467">
        <f>+'[1]0. Overview BAP'!H34</f>
        <v>1.3511684591838684</v>
      </c>
      <c r="I35" s="1467">
        <f>+'[1]0. Overview BAP'!I34</f>
        <v>1.4742143585756928</v>
      </c>
      <c r="J35" s="1904" t="str">
        <f>+'[1]0. Overview BAP'!J34</f>
        <v>1230 pbs</v>
      </c>
      <c r="L35" s="465"/>
    </row>
    <row r="36" spans="2:12" s="461" customFormat="1" ht="15" thickBot="1">
      <c r="B36" s="1938" t="s">
        <v>129</v>
      </c>
      <c r="C36" s="1461">
        <f>+'[1]0. Overview BAP'!C35</f>
        <v>0.97015790716603312</v>
      </c>
      <c r="D36" s="1467">
        <f>+'[1]0. Overview BAP'!D35</f>
        <v>0.98682656003387492</v>
      </c>
      <c r="E36" s="1467">
        <f>+'[1]0. Overview BAP'!E35</f>
        <v>1.0433687688226159</v>
      </c>
      <c r="F36" s="1902" t="str">
        <f>+'[1]0. Overview BAP'!F35</f>
        <v>566 pbs</v>
      </c>
      <c r="G36" s="1903" t="str">
        <f>+'[1]0. Overview BAP'!G35</f>
        <v>732 pbs</v>
      </c>
      <c r="H36" s="1467">
        <f>+'[1]0. Overview BAP'!H35</f>
        <v>0.97015790716603312</v>
      </c>
      <c r="I36" s="1467">
        <f>+'[1]0. Overview BAP'!I35</f>
        <v>1.0433687688226159</v>
      </c>
      <c r="J36" s="1904" t="str">
        <f>+'[1]0. Overview BAP'!J35</f>
        <v>732 pbs</v>
      </c>
    </row>
    <row r="37" spans="2:12" s="461" customFormat="1">
      <c r="B37" s="1939" t="s">
        <v>130</v>
      </c>
      <c r="C37" s="1905"/>
      <c r="D37" s="1906"/>
      <c r="E37" s="1906"/>
      <c r="F37" s="1907"/>
      <c r="G37" s="1908"/>
      <c r="H37" s="1906"/>
      <c r="I37" s="1906"/>
      <c r="J37" s="1909"/>
    </row>
    <row r="38" spans="2:12" s="461" customFormat="1">
      <c r="B38" s="1940" t="s">
        <v>839</v>
      </c>
      <c r="C38" s="377">
        <f>+'[1]0. Overview BAP'!C37</f>
        <v>4893605</v>
      </c>
      <c r="D38" s="381">
        <f>+'[1]0. Overview BAP'!D37</f>
        <v>5287099</v>
      </c>
      <c r="E38" s="1456">
        <f>+'[1]0. Overview BAP'!E37</f>
        <v>5475434</v>
      </c>
      <c r="F38" s="1820">
        <f>+'[1]0. Overview BAP'!F37</f>
        <v>3.5621614045812267E-2</v>
      </c>
      <c r="G38" s="1821">
        <f>+'[1]0. Overview BAP'!G37</f>
        <v>0.11889578337442437</v>
      </c>
      <c r="H38" s="381">
        <f>+'[1]0. Overview BAP'!H37</f>
        <v>19056189</v>
      </c>
      <c r="I38" s="1456">
        <f>+'[1]0. Overview BAP'!I37</f>
        <v>20976379</v>
      </c>
      <c r="J38" s="1822">
        <f>+'[1]0. Overview BAP'!J37</f>
        <v>0.10076463872183468</v>
      </c>
    </row>
    <row r="39" spans="2:12" s="461" customFormat="1">
      <c r="B39" s="1940" t="s">
        <v>840</v>
      </c>
      <c r="C39" s="377">
        <f>+'[1]0. Overview BAP'!C38</f>
        <v>2395688</v>
      </c>
      <c r="D39" s="381">
        <f>+'[1]0. Overview BAP'!D38</f>
        <v>2389261</v>
      </c>
      <c r="E39" s="1456">
        <f>+'[1]0. Overview BAP'!E38</f>
        <v>2692110</v>
      </c>
      <c r="F39" s="1820">
        <f>+'[1]0. Overview BAP'!F38</f>
        <v>0.12675425581382696</v>
      </c>
      <c r="G39" s="1821">
        <f>+'[1]0. Overview BAP'!G38</f>
        <v>0.12373147087600722</v>
      </c>
      <c r="H39" s="381">
        <f>+'[1]0. Overview BAP'!H38</f>
        <v>8780760</v>
      </c>
      <c r="I39" s="1456">
        <f>+'[1]0. Overview BAP'!I38</f>
        <v>9601950</v>
      </c>
      <c r="J39" s="1822">
        <f>+'[1]0. Overview BAP'!J38</f>
        <v>9.3521517499624174E-2</v>
      </c>
    </row>
    <row r="40" spans="2:12" s="463" customFormat="1">
      <c r="B40" s="1940" t="s">
        <v>841</v>
      </c>
      <c r="C40" s="1461">
        <f>+'[1]0. Overview BAP'!C39</f>
        <v>0.48955483738470923</v>
      </c>
      <c r="D40" s="1467">
        <f>+'[1]0. Overview BAP'!D39</f>
        <v>0.45190396472621375</v>
      </c>
      <c r="E40" s="1467">
        <f>+'[1]0. Overview BAP'!E39</f>
        <v>0.49167061460333555</v>
      </c>
      <c r="F40" s="1902" t="str">
        <f>+'[1]0. Overview BAP'!F39</f>
        <v>398 pbs</v>
      </c>
      <c r="G40" s="1903" t="str">
        <f>+'[1]0. Overview BAP'!G39</f>
        <v>21 pbs</v>
      </c>
      <c r="H40" s="1467">
        <f>+'[1]0. Overview BAP'!H39</f>
        <v>0.46078258354805363</v>
      </c>
      <c r="I40" s="1467">
        <f>+'[1]0. Overview BAP'!I39</f>
        <v>0.4577505965162052</v>
      </c>
      <c r="J40" s="1904" t="str">
        <f>+'[1]0. Overview BAP'!J39</f>
        <v>-30 pbs</v>
      </c>
    </row>
    <row r="41" spans="2:12" s="461" customFormat="1" ht="15" thickBot="1">
      <c r="B41" s="1940" t="s">
        <v>131</v>
      </c>
      <c r="C41" s="1465">
        <f>+'[1]0. Overview BAP'!C40</f>
        <v>4.015409666421025E-2</v>
      </c>
      <c r="D41" s="1914">
        <f>+'[1]0. Overview BAP'!D40</f>
        <v>3.8395044703787129E-2</v>
      </c>
      <c r="E41" s="1914">
        <f>+'[1]0. Overview BAP'!E40</f>
        <v>4.2566598222283883E-2</v>
      </c>
      <c r="F41" s="1915" t="str">
        <f>+'[1]0. Overview BAP'!F40</f>
        <v>42 pbs</v>
      </c>
      <c r="G41" s="1916" t="str">
        <f>+'[1]0. Overview BAP'!G40</f>
        <v>24 pbs</v>
      </c>
      <c r="H41" s="1914">
        <f>+'[1]0. Overview BAP'!H40</f>
        <v>3.7029750276658509E-2</v>
      </c>
      <c r="I41" s="1914">
        <f>+'[1]0. Overview BAP'!I40</f>
        <v>3.879280524735499E-2</v>
      </c>
      <c r="J41" s="1917" t="str">
        <f>+'[1]0. Overview BAP'!J40</f>
        <v>18 pbs</v>
      </c>
    </row>
    <row r="42" spans="2:12" s="461" customFormat="1">
      <c r="B42" s="1937" t="s">
        <v>132</v>
      </c>
      <c r="C42" s="1905"/>
      <c r="D42" s="1906"/>
      <c r="E42" s="1906"/>
      <c r="F42" s="1907"/>
      <c r="G42" s="1908"/>
      <c r="H42" s="1906"/>
      <c r="I42" s="1906"/>
      <c r="J42" s="1909"/>
    </row>
    <row r="43" spans="2:12" s="463" customFormat="1">
      <c r="B43" s="1929" t="s">
        <v>842</v>
      </c>
      <c r="C43" s="1910">
        <f>+'[1]0. Overview BAP'!C42</f>
        <v>0.17460000000000001</v>
      </c>
      <c r="D43" s="143">
        <f>+'[1]0. Overview BAP'!D42</f>
        <v>0.18959999999999999</v>
      </c>
      <c r="E43" s="143">
        <f>+'[1]0. Overview BAP'!E42</f>
        <v>0.18709999999999999</v>
      </c>
      <c r="F43" s="1911" t="str">
        <f>+'[1]0. Overview BAP'!F42</f>
        <v>-25 pbs</v>
      </c>
      <c r="G43" s="1912" t="str">
        <f>+'[1]0. Overview BAP'!G42</f>
        <v>125 pbs</v>
      </c>
      <c r="H43" s="143">
        <f>+'[1]0. Overview BAP'!H42</f>
        <v>0.17460000000000001</v>
      </c>
      <c r="I43" s="143">
        <f>+'[1]0. Overview BAP'!I42</f>
        <v>0.18709999999999999</v>
      </c>
      <c r="J43" s="1913" t="str">
        <f>+'[1]0. Overview BAP'!J42</f>
        <v>125 pbs</v>
      </c>
    </row>
    <row r="44" spans="2:12" s="461" customFormat="1">
      <c r="B44" s="1929" t="s">
        <v>843</v>
      </c>
      <c r="C44" s="1910">
        <f>+'[1]0. Overview BAP'!C43</f>
        <v>0.13089999999999999</v>
      </c>
      <c r="D44" s="143">
        <f>+'[1]0. Overview BAP'!D43</f>
        <v>0.13250000000000001</v>
      </c>
      <c r="E44" s="143">
        <f>+'[1]0. Overview BAP'!E43</f>
        <v>0.1308</v>
      </c>
      <c r="F44" s="1911" t="str">
        <f>+'[1]0. Overview BAP'!F43</f>
        <v>-17 pbs</v>
      </c>
      <c r="G44" s="1912" t="str">
        <f>+'[1]0. Overview BAP'!G43</f>
        <v>-1 pbs</v>
      </c>
      <c r="H44" s="143">
        <f>+'[1]0. Overview BAP'!H43</f>
        <v>0.13089999999999999</v>
      </c>
      <c r="I44" s="143">
        <f>+'[1]0. Overview BAP'!I43</f>
        <v>0.1308</v>
      </c>
      <c r="J44" s="1913" t="str">
        <f>+'[1]0. Overview BAP'!J43</f>
        <v>-1 pbs</v>
      </c>
    </row>
    <row r="45" spans="2:12" s="461" customFormat="1" ht="15" thickBot="1">
      <c r="B45" s="1938" t="s">
        <v>844</v>
      </c>
      <c r="C45" s="1910">
        <f>+'[1]0. Overview BAP'!C44</f>
        <v>0.13200000000000001</v>
      </c>
      <c r="D45" s="143">
        <f>+'[1]0. Overview BAP'!D44</f>
        <v>0.13420000000000001</v>
      </c>
      <c r="E45" s="143">
        <f>+'[1]0. Overview BAP'!E44</f>
        <v>0.13320000000000001</v>
      </c>
      <c r="F45" s="1911" t="str">
        <f>+'[1]0. Overview BAP'!F44</f>
        <v>-10 pbs</v>
      </c>
      <c r="G45" s="1912" t="str">
        <f>+'[1]0. Overview BAP'!G44</f>
        <v>12 pbs</v>
      </c>
      <c r="H45" s="143">
        <f>+'[1]0. Overview BAP'!H44</f>
        <v>0.13200000000000001</v>
      </c>
      <c r="I45" s="143">
        <f>+'[1]0. Overview BAP'!I44</f>
        <v>0.13320000000000001</v>
      </c>
      <c r="J45" s="1913" t="str">
        <f>+'[1]0. Overview BAP'!J44</f>
        <v>12 pbs</v>
      </c>
    </row>
    <row r="46" spans="2:12" s="461" customFormat="1">
      <c r="B46" s="1941" t="s">
        <v>133</v>
      </c>
      <c r="C46" s="1905"/>
      <c r="D46" s="1906"/>
      <c r="E46" s="1906"/>
      <c r="F46" s="1907"/>
      <c r="G46" s="1908"/>
      <c r="H46" s="1906"/>
      <c r="I46" s="1906"/>
      <c r="J46" s="1909"/>
    </row>
    <row r="47" spans="2:12" s="461" customFormat="1">
      <c r="B47" s="1929" t="s">
        <v>842</v>
      </c>
      <c r="C47" s="1910">
        <f>+'[1]0. Overview BAP'!C46</f>
        <v>0.20649999999999999</v>
      </c>
      <c r="D47" s="143">
        <f>+'[1]0. Overview BAP'!D46</f>
        <v>0.20219999999999999</v>
      </c>
      <c r="E47" s="143">
        <f>+'[1]0. Overview BAP'!E46</f>
        <v>0.19420000000000001</v>
      </c>
      <c r="F47" s="1911" t="str">
        <f>+'[1]0. Overview BAP'!F46</f>
        <v>-80 pbs</v>
      </c>
      <c r="G47" s="1912" t="str">
        <f>+'[1]0. Overview BAP'!G46</f>
        <v>-123 pbs</v>
      </c>
      <c r="H47" s="143">
        <f>+'[1]0. Overview BAP'!H46</f>
        <v>0.20649999999999999</v>
      </c>
      <c r="I47" s="143">
        <f>+'[1]0. Overview BAP'!I46</f>
        <v>0.19420000000000001</v>
      </c>
      <c r="J47" s="1913" t="str">
        <f>+'[1]0. Overview BAP'!J46</f>
        <v>-123 pbs</v>
      </c>
    </row>
    <row r="48" spans="2:12" s="461" customFormat="1">
      <c r="B48" s="1929" t="s">
        <v>845</v>
      </c>
      <c r="C48" s="1910">
        <f>+'[1]0. Overview BAP'!C47</f>
        <v>0.18260000000000001</v>
      </c>
      <c r="D48" s="143">
        <f>+'[1]0. Overview BAP'!D47</f>
        <v>0.17849999999999999</v>
      </c>
      <c r="E48" s="143">
        <f>+'[1]0. Overview BAP'!E47</f>
        <v>0.17069999999999999</v>
      </c>
      <c r="F48" s="1911" t="str">
        <f>+'[1]0. Overview BAP'!F47</f>
        <v>-78 pbs</v>
      </c>
      <c r="G48" s="1912" t="str">
        <f>+'[1]0. Overview BAP'!G47</f>
        <v>-119 pbs</v>
      </c>
      <c r="H48" s="143">
        <f>+'[1]0. Overview BAP'!H47</f>
        <v>0.18260000000000001</v>
      </c>
      <c r="I48" s="143">
        <f>+'[1]0. Overview BAP'!I47</f>
        <v>0.17069999999999999</v>
      </c>
      <c r="J48" s="1913" t="str">
        <f>+'[1]0. Overview BAP'!J47</f>
        <v>-119 pbs</v>
      </c>
    </row>
    <row r="49" spans="2:10" s="461" customFormat="1" ht="15" thickBot="1">
      <c r="B49" s="1929" t="s">
        <v>844</v>
      </c>
      <c r="C49" s="1910">
        <f>+'[1]0. Overview BAP'!C48</f>
        <v>0.18371199623618084</v>
      </c>
      <c r="D49" s="143">
        <f>+'[1]0. Overview BAP'!D48</f>
        <v>0.18352384606107125</v>
      </c>
      <c r="E49" s="143">
        <f>+'[1]0. Overview BAP'!E48</f>
        <v>0.17530000000000001</v>
      </c>
      <c r="F49" s="1911" t="str">
        <f>+'[1]0. Overview BAP'!F48</f>
        <v>-41 pbs</v>
      </c>
      <c r="G49" s="1912" t="str">
        <f>+'[1]0. Overview BAP'!G48</f>
        <v>-3 pbs</v>
      </c>
      <c r="H49" s="143">
        <f>+'[1]0. Overview BAP'!H48</f>
        <v>0.18371199623618084</v>
      </c>
      <c r="I49" s="143">
        <f>+'[1]0. Overview BAP'!I48</f>
        <v>0.17530000000000001</v>
      </c>
      <c r="J49" s="1913" t="str">
        <f>+'[1]0. Overview BAP'!J48</f>
        <v>-3 pbs</v>
      </c>
    </row>
    <row r="50" spans="2:10" s="461" customFormat="1" ht="15" thickBot="1">
      <c r="B50" s="1942" t="s">
        <v>134</v>
      </c>
      <c r="C50" s="1829">
        <f>+'[1]0. Overview BAP'!C49</f>
        <v>36947</v>
      </c>
      <c r="D50" s="1830">
        <f>+'[1]0. Overview BAP'!D49</f>
        <v>38642</v>
      </c>
      <c r="E50" s="1831">
        <f>+'[1]0. Overview BAP'!E49</f>
        <v>39230</v>
      </c>
      <c r="F50" s="1832">
        <f>+'[1]0. Overview BAP'!F49</f>
        <v>1.4999999999999999E-2</v>
      </c>
      <c r="G50" s="1833">
        <f>+'[1]0. Overview BAP'!G49</f>
        <v>6.2E-2</v>
      </c>
      <c r="H50" s="1830">
        <f>+'[1]0. Overview BAP'!H49</f>
        <v>36947</v>
      </c>
      <c r="I50" s="1831">
        <f>+'[1]0. Overview BAP'!I49</f>
        <v>39230</v>
      </c>
      <c r="J50" s="1834">
        <f>+'[1]0. Overview BAP'!J49</f>
        <v>6.2E-2</v>
      </c>
    </row>
    <row r="51" spans="2:10" s="463" customFormat="1" ht="14.25" customHeight="1">
      <c r="B51" s="1943" t="s">
        <v>135</v>
      </c>
      <c r="C51" s="1918"/>
      <c r="D51" s="1919"/>
      <c r="E51" s="1920"/>
      <c r="F51" s="1921"/>
      <c r="G51" s="1922"/>
      <c r="H51" s="1923"/>
      <c r="I51" s="1924"/>
      <c r="J51" s="1925"/>
    </row>
    <row r="52" spans="2:10" s="463" customFormat="1">
      <c r="B52" s="1936" t="s">
        <v>136</v>
      </c>
      <c r="C52" s="377">
        <f>+'[1]0. Overview BAP'!C51</f>
        <v>94382</v>
      </c>
      <c r="D52" s="381">
        <f>+'[1]0. Overview BAP'!D51</f>
        <v>94382</v>
      </c>
      <c r="E52" s="1456">
        <f>+'[1]0. Overview BAP'!E51</f>
        <v>94382</v>
      </c>
      <c r="F52" s="1820">
        <f>+'[1]0. Overview BAP'!F51</f>
        <v>0</v>
      </c>
      <c r="G52" s="1821">
        <f>+'[1]0. Overview BAP'!G51</f>
        <v>0</v>
      </c>
      <c r="H52" s="381">
        <f>+'[1]0. Overview BAP'!H51</f>
        <v>94382</v>
      </c>
      <c r="I52" s="1456">
        <f>+'[1]0. Overview BAP'!I51</f>
        <v>94382</v>
      </c>
      <c r="J52" s="1822">
        <f>+'[1]0. Overview BAP'!J51</f>
        <v>0</v>
      </c>
    </row>
    <row r="53" spans="2:10" s="461" customFormat="1" ht="15.5">
      <c r="B53" s="1936" t="s">
        <v>846</v>
      </c>
      <c r="C53" s="377">
        <f>+'[1]0. Overview BAP'!C52</f>
        <v>14886</v>
      </c>
      <c r="D53" s="381">
        <f>+'[1]0. Overview BAP'!D52</f>
        <v>14948</v>
      </c>
      <c r="E53" s="1456">
        <f>+'[1]0. Overview BAP'!E52</f>
        <v>14948</v>
      </c>
      <c r="F53" s="1820">
        <f>+'[1]0. Overview BAP'!F52</f>
        <v>0</v>
      </c>
      <c r="G53" s="1821">
        <f>+'[1]0. Overview BAP'!G52</f>
        <v>4.1649872363294371E-3</v>
      </c>
      <c r="H53" s="381">
        <f>+'[1]0. Overview BAP'!H52</f>
        <v>14886</v>
      </c>
      <c r="I53" s="1456">
        <f>+'[1]0. Overview BAP'!I52</f>
        <v>14948</v>
      </c>
      <c r="J53" s="1822">
        <f>+'[1]0. Overview BAP'!J52</f>
        <v>4.1649872363294371E-3</v>
      </c>
    </row>
    <row r="54" spans="2:10" s="461" customFormat="1" ht="15" thickBot="1">
      <c r="B54" s="1938" t="s">
        <v>137</v>
      </c>
      <c r="C54" s="1273">
        <f>+'[1]0. Overview BAP'!C53</f>
        <v>79496</v>
      </c>
      <c r="D54" s="1459">
        <f>+'[1]0. Overview BAP'!D53</f>
        <v>79434</v>
      </c>
      <c r="E54" s="1460">
        <f>+'[1]0. Overview BAP'!E53</f>
        <v>79434</v>
      </c>
      <c r="F54" s="1826">
        <f>+'[1]0. Overview BAP'!F53</f>
        <v>0</v>
      </c>
      <c r="G54" s="1827">
        <f>+'[1]0. Overview BAP'!G53</f>
        <v>-7.7991345476501961E-4</v>
      </c>
      <c r="H54" s="1459">
        <f>+'[1]0. Overview BAP'!H53</f>
        <v>79496</v>
      </c>
      <c r="I54" s="1460">
        <f>+'[1]0. Overview BAP'!I53</f>
        <v>79434</v>
      </c>
      <c r="J54" s="1828">
        <f>+'[1]0. Overview BAP'!J53</f>
        <v>-7.7991345476501961E-4</v>
      </c>
    </row>
    <row r="55" spans="2:10" s="461" customFormat="1">
      <c r="B55" s="462"/>
    </row>
    <row r="56" spans="2:10" s="461" customFormat="1" ht="14.5" customHeight="1">
      <c r="B56" s="2078" t="s">
        <v>138</v>
      </c>
      <c r="C56" s="2078"/>
      <c r="D56" s="2078"/>
      <c r="E56" s="2078"/>
      <c r="F56" s="2078"/>
      <c r="G56" s="2078"/>
      <c r="H56" s="462"/>
      <c r="I56" s="462"/>
      <c r="J56" s="462"/>
    </row>
    <row r="57" spans="2:10">
      <c r="B57" s="2078" t="s">
        <v>139</v>
      </c>
      <c r="C57" s="2078"/>
      <c r="D57" s="2078"/>
      <c r="E57" s="2078"/>
      <c r="F57" s="2078"/>
      <c r="G57" s="2078"/>
    </row>
    <row r="58" spans="2:10">
      <c r="B58" s="2078" t="s">
        <v>140</v>
      </c>
      <c r="C58" s="2078"/>
      <c r="D58" s="2078"/>
      <c r="E58" s="2078"/>
      <c r="F58" s="2078"/>
      <c r="G58" s="2078"/>
    </row>
    <row r="59" spans="2:10">
      <c r="B59" s="2078" t="s">
        <v>141</v>
      </c>
      <c r="C59" s="2078"/>
      <c r="D59" s="2078"/>
      <c r="E59" s="2078"/>
      <c r="F59" s="2078"/>
      <c r="G59" s="2078"/>
    </row>
    <row r="60" spans="2:10">
      <c r="B60" s="2078" t="s">
        <v>142</v>
      </c>
      <c r="C60" s="2078"/>
      <c r="D60" s="2078"/>
      <c r="E60" s="2078"/>
      <c r="F60" s="2078"/>
      <c r="G60" s="2078"/>
    </row>
    <row r="61" spans="2:10" ht="28.4" customHeight="1">
      <c r="B61" s="2078" t="s">
        <v>143</v>
      </c>
      <c r="C61" s="2078"/>
      <c r="D61" s="2078"/>
      <c r="E61" s="2078"/>
      <c r="F61" s="2078"/>
      <c r="G61" s="2078"/>
    </row>
    <row r="62" spans="2:10">
      <c r="B62" s="2078" t="s">
        <v>144</v>
      </c>
      <c r="C62" s="2078"/>
      <c r="D62" s="2078"/>
      <c r="E62" s="2078"/>
      <c r="F62" s="2078"/>
      <c r="G62" s="2078"/>
      <c r="H62" s="118"/>
      <c r="I62" s="118"/>
      <c r="J62" s="118"/>
    </row>
    <row r="63" spans="2:10">
      <c r="B63" s="2078" t="s">
        <v>145</v>
      </c>
      <c r="C63" s="2078"/>
      <c r="D63" s="2078"/>
      <c r="E63" s="2078"/>
      <c r="F63" s="2078"/>
      <c r="G63" s="2078"/>
      <c r="H63" s="118"/>
      <c r="I63" s="118"/>
      <c r="J63" s="118"/>
    </row>
    <row r="64" spans="2:10">
      <c r="B64" s="2078" t="s">
        <v>146</v>
      </c>
      <c r="C64" s="2078"/>
      <c r="D64" s="2078"/>
      <c r="E64" s="2078"/>
      <c r="F64" s="2078"/>
      <c r="G64" s="2078"/>
    </row>
    <row r="65" spans="2:7" ht="14.5" customHeight="1">
      <c r="B65" s="2078" t="s">
        <v>147</v>
      </c>
      <c r="C65" s="2083"/>
      <c r="D65" s="2083"/>
      <c r="E65" s="2083"/>
      <c r="F65" s="2083"/>
      <c r="G65" s="2083"/>
    </row>
    <row r="66" spans="2:7">
      <c r="B66" s="2078" t="s">
        <v>148</v>
      </c>
      <c r="C66" s="2078"/>
      <c r="D66" s="2078"/>
      <c r="E66" s="2078"/>
      <c r="F66" s="2078"/>
      <c r="G66" s="2078"/>
    </row>
    <row r="67" spans="2:7">
      <c r="B67" s="2078" t="s">
        <v>149</v>
      </c>
      <c r="C67" s="2078"/>
      <c r="D67" s="2078"/>
      <c r="E67" s="2078"/>
      <c r="F67" s="2078"/>
      <c r="G67" s="2078"/>
    </row>
    <row r="68" spans="2:7">
      <c r="B68" s="2078" t="s">
        <v>150</v>
      </c>
      <c r="C68" s="2078"/>
      <c r="D68" s="2078"/>
      <c r="E68" s="2078"/>
      <c r="F68" s="2078"/>
      <c r="G68" s="2078"/>
    </row>
    <row r="69" spans="2:7">
      <c r="B69" s="2078" t="s">
        <v>151</v>
      </c>
      <c r="C69" s="2083"/>
      <c r="D69" s="2083"/>
      <c r="E69" s="2083"/>
      <c r="F69" s="2083"/>
      <c r="G69" s="2083"/>
    </row>
    <row r="70" spans="2:7">
      <c r="B70" s="2082"/>
      <c r="C70" s="2082"/>
      <c r="D70" s="2082"/>
      <c r="E70" s="2082"/>
      <c r="F70" s="2082"/>
      <c r="G70" s="2082"/>
    </row>
    <row r="71" spans="2:7">
      <c r="B71" s="2082"/>
      <c r="C71" s="2082"/>
      <c r="D71" s="2082"/>
      <c r="E71" s="2082"/>
      <c r="F71" s="2082"/>
      <c r="G71" s="2082"/>
    </row>
    <row r="72" spans="2:7">
      <c r="B72" s="34"/>
      <c r="C72" s="43"/>
      <c r="D72" s="43"/>
      <c r="E72" s="43"/>
      <c r="F72" s="43"/>
      <c r="G72" s="43"/>
    </row>
  </sheetData>
  <mergeCells count="19">
    <mergeCell ref="B69:G69"/>
    <mergeCell ref="B56:G56"/>
    <mergeCell ref="B67:G67"/>
    <mergeCell ref="B68:G68"/>
    <mergeCell ref="C5:E5"/>
    <mergeCell ref="F5:G5"/>
    <mergeCell ref="H5:I5"/>
    <mergeCell ref="B71:G71"/>
    <mergeCell ref="B70:G70"/>
    <mergeCell ref="B57:G57"/>
    <mergeCell ref="B58:G58"/>
    <mergeCell ref="B59:G59"/>
    <mergeCell ref="B60:G60"/>
    <mergeCell ref="B61:G61"/>
    <mergeCell ref="B62:G62"/>
    <mergeCell ref="B63:G63"/>
    <mergeCell ref="B64:G64"/>
    <mergeCell ref="B65:G65"/>
    <mergeCell ref="B66:G66"/>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B1:K42"/>
  <sheetViews>
    <sheetView showGridLines="0" zoomScale="70" zoomScaleNormal="70" workbookViewId="0">
      <selection activeCell="C6" sqref="C6"/>
    </sheetView>
  </sheetViews>
  <sheetFormatPr baseColWidth="10" defaultColWidth="11.453125" defaultRowHeight="14.5"/>
  <cols>
    <col min="2" max="2" width="38.81640625" style="35" customWidth="1"/>
    <col min="3" max="5" width="11.453125" style="35" bestFit="1" customWidth="1"/>
    <col min="6" max="6" width="11.453125" style="35"/>
    <col min="7" max="7" width="8.453125" style="35" bestFit="1" customWidth="1"/>
    <col min="8" max="8" width="13.81640625" customWidth="1"/>
    <col min="9" max="9" width="14.1796875" bestFit="1" customWidth="1"/>
    <col min="10" max="10" width="14.54296875" customWidth="1"/>
  </cols>
  <sheetData>
    <row r="1" spans="2:11">
      <c r="B1" s="310" t="s">
        <v>41</v>
      </c>
    </row>
    <row r="4" spans="2:11" ht="15" thickBot="1"/>
    <row r="5" spans="2:11">
      <c r="B5" s="1080" t="s">
        <v>152</v>
      </c>
      <c r="C5" s="2079" t="s">
        <v>71</v>
      </c>
      <c r="D5" s="2080"/>
      <c r="E5" s="2081"/>
      <c r="F5" s="2079" t="s">
        <v>72</v>
      </c>
      <c r="G5" s="2081"/>
      <c r="H5" s="2079" t="s">
        <v>105</v>
      </c>
      <c r="I5" s="2081"/>
      <c r="J5" s="1068" t="s">
        <v>72</v>
      </c>
    </row>
    <row r="6" spans="2:11" ht="15" thickBot="1">
      <c r="B6" s="147" t="s">
        <v>106</v>
      </c>
      <c r="C6" s="2057" t="s">
        <v>773</v>
      </c>
      <c r="D6" s="2058" t="s">
        <v>45</v>
      </c>
      <c r="E6" s="2059" t="s">
        <v>774</v>
      </c>
      <c r="F6" s="469" t="s">
        <v>74</v>
      </c>
      <c r="G6" s="1081" t="s">
        <v>75</v>
      </c>
      <c r="H6" s="1082" t="s">
        <v>771</v>
      </c>
      <c r="I6" s="1083" t="s">
        <v>772</v>
      </c>
      <c r="J6" s="1084" t="str">
        <f>+CONCATENATE(I6," / ",H6)</f>
        <v>Dic 24 / Dic 23</v>
      </c>
    </row>
    <row r="7" spans="2:11">
      <c r="B7" s="1085" t="s">
        <v>153</v>
      </c>
      <c r="C7" s="778"/>
      <c r="D7" s="779"/>
      <c r="E7" s="780"/>
      <c r="F7" s="1086"/>
      <c r="G7" s="1087"/>
      <c r="H7" s="779"/>
      <c r="I7" s="780"/>
      <c r="J7" s="986"/>
    </row>
    <row r="8" spans="2:11">
      <c r="B8" s="592" t="s">
        <v>154</v>
      </c>
      <c r="C8" s="1835">
        <f>+'[1]0.1.Contribution BAP'!C7</f>
        <v>881642.96645879978</v>
      </c>
      <c r="D8" s="1836">
        <f>+'[1]0.1.Contribution BAP'!D7</f>
        <v>1310903.4299244001</v>
      </c>
      <c r="E8" s="1837">
        <f>+'[1]0.1.Contribution BAP'!E7</f>
        <v>1131115.0828379998</v>
      </c>
      <c r="F8" s="475">
        <f>+'[1]0.1.Contribution BAP'!F7</f>
        <v>-0.13714842984030384</v>
      </c>
      <c r="G8" s="457">
        <f>+'[1]0.1.Contribution BAP'!G7</f>
        <v>0.28296274781301523</v>
      </c>
      <c r="H8" s="1838">
        <f>+'[1]0.1.Contribution BAP'!H7</f>
        <v>4280750.8875455996</v>
      </c>
      <c r="I8" s="1839">
        <f>+'[1]0.1.Contribution BAP'!I7</f>
        <v>4889076.4318655999</v>
      </c>
      <c r="J8" s="458">
        <f>+'[1]0.1.Contribution BAP'!J7</f>
        <v>0.14210720509101812</v>
      </c>
      <c r="K8" s="115"/>
    </row>
    <row r="9" spans="2:11">
      <c r="B9" s="592" t="s">
        <v>155</v>
      </c>
      <c r="C9" s="1835">
        <f>+'[1]0.1.Contribution BAP'!C8</f>
        <v>19652</v>
      </c>
      <c r="D9" s="1836">
        <f>+'[1]0.1.Contribution BAP'!D8</f>
        <v>16615</v>
      </c>
      <c r="E9" s="1837">
        <f>+'[1]0.1.Contribution BAP'!E8</f>
        <v>23502</v>
      </c>
      <c r="F9" s="475">
        <f>+'[1]0.1.Contribution BAP'!F8</f>
        <v>0.41450496539271753</v>
      </c>
      <c r="G9" s="457">
        <f>+'[1]0.1.Contribution BAP'!G8</f>
        <v>0.19590881335233054</v>
      </c>
      <c r="H9" s="1838">
        <f>+'[1]0.1.Contribution BAP'!H8</f>
        <v>83051</v>
      </c>
      <c r="I9" s="1839">
        <f>+'[1]0.1.Contribution BAP'!I8</f>
        <v>93511</v>
      </c>
      <c r="J9" s="458">
        <f>+'[1]0.1.Contribution BAP'!J8</f>
        <v>0.12594670744482306</v>
      </c>
    </row>
    <row r="10" spans="2:11" s="150" customFormat="1">
      <c r="B10" s="593" t="s">
        <v>156</v>
      </c>
      <c r="C10" s="1835"/>
      <c r="D10" s="1836"/>
      <c r="E10" s="1837"/>
      <c r="F10" s="475"/>
      <c r="G10" s="457"/>
      <c r="H10" s="1838"/>
      <c r="I10" s="1839"/>
      <c r="J10" s="459"/>
    </row>
    <row r="11" spans="2:11" ht="15">
      <c r="B11" s="592" t="s">
        <v>157</v>
      </c>
      <c r="C11" s="1835">
        <f>+'[1]0.1.Contribution BAP'!C10</f>
        <v>52693.627622015396</v>
      </c>
      <c r="D11" s="1836">
        <f>+'[1]0.1.Contribution BAP'!D10</f>
        <v>62404.354470295497</v>
      </c>
      <c r="E11" s="1837">
        <f>+'[1]0.1.Contribution BAP'!E10</f>
        <v>114385.20952100767</v>
      </c>
      <c r="F11" s="475">
        <f>+'[1]0.1.Contribution BAP'!F10</f>
        <v>0.83296839606689765</v>
      </c>
      <c r="G11" s="457">
        <f>+'[1]0.1.Contribution BAP'!G10</f>
        <v>1.1707598182748293</v>
      </c>
      <c r="H11" s="1838">
        <f>+'[1]0.1.Contribution BAP'!H10</f>
        <v>199239.77090783822</v>
      </c>
      <c r="I11" s="1839">
        <f>+'[1]0.1.Contribution BAP'!I10</f>
        <v>302219.86113624478</v>
      </c>
      <c r="J11" s="458">
        <f>+'[1]0.1.Contribution BAP'!J10</f>
        <v>0.51686513068739559</v>
      </c>
      <c r="K11" s="341"/>
    </row>
    <row r="12" spans="2:11">
      <c r="B12" s="592" t="s">
        <v>158</v>
      </c>
      <c r="C12" s="1835">
        <f>+'[1]0.1.Contribution BAP'!C11</f>
        <v>-104052</v>
      </c>
      <c r="D12" s="1836">
        <f>+'[1]0.1.Contribution BAP'!D11</f>
        <v>3359</v>
      </c>
      <c r="E12" s="1837">
        <f>+'[1]0.1.Contribution BAP'!E11</f>
        <v>13651</v>
      </c>
      <c r="F12" s="475">
        <f>+'[1]0.1.Contribution BAP'!F11</f>
        <v>3.0640071449836261</v>
      </c>
      <c r="G12" s="457">
        <f>+'[1]0.1.Contribution BAP'!G11</f>
        <v>-1.1311940183754277</v>
      </c>
      <c r="H12" s="1838">
        <f>+'[1]0.1.Contribution BAP'!H11</f>
        <v>-128551</v>
      </c>
      <c r="I12" s="1839">
        <f>+'[1]0.1.Contribution BAP'!I11</f>
        <v>-7042</v>
      </c>
      <c r="J12" s="458">
        <f>+'[1]0.1.Contribution BAP'!J11</f>
        <v>-0.94522018498494764</v>
      </c>
    </row>
    <row r="13" spans="2:11" s="150" customFormat="1">
      <c r="B13" s="593" t="s">
        <v>159</v>
      </c>
      <c r="C13" s="1835"/>
      <c r="D13" s="1836"/>
      <c r="E13" s="1837"/>
      <c r="F13" s="475"/>
      <c r="G13" s="457"/>
      <c r="H13" s="1838"/>
      <c r="I13" s="1839"/>
      <c r="J13" s="459"/>
    </row>
    <row r="14" spans="2:11" ht="15">
      <c r="B14" s="592" t="s">
        <v>160</v>
      </c>
      <c r="C14" s="1835">
        <f>+'[1]0.1.Contribution BAP'!C13</f>
        <v>134469</v>
      </c>
      <c r="D14" s="1836">
        <f>+'[1]0.1.Contribution BAP'!D13</f>
        <v>187149</v>
      </c>
      <c r="E14" s="1837">
        <f>+'[1]0.1.Contribution BAP'!E13</f>
        <v>167661</v>
      </c>
      <c r="F14" s="475">
        <f>+'[1]0.1.Contribution BAP'!F13</f>
        <v>-0.1041309331067759</v>
      </c>
      <c r="G14" s="457">
        <f>+'[1]0.1.Contribution BAP'!G13</f>
        <v>0.24683756107355598</v>
      </c>
      <c r="H14" s="1838">
        <f>+'[1]0.1.Contribution BAP'!H13</f>
        <v>801244</v>
      </c>
      <c r="I14" s="1839">
        <f>+'[1]0.1.Contribution BAP'!I13</f>
        <v>761022</v>
      </c>
      <c r="J14" s="458">
        <f>+'[1]0.1.Contribution BAP'!J13</f>
        <v>-5.0199439871000597E-2</v>
      </c>
    </row>
    <row r="15" spans="2:11">
      <c r="B15" s="592" t="s">
        <v>161</v>
      </c>
      <c r="C15" s="1835">
        <f>+'[1]0.1.Contribution BAP'!C14</f>
        <v>40380</v>
      </c>
      <c r="D15" s="1836">
        <f>+'[1]0.1.Contribution BAP'!D14</f>
        <v>34687</v>
      </c>
      <c r="E15" s="1837">
        <f>+'[1]0.1.Contribution BAP'!E14</f>
        <v>24322</v>
      </c>
      <c r="F15" s="475">
        <f>+'[1]0.1.Contribution BAP'!F14</f>
        <v>-0.29881511805575578</v>
      </c>
      <c r="G15" s="457">
        <f>+'[1]0.1.Contribution BAP'!G14</f>
        <v>-0.39767211490837046</v>
      </c>
      <c r="H15" s="1838">
        <f>+'[1]0.1.Contribution BAP'!H14</f>
        <v>149549</v>
      </c>
      <c r="I15" s="1839">
        <f>+'[1]0.1.Contribution BAP'!I14</f>
        <v>132926</v>
      </c>
      <c r="J15" s="458">
        <f>+'[1]0.1.Contribution BAP'!J14</f>
        <v>-0.11115420363894109</v>
      </c>
    </row>
    <row r="16" spans="2:11">
      <c r="B16" s="593" t="s">
        <v>162</v>
      </c>
      <c r="C16" s="1835"/>
      <c r="D16" s="1836"/>
      <c r="E16" s="1837"/>
      <c r="F16" s="475"/>
      <c r="G16" s="457"/>
      <c r="H16" s="1838"/>
      <c r="I16" s="1839"/>
      <c r="J16" s="458"/>
    </row>
    <row r="17" spans="2:10">
      <c r="B17" s="592" t="s">
        <v>163</v>
      </c>
      <c r="C17" s="1835">
        <f>+'[1]0.1.Contribution BAP'!C16</f>
        <v>21578</v>
      </c>
      <c r="D17" s="1836">
        <f>+'[1]0.1.Contribution BAP'!D16</f>
        <v>22564</v>
      </c>
      <c r="E17" s="1837">
        <f>+'[1]0.1.Contribution BAP'!E16</f>
        <v>32369</v>
      </c>
      <c r="F17" s="475">
        <f>+'[1]0.1.Contribution BAP'!F16</f>
        <v>0.43454174791703593</v>
      </c>
      <c r="G17" s="457">
        <f>+'[1]0.1.Contribution BAP'!G16</f>
        <v>0.5000926869960145</v>
      </c>
      <c r="H17" s="1838">
        <f>+'[1]0.1.Contribution BAP'!H16</f>
        <v>40522</v>
      </c>
      <c r="I17" s="1839">
        <f>+'[1]0.1.Contribution BAP'!I16</f>
        <v>110975</v>
      </c>
      <c r="J17" s="458">
        <f>+'[1]0.1.Contribution BAP'!J16</f>
        <v>1.7386358027738018</v>
      </c>
    </row>
    <row r="18" spans="2:10">
      <c r="B18" s="592" t="s">
        <v>164</v>
      </c>
      <c r="C18" s="1835">
        <f>+'[1]0.1.Contribution BAP'!C17</f>
        <v>27972</v>
      </c>
      <c r="D18" s="1836">
        <f>+'[1]0.1.Contribution BAP'!D17</f>
        <v>29944</v>
      </c>
      <c r="E18" s="1837">
        <f>+'[1]0.1.Contribution BAP'!E17</f>
        <v>-2742</v>
      </c>
      <c r="F18" s="475">
        <f>+'[1]0.1.Contribution BAP'!F17</f>
        <v>-1.0915709324071601</v>
      </c>
      <c r="G18" s="457">
        <f>+'[1]0.1.Contribution BAP'!G17</f>
        <v>-1.098026598026598</v>
      </c>
      <c r="H18" s="1838">
        <f>+'[1]0.1.Contribution BAP'!H17</f>
        <v>132829</v>
      </c>
      <c r="I18" s="1839">
        <f>+'[1]0.1.Contribution BAP'!I17</f>
        <v>84282</v>
      </c>
      <c r="J18" s="458">
        <f>+'[1]0.1.Contribution BAP'!J17</f>
        <v>-0.36548494681131377</v>
      </c>
    </row>
    <row r="19" spans="2:10" ht="15.5" thickBot="1">
      <c r="B19" s="593" t="s">
        <v>165</v>
      </c>
      <c r="C19" s="1835">
        <f>+'[1]0.1.Contribution BAP'!C18</f>
        <v>-232508.59408081521</v>
      </c>
      <c r="D19" s="1836">
        <f>+'[1]0.1.Contribution BAP'!D18</f>
        <v>-143837.78439469554</v>
      </c>
      <c r="E19" s="1837">
        <f>+'[1]0.1.Contribution BAP'!E18</f>
        <v>-377550.29235900752</v>
      </c>
      <c r="F19" s="475">
        <f>+'[1]0.1.Contribution BAP'!F18</f>
        <v>1.6248338984629886</v>
      </c>
      <c r="G19" s="457">
        <f>+'[1]0.1.Contribution BAP'!G18</f>
        <v>0.62381220294927597</v>
      </c>
      <c r="H19" s="1838">
        <f>+'[1]0.1.Contribution BAP'!H18</f>
        <v>-693094.65845343785</v>
      </c>
      <c r="I19" s="1839">
        <f>+'[1]0.1.Contribution BAP'!I18</f>
        <v>-865716.29300184478</v>
      </c>
      <c r="J19" s="458">
        <f>+'[1]0.1.Contribution BAP'!J18</f>
        <v>0.24905924817483449</v>
      </c>
    </row>
    <row r="20" spans="2:10" ht="15" thickBot="1">
      <c r="B20" s="594" t="s">
        <v>166</v>
      </c>
      <c r="C20" s="1840">
        <f>+'[1]0.1.Contribution BAP'!C19</f>
        <v>841826.99999999988</v>
      </c>
      <c r="D20" s="1841">
        <f>+'[1]0.1.Contribution BAP'!D19</f>
        <v>1523788</v>
      </c>
      <c r="E20" s="1842">
        <f>+'[1]0.1.Contribution BAP'!E19</f>
        <v>1126713</v>
      </c>
      <c r="F20" s="473">
        <f>+'[1]0.1.Contribution BAP'!F19</f>
        <v>-0.26058414950111175</v>
      </c>
      <c r="G20" s="474">
        <f>+'[1]0.1.Contribution BAP'!G19</f>
        <v>0.33841394965949079</v>
      </c>
      <c r="H20" s="1843">
        <f>+'[1]0.1.Contribution BAP'!H19</f>
        <v>4865540</v>
      </c>
      <c r="I20" s="1844">
        <f>+'[1]0.1.Contribution BAP'!I19</f>
        <v>5501254</v>
      </c>
      <c r="J20" s="460">
        <f>+'[1]0.1.Contribution BAP'!J19</f>
        <v>0.13065641223790164</v>
      </c>
    </row>
    <row r="21" spans="2:10" ht="15.5">
      <c r="B21" s="96"/>
      <c r="C21" s="96"/>
      <c r="D21" s="96"/>
      <c r="E21" s="96"/>
      <c r="F21" s="96"/>
      <c r="G21" s="96"/>
      <c r="H21" s="96"/>
      <c r="I21" s="96"/>
      <c r="J21" s="96"/>
    </row>
    <row r="22" spans="2:10" ht="15.5">
      <c r="B22" s="144" t="s">
        <v>167</v>
      </c>
      <c r="C22" s="144"/>
      <c r="D22" s="144"/>
      <c r="E22" s="144"/>
      <c r="F22" s="145"/>
      <c r="G22" s="145"/>
      <c r="H22" s="96"/>
      <c r="I22" s="96"/>
      <c r="J22" s="96"/>
    </row>
    <row r="23" spans="2:10" ht="15.5">
      <c r="B23" s="144" t="s">
        <v>168</v>
      </c>
      <c r="C23" s="144"/>
      <c r="D23" s="144"/>
      <c r="E23" s="144"/>
      <c r="F23" s="145"/>
      <c r="G23" s="145"/>
      <c r="H23" s="96"/>
      <c r="I23" s="96"/>
      <c r="J23" s="96"/>
    </row>
    <row r="24" spans="2:10" ht="15.5">
      <c r="B24" s="144" t="s">
        <v>169</v>
      </c>
      <c r="C24" s="144"/>
      <c r="D24" s="144"/>
      <c r="E24" s="144"/>
      <c r="F24" s="145"/>
      <c r="G24" s="145"/>
      <c r="H24" s="96"/>
      <c r="I24" s="96"/>
      <c r="J24" s="96"/>
    </row>
    <row r="25" spans="2:10" ht="26.5" customHeight="1">
      <c r="B25" s="2085" t="s">
        <v>170</v>
      </c>
      <c r="C25" s="2085"/>
      <c r="D25" s="2085"/>
      <c r="E25" s="2085"/>
      <c r="F25" s="2085"/>
      <c r="G25" s="2085"/>
      <c r="H25" s="2085"/>
      <c r="I25" s="96"/>
      <c r="J25" s="96"/>
    </row>
    <row r="26" spans="2:10" ht="15.5">
      <c r="B26" s="2084" t="s">
        <v>171</v>
      </c>
      <c r="C26" s="2084"/>
      <c r="D26" s="2084"/>
      <c r="E26" s="2084"/>
      <c r="F26" s="146"/>
      <c r="G26" s="146"/>
      <c r="H26" s="96"/>
      <c r="I26" s="96"/>
      <c r="J26" s="96"/>
    </row>
    <row r="27" spans="2:10" ht="15.5">
      <c r="B27" s="146"/>
      <c r="C27" s="146"/>
      <c r="D27" s="146"/>
      <c r="E27" s="146"/>
      <c r="F27" s="146"/>
      <c r="G27" s="146"/>
      <c r="H27" s="96"/>
      <c r="I27" s="96"/>
      <c r="J27" s="96"/>
    </row>
    <row r="28" spans="2:10" ht="15.5">
      <c r="B28" s="96"/>
      <c r="C28" s="96"/>
      <c r="D28" s="96"/>
      <c r="E28" s="96"/>
      <c r="F28" s="96"/>
      <c r="G28" s="96"/>
      <c r="H28" s="96"/>
      <c r="I28" s="96"/>
      <c r="J28" s="96"/>
    </row>
    <row r="29" spans="2:10" ht="15.5">
      <c r="B29" s="96"/>
      <c r="C29" s="113"/>
      <c r="D29" s="113"/>
      <c r="E29" s="113"/>
      <c r="F29" s="114"/>
      <c r="G29" s="114"/>
      <c r="H29" s="96"/>
      <c r="I29" s="96"/>
      <c r="J29" s="96"/>
    </row>
    <row r="30" spans="2:10">
      <c r="C30" s="37"/>
      <c r="D30" s="37"/>
      <c r="E30" s="37"/>
      <c r="F30" s="38"/>
      <c r="G30" s="38"/>
    </row>
    <row r="31" spans="2:10" ht="15.75" customHeight="1">
      <c r="C31" s="37"/>
      <c r="D31" s="37"/>
      <c r="E31" s="37"/>
      <c r="F31" s="39"/>
      <c r="G31" s="38"/>
    </row>
    <row r="32" spans="2:10">
      <c r="C32" s="40"/>
      <c r="D32" s="40"/>
      <c r="E32" s="40"/>
      <c r="F32" s="39"/>
      <c r="G32" s="39"/>
    </row>
    <row r="33" spans="3:7">
      <c r="C33" s="37"/>
      <c r="D33" s="37"/>
      <c r="E33" s="37"/>
      <c r="F33" s="38"/>
      <c r="G33" s="38"/>
    </row>
    <row r="34" spans="3:7">
      <c r="C34" s="37"/>
      <c r="D34" s="37"/>
      <c r="E34" s="37"/>
      <c r="F34" s="39"/>
      <c r="G34" s="39"/>
    </row>
    <row r="35" spans="3:7">
      <c r="C35" s="40"/>
      <c r="D35" s="40"/>
      <c r="E35" s="40"/>
      <c r="F35" s="39"/>
      <c r="G35" s="39"/>
    </row>
    <row r="36" spans="3:7">
      <c r="C36" s="37"/>
      <c r="D36" s="37"/>
      <c r="E36" s="37"/>
      <c r="F36" s="39"/>
      <c r="G36" s="39"/>
    </row>
    <row r="37" spans="3:7">
      <c r="C37" s="37"/>
      <c r="D37" s="37"/>
      <c r="E37" s="37"/>
      <c r="F37" s="38"/>
      <c r="G37" s="39"/>
    </row>
    <row r="38" spans="3:7">
      <c r="C38" s="40"/>
      <c r="D38" s="40"/>
      <c r="E38" s="40"/>
      <c r="F38" s="39"/>
      <c r="G38" s="39"/>
    </row>
    <row r="39" spans="3:7">
      <c r="C39" s="40"/>
      <c r="D39" s="37"/>
      <c r="E39" s="37"/>
      <c r="F39" s="38"/>
      <c r="G39" s="38"/>
    </row>
    <row r="40" spans="3:7">
      <c r="C40" s="40"/>
      <c r="D40" s="37"/>
      <c r="E40" s="37"/>
      <c r="F40" s="38"/>
      <c r="G40" s="39"/>
    </row>
    <row r="41" spans="3:7">
      <c r="C41" s="37"/>
      <c r="D41" s="37"/>
      <c r="E41" s="37"/>
      <c r="F41" s="38"/>
      <c r="G41" s="38"/>
    </row>
    <row r="42" spans="3:7">
      <c r="C42" s="41"/>
      <c r="D42" s="41"/>
      <c r="E42" s="41"/>
      <c r="F42" s="42"/>
      <c r="G42" s="42"/>
    </row>
  </sheetData>
  <mergeCells count="5">
    <mergeCell ref="B26:E26"/>
    <mergeCell ref="B25:H25"/>
    <mergeCell ref="C5:E5"/>
    <mergeCell ref="F5:G5"/>
    <mergeCell ref="H5:I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G27"/>
  <sheetViews>
    <sheetView showGridLines="0" zoomScale="70" zoomScaleNormal="70" workbookViewId="0">
      <pane xSplit="2" topLeftCell="C1" activePane="topRight" state="frozen"/>
      <selection activeCell="I30" sqref="I30"/>
      <selection pane="topRight" activeCell="H18" sqref="H18"/>
    </sheetView>
  </sheetViews>
  <sheetFormatPr baseColWidth="10" defaultColWidth="11.453125" defaultRowHeight="14.5"/>
  <cols>
    <col min="2" max="2" width="43.453125" bestFit="1" customWidth="1"/>
    <col min="5" max="6" width="11.453125" customWidth="1"/>
    <col min="7" max="7" width="12.453125" customWidth="1"/>
  </cols>
  <sheetData>
    <row r="1" spans="1:7">
      <c r="A1" s="137" t="s">
        <v>41</v>
      </c>
    </row>
    <row r="3" spans="1:7" ht="15" thickBot="1"/>
    <row r="4" spans="1:7">
      <c r="B4" s="2091" t="s">
        <v>37</v>
      </c>
      <c r="C4" s="2079" t="s">
        <v>71</v>
      </c>
      <c r="D4" s="2080"/>
      <c r="E4" s="2081"/>
      <c r="F4" s="2086" t="s">
        <v>172</v>
      </c>
      <c r="G4" s="2087"/>
    </row>
    <row r="5" spans="1:7" ht="15" thickBot="1">
      <c r="B5" s="2092"/>
      <c r="C5" s="471" t="s">
        <v>773</v>
      </c>
      <c r="D5" s="470" t="s">
        <v>45</v>
      </c>
      <c r="E5" s="472" t="s">
        <v>774</v>
      </c>
      <c r="F5" s="1625">
        <v>2023</v>
      </c>
      <c r="G5" s="1626">
        <v>2024</v>
      </c>
    </row>
    <row r="6" spans="1:7">
      <c r="B6" s="153" t="s">
        <v>153</v>
      </c>
      <c r="C6" s="1848"/>
      <c r="D6" s="1849"/>
      <c r="E6" s="1850"/>
      <c r="F6" s="1848"/>
      <c r="G6" s="1850"/>
    </row>
    <row r="7" spans="1:7">
      <c r="B7" s="154" t="s">
        <v>154</v>
      </c>
      <c r="C7" s="1851">
        <f>+'[1]0.2.ROAE'!C6</f>
        <v>0.16599225792644282</v>
      </c>
      <c r="D7" s="1852">
        <f>+'[1]0.2.ROAE'!D6</f>
        <v>0.24548420027188922</v>
      </c>
      <c r="E7" s="1853">
        <f>+'[1]0.2.ROAE'!E6</f>
        <v>0.20085136448428306</v>
      </c>
      <c r="F7" s="1851">
        <f>+'[1]0.2.ROAE'!F6</f>
        <v>0.20612144343913108</v>
      </c>
      <c r="G7" s="1853">
        <f>+'[1]0.2.ROAE'!G6</f>
        <v>0.21985740759387873</v>
      </c>
    </row>
    <row r="8" spans="1:7">
      <c r="B8" s="154" t="s">
        <v>155</v>
      </c>
      <c r="C8" s="1851">
        <f>+'[1]0.2.ROAE'!C7</f>
        <v>8.8410267368853171E-2</v>
      </c>
      <c r="D8" s="1852">
        <f>+'[1]0.2.ROAE'!D7</f>
        <v>6.8108428289900463E-2</v>
      </c>
      <c r="E8" s="1853">
        <f>+'[1]0.2.ROAE'!E7</f>
        <v>9.5197396268984699E-2</v>
      </c>
      <c r="F8" s="1851">
        <f>+'[1]0.2.ROAE'!F7</f>
        <v>9.5002233469324252E-2</v>
      </c>
      <c r="G8" s="1853">
        <f>+'[1]0.2.ROAE'!G7</f>
        <v>9.8706776663396181E-2</v>
      </c>
    </row>
    <row r="9" spans="1:7">
      <c r="B9" s="155" t="s">
        <v>156</v>
      </c>
      <c r="C9" s="1851"/>
      <c r="D9" s="1852"/>
      <c r="E9" s="1853"/>
      <c r="F9" s="1851"/>
      <c r="G9" s="1853"/>
    </row>
    <row r="10" spans="1:7">
      <c r="B10" s="156" t="s">
        <v>173</v>
      </c>
      <c r="C10" s="1851">
        <f>+'[1]0.2.ROAE'!C9</f>
        <v>7.27365433316777E-2</v>
      </c>
      <c r="D10" s="1852">
        <f>+'[1]0.2.ROAE'!D9</f>
        <v>9.4275742045956665E-2</v>
      </c>
      <c r="E10" s="1853">
        <f>+'[1]0.2.ROAE'!E9</f>
        <v>0.17294105820659197</v>
      </c>
      <c r="F10" s="1851">
        <f>+'[1]0.2.ROAE'!F9</f>
        <v>7.0532555285497803E-2</v>
      </c>
      <c r="G10" s="1853">
        <f>+'[1]0.2.ROAE'!G9</f>
        <v>0.10912619931788066</v>
      </c>
    </row>
    <row r="11" spans="1:7">
      <c r="B11" s="157" t="s">
        <v>158</v>
      </c>
      <c r="C11" s="1851">
        <f>+'[1]0.2.ROAE'!C10</f>
        <v>-1.2529614256377983</v>
      </c>
      <c r="D11" s="1852">
        <f>+'[1]0.2.ROAE'!D10</f>
        <v>3.2262358852299861E-2</v>
      </c>
      <c r="E11" s="1853">
        <f>+'[1]0.2.ROAE'!E10</f>
        <v>0.12905802723106657</v>
      </c>
      <c r="F11" s="1851">
        <f>+'[1]0.2.ROAE'!F10</f>
        <v>-0.43543995321822654</v>
      </c>
      <c r="G11" s="1853">
        <f>+'[1]0.2.ROAE'!G10</f>
        <v>-1.9884044269217957E-2</v>
      </c>
    </row>
    <row r="12" spans="1:7">
      <c r="B12" s="158" t="s">
        <v>159</v>
      </c>
      <c r="C12" s="1851"/>
      <c r="D12" s="1852"/>
      <c r="E12" s="1853"/>
      <c r="F12" s="1851"/>
      <c r="G12" s="1853"/>
    </row>
    <row r="13" spans="1:7">
      <c r="B13" s="154" t="s">
        <v>174</v>
      </c>
      <c r="C13" s="1851">
        <f>+'[1]0.2.ROAE'!C12</f>
        <v>0.17898176242533467</v>
      </c>
      <c r="D13" s="1852">
        <f>+'[1]0.2.ROAE'!D12</f>
        <v>0.24330360451836375</v>
      </c>
      <c r="E13" s="1853">
        <f>+'[1]0.2.ROAE'!E12</f>
        <v>0.20472097083450691</v>
      </c>
      <c r="F13" s="1851">
        <f>+'[1]0.2.ROAE'!F12</f>
        <v>0.29408534708955048</v>
      </c>
      <c r="G13" s="1853">
        <f>+'[1]0.2.ROAE'!G12</f>
        <v>0.23718668994100425</v>
      </c>
    </row>
    <row r="14" spans="1:7">
      <c r="B14" s="154" t="s">
        <v>175</v>
      </c>
      <c r="C14" s="1851">
        <f>+'[1]0.2.ROAE'!C13</f>
        <v>0.33662272703589852</v>
      </c>
      <c r="D14" s="1852">
        <f>+'[1]0.2.ROAE'!D13</f>
        <v>0.27922945646573932</v>
      </c>
      <c r="E14" s="1853">
        <f>+'[1]0.2.ROAE'!E13</f>
        <v>0.19657338213588271</v>
      </c>
      <c r="F14" s="1851">
        <f>+'[1]0.2.ROAE'!F13</f>
        <v>0.30003982501070864</v>
      </c>
      <c r="G14" s="1853">
        <f>+'[1]0.2.ROAE'!G13</f>
        <v>0.27249432158290487</v>
      </c>
    </row>
    <row r="15" spans="1:7">
      <c r="B15" s="159" t="s">
        <v>162</v>
      </c>
      <c r="C15" s="1851"/>
      <c r="D15" s="1852"/>
      <c r="E15" s="1853"/>
      <c r="F15" s="1851"/>
      <c r="G15" s="1853"/>
    </row>
    <row r="16" spans="1:7">
      <c r="B16" s="154" t="s">
        <v>176</v>
      </c>
      <c r="C16" s="1851">
        <f>+'[1]0.2.ROAE'!C15</f>
        <v>0.1194024895347132</v>
      </c>
      <c r="D16" s="1852">
        <f>+'[1]0.2.ROAE'!D15</f>
        <v>0.1263422534600078</v>
      </c>
      <c r="E16" s="1853">
        <f>+'[1]0.2.ROAE'!E15</f>
        <v>0.18033522105257294</v>
      </c>
      <c r="F16" s="1851">
        <f>+'[1]0.2.ROAE'!F15</f>
        <v>6.2985100841910072E-2</v>
      </c>
      <c r="G16" s="1853">
        <f>+'[1]0.2.ROAE'!G15</f>
        <v>0.15406935376947559</v>
      </c>
    </row>
    <row r="17" spans="2:7" ht="15" thickBot="1">
      <c r="B17" s="1089" t="s">
        <v>177</v>
      </c>
      <c r="C17" s="1854">
        <f>+'[1]0.2.ROAE'!C16</f>
        <v>0.13995079307700872</v>
      </c>
      <c r="D17" s="1855">
        <f>+'[1]0.2.ROAE'!D16</f>
        <v>0.15147608114320329</v>
      </c>
      <c r="E17" s="1856">
        <f>+'[1]0.2.ROAE'!E16</f>
        <v>-1.4364114857914048E-2</v>
      </c>
      <c r="F17" s="1851">
        <f>+'[1]0.2.ROAE'!F16</f>
        <v>0.1673513175723986</v>
      </c>
      <c r="G17" s="1853">
        <f>+'[1]0.2.ROAE'!G16</f>
        <v>0.10932538447170163</v>
      </c>
    </row>
    <row r="18" spans="2:7" ht="15" thickBot="1">
      <c r="B18" s="160" t="s">
        <v>178</v>
      </c>
      <c r="C18" s="1857">
        <f>+'[1]0.2.ROAE'!C17</f>
        <v>0.10567817267611707</v>
      </c>
      <c r="D18" s="1858">
        <f>+'[1]0.2.ROAE'!D17</f>
        <v>0.18504824120738794</v>
      </c>
      <c r="E18" s="1859">
        <f>+'[1]0.2.ROAE'!E17</f>
        <v>0.13292776106360213</v>
      </c>
      <c r="F18" s="1860">
        <f>+'[1]0.2.ROAE'!F17</f>
        <v>0.15833775846116033</v>
      </c>
      <c r="G18" s="1861">
        <f>+'[1]0.2.ROAE'!G17</f>
        <v>0.16469229155614218</v>
      </c>
    </row>
    <row r="19" spans="2:7">
      <c r="B19" s="907" t="s">
        <v>151</v>
      </c>
      <c r="C19" s="35"/>
      <c r="D19" s="35"/>
      <c r="E19" s="35"/>
    </row>
    <row r="20" spans="2:7">
      <c r="B20" s="35"/>
      <c r="C20" s="35"/>
      <c r="D20" s="35"/>
      <c r="E20" s="35"/>
    </row>
    <row r="21" spans="2:7" ht="87" customHeight="1">
      <c r="B21" s="2089"/>
      <c r="C21" s="2090"/>
      <c r="D21" s="2090"/>
      <c r="E21" s="2090"/>
    </row>
    <row r="22" spans="2:7" ht="37.5" customHeight="1">
      <c r="B22" s="2089"/>
      <c r="C22" s="2090"/>
      <c r="D22" s="2090"/>
      <c r="E22" s="2090"/>
    </row>
    <row r="23" spans="2:7">
      <c r="B23" s="2089"/>
      <c r="C23" s="2090"/>
      <c r="D23" s="2090"/>
      <c r="E23" s="2090"/>
    </row>
    <row r="24" spans="2:7">
      <c r="B24" s="2088"/>
      <c r="C24" s="2088"/>
      <c r="D24" s="2088"/>
      <c r="E24" s="2088"/>
    </row>
    <row r="25" spans="2:7">
      <c r="B25" s="2088"/>
      <c r="C25" s="2088"/>
      <c r="D25" s="2088"/>
      <c r="E25" s="2088"/>
    </row>
    <row r="26" spans="2:7">
      <c r="B26" s="2088"/>
      <c r="C26" s="2088"/>
      <c r="D26" s="2088"/>
      <c r="E26" s="2088"/>
    </row>
    <row r="27" spans="2:7">
      <c r="B27" s="2088"/>
      <c r="C27" s="2088"/>
      <c r="D27" s="2088"/>
      <c r="E27" s="2088"/>
    </row>
  </sheetData>
  <mergeCells count="7">
    <mergeCell ref="F4:G4"/>
    <mergeCell ref="B24:E27"/>
    <mergeCell ref="B21:E21"/>
    <mergeCell ref="B22:E22"/>
    <mergeCell ref="B23:E23"/>
    <mergeCell ref="B4:B5"/>
    <mergeCell ref="C4:E4"/>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77"/>
  <sheetViews>
    <sheetView showGridLines="0" zoomScale="70" zoomScaleNormal="70" workbookViewId="0">
      <pane xSplit="2" topLeftCell="C1" activePane="topRight" state="frozen"/>
      <selection activeCell="N35" sqref="N35"/>
      <selection pane="topRight" activeCell="F21" sqref="F21"/>
    </sheetView>
  </sheetViews>
  <sheetFormatPr baseColWidth="10" defaultColWidth="11.453125" defaultRowHeight="14"/>
  <cols>
    <col min="1" max="1" width="11.453125" style="46"/>
    <col min="2" max="2" width="30.453125" style="46" customWidth="1"/>
    <col min="3" max="5" width="7.54296875" style="46" bestFit="1" customWidth="1"/>
    <col min="6" max="6" width="9.453125" style="46" customWidth="1"/>
    <col min="7" max="7" width="10.81640625" style="46" bestFit="1" customWidth="1"/>
    <col min="8" max="8" width="9.90625" style="46" customWidth="1"/>
    <col min="9" max="9" width="8.1796875" style="46" customWidth="1"/>
    <col min="10" max="10" width="7.6328125" style="46" customWidth="1"/>
    <col min="11" max="11" width="8.81640625" style="46" bestFit="1" customWidth="1"/>
    <col min="12" max="19" width="11.453125" style="46"/>
    <col min="20" max="26" width="11.453125" style="53"/>
    <col min="27" max="16384" width="11.453125" style="46"/>
  </cols>
  <sheetData>
    <row r="1" spans="1:26" ht="14.5" customHeight="1">
      <c r="A1" s="287" t="s">
        <v>41</v>
      </c>
      <c r="B1" s="53"/>
      <c r="C1" s="53"/>
      <c r="D1" s="53"/>
      <c r="E1" s="53"/>
      <c r="F1" s="53"/>
      <c r="G1" s="53"/>
      <c r="H1" s="53"/>
      <c r="I1" s="53"/>
      <c r="J1" s="53"/>
      <c r="K1" s="53"/>
      <c r="L1" s="53"/>
      <c r="M1" s="53"/>
      <c r="N1" s="53"/>
      <c r="O1" s="53"/>
      <c r="P1" s="53"/>
      <c r="Q1" s="53"/>
      <c r="R1" s="53"/>
      <c r="S1" s="53"/>
    </row>
    <row r="2" spans="1:26" ht="14.5" customHeight="1">
      <c r="A2" s="287"/>
      <c r="B2" s="53"/>
      <c r="C2" s="53"/>
      <c r="D2" s="53"/>
      <c r="E2" s="53"/>
      <c r="F2" s="53"/>
      <c r="G2" s="53"/>
      <c r="H2" s="53"/>
      <c r="I2" s="53"/>
      <c r="J2" s="53"/>
      <c r="K2" s="53"/>
      <c r="L2" s="53"/>
      <c r="M2" s="53"/>
      <c r="N2" s="53"/>
      <c r="O2" s="53"/>
      <c r="P2" s="53"/>
      <c r="Q2" s="53"/>
      <c r="R2" s="53"/>
      <c r="S2" s="53"/>
    </row>
    <row r="3" spans="1:26" ht="14.5" customHeight="1">
      <c r="A3" s="53"/>
      <c r="B3" s="53"/>
      <c r="C3" s="53"/>
      <c r="D3" s="53"/>
      <c r="E3" s="53"/>
      <c r="F3" s="53"/>
      <c r="G3" s="53"/>
      <c r="H3" s="53"/>
      <c r="I3" s="53"/>
      <c r="J3" s="53"/>
      <c r="K3" s="53"/>
      <c r="L3" s="53"/>
      <c r="M3" s="53"/>
      <c r="N3" s="53"/>
      <c r="O3" s="53"/>
      <c r="P3" s="53"/>
      <c r="Q3" s="53"/>
      <c r="R3" s="53"/>
      <c r="S3" s="53"/>
    </row>
    <row r="4" spans="1:26" ht="14.25" customHeight="1" thickBot="1">
      <c r="A4" s="53"/>
      <c r="M4" s="53"/>
      <c r="N4" s="53"/>
      <c r="O4" s="53"/>
      <c r="P4" s="53"/>
      <c r="Q4" s="53"/>
      <c r="R4" s="53"/>
      <c r="S4" s="53"/>
    </row>
    <row r="5" spans="1:26" ht="14.25" customHeight="1">
      <c r="A5" s="53"/>
      <c r="B5" s="1863" t="s">
        <v>830</v>
      </c>
      <c r="C5" s="2093" t="s">
        <v>179</v>
      </c>
      <c r="D5" s="2094"/>
      <c r="E5" s="2095"/>
      <c r="F5" s="2093" t="s">
        <v>172</v>
      </c>
      <c r="G5" s="2095"/>
      <c r="H5" s="2093" t="s">
        <v>180</v>
      </c>
      <c r="I5" s="2094"/>
      <c r="J5" s="2095"/>
      <c r="K5" s="2093" t="s">
        <v>831</v>
      </c>
      <c r="L5" s="2094"/>
      <c r="M5" s="2095"/>
      <c r="N5" s="2093" t="s">
        <v>181</v>
      </c>
      <c r="O5" s="2094"/>
      <c r="P5" s="2094"/>
      <c r="Q5" s="2094"/>
      <c r="R5" s="2095"/>
      <c r="S5" s="53"/>
    </row>
    <row r="6" spans="1:26" ht="15" customHeight="1" thickBot="1">
      <c r="A6" s="53"/>
      <c r="B6" s="1862" t="s">
        <v>286</v>
      </c>
      <c r="C6" s="908" t="s">
        <v>771</v>
      </c>
      <c r="D6" s="908" t="s">
        <v>108</v>
      </c>
      <c r="E6" s="909" t="s">
        <v>772</v>
      </c>
      <c r="F6" s="1845">
        <v>2023</v>
      </c>
      <c r="G6" s="1846">
        <v>2024</v>
      </c>
      <c r="H6" s="1847" t="s">
        <v>74</v>
      </c>
      <c r="I6" s="1845" t="s">
        <v>75</v>
      </c>
      <c r="J6" s="1846" t="s">
        <v>172</v>
      </c>
      <c r="K6" s="1847" t="s">
        <v>74</v>
      </c>
      <c r="L6" s="1845" t="s">
        <v>75</v>
      </c>
      <c r="M6" s="1846" t="s">
        <v>172</v>
      </c>
      <c r="N6" s="1883" t="s">
        <v>771</v>
      </c>
      <c r="O6" s="1884" t="s">
        <v>108</v>
      </c>
      <c r="P6" s="1884" t="s">
        <v>772</v>
      </c>
      <c r="Q6" s="1845">
        <v>2023</v>
      </c>
      <c r="R6" s="1846">
        <v>2024</v>
      </c>
      <c r="S6" s="53"/>
      <c r="X6" s="50"/>
      <c r="Y6" s="50"/>
      <c r="Z6" s="50"/>
    </row>
    <row r="7" spans="1:26" ht="14.5" customHeight="1">
      <c r="A7" s="53"/>
      <c r="B7" s="1092" t="s">
        <v>183</v>
      </c>
      <c r="C7" s="700">
        <f>+'[1]1.1.Loans'!C6</f>
        <v>116010.68990431301</v>
      </c>
      <c r="D7" s="701">
        <f>+'[1]1.1.Loans'!D6</f>
        <v>115569.04054951978</v>
      </c>
      <c r="E7" s="701">
        <f>+'[1]1.1.Loans'!E6</f>
        <v>116631.39825364872</v>
      </c>
      <c r="F7" s="911">
        <f>+'[1]1.1.Loans'!F6</f>
        <v>116585.39086774764</v>
      </c>
      <c r="G7" s="912">
        <f>+'[1]1.1.Loans'!G6</f>
        <v>115758.41824425572</v>
      </c>
      <c r="H7" s="910">
        <f>+'[1]1.1.Loans'!H6</f>
        <v>1062.3577041289391</v>
      </c>
      <c r="I7" s="1864">
        <f>+'[1]1.1.Loans'!I6</f>
        <v>620.70834933570586</v>
      </c>
      <c r="J7" s="912">
        <f>+'[1]1.1.Loans'!J6</f>
        <v>-826.97262349192169</v>
      </c>
      <c r="K7" s="1865">
        <f>+'[1]1.1.Loans'!K6</f>
        <v>9.1924074049376525E-3</v>
      </c>
      <c r="L7" s="1866">
        <f>+'[1]1.1.Loans'!L6</f>
        <v>5.350440979599913E-3</v>
      </c>
      <c r="M7" s="1867">
        <f>+'[1]1.1.Loans'!M6</f>
        <v>-7.0932783030253077E-3</v>
      </c>
      <c r="N7" s="1865">
        <f>+'[1]1.1.Loans'!N6</f>
        <v>0.81373763437334534</v>
      </c>
      <c r="O7" s="1866">
        <f>+'[1]1.1.Loans'!O6</f>
        <v>0.82015955986285438</v>
      </c>
      <c r="P7" s="1866">
        <f>+'[1]1.1.Loans'!P6</f>
        <v>0.82228501199317294</v>
      </c>
      <c r="Q7" s="1866">
        <f>+'[1]1.1.Loans'!Q6</f>
        <v>0.81454185880811258</v>
      </c>
      <c r="R7" s="1882">
        <f>+'[1]1.1.Loans'!R6</f>
        <v>0.8180527113208208</v>
      </c>
      <c r="S7" s="53"/>
    </row>
    <row r="8" spans="1:26" s="176" customFormat="1" ht="14.5" customHeight="1">
      <c r="A8" s="200"/>
      <c r="B8" s="167" t="s">
        <v>184</v>
      </c>
      <c r="C8" s="702">
        <f>+'[1]1.1.Loans'!C7</f>
        <v>52475.537857619791</v>
      </c>
      <c r="D8" s="703">
        <f>+'[1]1.1.Loans'!D7</f>
        <v>52256.566747023484</v>
      </c>
      <c r="E8" s="703">
        <f>+'[1]1.1.Loans'!E7</f>
        <v>52672.332572154053</v>
      </c>
      <c r="F8" s="911">
        <f>+'[1]1.1.Loans'!F7</f>
        <v>53339.337939526224</v>
      </c>
      <c r="G8" s="912">
        <f>+'[1]1.1.Loans'!G7</f>
        <v>52337.978669802753</v>
      </c>
      <c r="H8" s="911">
        <f>+'[1]1.1.Loans'!H7</f>
        <v>415.76582513056928</v>
      </c>
      <c r="I8" s="1868">
        <f>+'[1]1.1.Loans'!I7</f>
        <v>196.79471453426231</v>
      </c>
      <c r="J8" s="912">
        <f>+'[1]1.1.Loans'!J7</f>
        <v>-1001.3592697234708</v>
      </c>
      <c r="K8" s="1869">
        <f>+'[1]1.1.Loans'!K7</f>
        <v>7.9562407370410426E-3</v>
      </c>
      <c r="L8" s="1870">
        <f>+'[1]1.1.Loans'!L7</f>
        <v>3.7502181505641996E-3</v>
      </c>
      <c r="M8" s="1867">
        <f>+'[1]1.1.Loans'!M7</f>
        <v>-1.877337268150514E-2</v>
      </c>
      <c r="N8" s="1869">
        <f>+'[1]1.1.Loans'!N7</f>
        <v>0.36808090766419033</v>
      </c>
      <c r="O8" s="1870">
        <f>+'[1]1.1.Loans'!O7</f>
        <v>0.37084951626658408</v>
      </c>
      <c r="P8" s="1870">
        <f>+'[1]1.1.Loans'!P7</f>
        <v>0.37135514337750059</v>
      </c>
      <c r="Q8" s="1870">
        <f>+'[1]1.1.Loans'!Q7</f>
        <v>0.37266353142085701</v>
      </c>
      <c r="R8" s="1867">
        <f>+'[1]1.1.Loans'!R7</f>
        <v>0.36986705593662556</v>
      </c>
      <c r="S8" s="200"/>
      <c r="T8" s="53"/>
      <c r="U8" s="53"/>
      <c r="V8" s="53"/>
      <c r="W8" s="53"/>
      <c r="X8" s="53"/>
      <c r="Y8" s="53"/>
      <c r="Z8" s="53"/>
    </row>
    <row r="9" spans="1:26" ht="14.5" customHeight="1">
      <c r="A9" s="53"/>
      <c r="B9" s="168" t="s">
        <v>185</v>
      </c>
      <c r="C9" s="704">
        <f>+'[1]1.1.Loans'!C8</f>
        <v>30559.185632445751</v>
      </c>
      <c r="D9" s="705">
        <f>+'[1]1.1.Loans'!D8</f>
        <v>31108.35121455933</v>
      </c>
      <c r="E9" s="705">
        <f>+'[1]1.1.Loans'!E8</f>
        <v>31967.508349523589</v>
      </c>
      <c r="F9" s="915">
        <f>+'[1]1.1.Loans'!F8</f>
        <v>31626.040113625739</v>
      </c>
      <c r="G9" s="914">
        <f>+'[1]1.1.Loans'!G8</f>
        <v>31157.75402416872</v>
      </c>
      <c r="H9" s="917">
        <f>+'[1]1.1.Loans'!H8</f>
        <v>859.15713496425815</v>
      </c>
      <c r="I9" s="1871">
        <f>+'[1]1.1.Loans'!I8</f>
        <v>1408.3227170778373</v>
      </c>
      <c r="J9" s="914">
        <f>+'[1]1.1.Loans'!J8</f>
        <v>-468.28608945701853</v>
      </c>
      <c r="K9" s="1872">
        <f>+'[1]1.1.Loans'!K8</f>
        <v>2.7618215090813081E-2</v>
      </c>
      <c r="L9" s="1873">
        <f>+'[1]1.1.Loans'!L8</f>
        <v>4.6085086625560212E-2</v>
      </c>
      <c r="M9" s="1874">
        <f>+'[1]1.1.Loans'!M8</f>
        <v>-1.4806978293032125E-2</v>
      </c>
      <c r="N9" s="1872">
        <f>+'[1]1.1.Loans'!N8</f>
        <v>0.21435231051063533</v>
      </c>
      <c r="O9" s="1873">
        <f>+'[1]1.1.Loans'!O8</f>
        <v>0.2207668378908082</v>
      </c>
      <c r="P9" s="1873">
        <f>+'[1]1.1.Loans'!P8</f>
        <v>0.22538015817500937</v>
      </c>
      <c r="Q9" s="1873">
        <f>+'[1]1.1.Loans'!Q8</f>
        <v>0.22096021902191115</v>
      </c>
      <c r="R9" s="1874">
        <f>+'[1]1.1.Loans'!R8</f>
        <v>0.2201886095606119</v>
      </c>
      <c r="S9" s="53"/>
    </row>
    <row r="10" spans="1:26" ht="14.5" customHeight="1">
      <c r="A10" s="53"/>
      <c r="B10" s="168" t="s">
        <v>186</v>
      </c>
      <c r="C10" s="704">
        <f>+'[1]1.1.Loans'!C9</f>
        <v>21916.35222517404</v>
      </c>
      <c r="D10" s="705">
        <f>+'[1]1.1.Loans'!D9</f>
        <v>21148.215532464154</v>
      </c>
      <c r="E10" s="705">
        <f>+'[1]1.1.Loans'!E9</f>
        <v>20704.824222630454</v>
      </c>
      <c r="F10" s="915">
        <f>+'[1]1.1.Loans'!F9</f>
        <v>21713.297825900485</v>
      </c>
      <c r="G10" s="914">
        <f>+'[1]1.1.Loans'!G9</f>
        <v>21180.224645634025</v>
      </c>
      <c r="H10" s="913">
        <f>+'[1]1.1.Loans'!H9</f>
        <v>-443.39130983369978</v>
      </c>
      <c r="I10" s="1875">
        <f>+'[1]1.1.Loans'!I9</f>
        <v>-1211.5280025435859</v>
      </c>
      <c r="J10" s="916">
        <f>+'[1]1.1.Loans'!J9</f>
        <v>-533.07318026645953</v>
      </c>
      <c r="K10" s="1872">
        <f>+'[1]1.1.Loans'!K9</f>
        <v>-2.0965897058929595E-2</v>
      </c>
      <c r="L10" s="1873">
        <f>+'[1]1.1.Loans'!L9</f>
        <v>-5.5279637327236175E-2</v>
      </c>
      <c r="M10" s="1874">
        <f>+'[1]1.1.Loans'!M9</f>
        <v>-2.455053969879184E-2</v>
      </c>
      <c r="N10" s="1872">
        <f>+'[1]1.1.Loans'!N9</f>
        <v>0.15372859715355502</v>
      </c>
      <c r="O10" s="1873">
        <f>+'[1]1.1.Loans'!O9</f>
        <v>0.15008267837577591</v>
      </c>
      <c r="P10" s="1873">
        <f>+'[1]1.1.Loans'!P9</f>
        <v>0.14597498520249111</v>
      </c>
      <c r="Q10" s="1873">
        <f>+'[1]1.1.Loans'!Q9</f>
        <v>0.15170331239894586</v>
      </c>
      <c r="R10" s="1874">
        <f>+'[1]1.1.Loans'!R9</f>
        <v>0.1496784463760136</v>
      </c>
      <c r="S10" s="53"/>
    </row>
    <row r="11" spans="1:26" s="176" customFormat="1" ht="14.5" customHeight="1">
      <c r="A11" s="200"/>
      <c r="B11" s="167" t="s">
        <v>187</v>
      </c>
      <c r="C11" s="702">
        <f>+'[1]1.1.Loans'!C10</f>
        <v>63535.152046693227</v>
      </c>
      <c r="D11" s="703">
        <f>+'[1]1.1.Loans'!D10</f>
        <v>63312.473802496308</v>
      </c>
      <c r="E11" s="703">
        <f>+'[1]1.1.Loans'!E10</f>
        <v>63959.065681494663</v>
      </c>
      <c r="F11" s="911">
        <f>+'[1]1.1.Loans'!F10</f>
        <v>63246.052928221419</v>
      </c>
      <c r="G11" s="912">
        <f>+'[1]1.1.Loans'!G10</f>
        <v>63420.439574452961</v>
      </c>
      <c r="H11" s="911">
        <f>+'[1]1.1.Loans'!H10</f>
        <v>646.59187899835524</v>
      </c>
      <c r="I11" s="1868">
        <f>+'[1]1.1.Loans'!I10</f>
        <v>423.91363480143627</v>
      </c>
      <c r="J11" s="912">
        <f>+'[1]1.1.Loans'!J10</f>
        <v>174.38664623154182</v>
      </c>
      <c r="K11" s="1869">
        <f>+'[1]1.1.Loans'!K10</f>
        <v>1.0212709126094177E-2</v>
      </c>
      <c r="L11" s="1870">
        <f>+'[1]1.1.Loans'!L10</f>
        <v>6.6721117546062469E-3</v>
      </c>
      <c r="M11" s="1867">
        <f>+'[1]1.1.Loans'!M10</f>
        <v>2.7572731918852345E-3</v>
      </c>
      <c r="N11" s="1869">
        <f>+'[1]1.1.Loans'!N10</f>
        <v>0.44565672670915507</v>
      </c>
      <c r="O11" s="1870">
        <f>+'[1]1.1.Loans'!O10</f>
        <v>0.44931004359627036</v>
      </c>
      <c r="P11" s="1870">
        <f>+'[1]1.1.Loans'!P10</f>
        <v>0.45092986861567236</v>
      </c>
      <c r="Q11" s="1870">
        <f>+'[1]1.1.Loans'!Q10</f>
        <v>0.44187832738725552</v>
      </c>
      <c r="R11" s="1867">
        <f>+'[1]1.1.Loans'!R10</f>
        <v>0.44818565538419519</v>
      </c>
      <c r="S11" s="200"/>
      <c r="T11" s="53"/>
      <c r="U11" s="53"/>
      <c r="V11" s="53"/>
      <c r="W11" s="53"/>
      <c r="X11" s="53"/>
      <c r="Y11" s="53"/>
      <c r="Z11" s="53"/>
    </row>
    <row r="12" spans="1:26" ht="14.5" customHeight="1">
      <c r="A12" s="53"/>
      <c r="B12" s="168" t="s">
        <v>188</v>
      </c>
      <c r="C12" s="704">
        <f>+'[1]1.1.Loans'!C11</f>
        <v>7167.8889917416082</v>
      </c>
      <c r="D12" s="705">
        <f>+'[1]1.1.Loans'!D11</f>
        <v>7356.3243967808548</v>
      </c>
      <c r="E12" s="705">
        <f>+'[1]1.1.Loans'!E11</f>
        <v>7628.8207403078295</v>
      </c>
      <c r="F12" s="915">
        <f>+'[1]1.1.Loans'!F11</f>
        <v>7440.9276587176901</v>
      </c>
      <c r="G12" s="914">
        <f>+'[1]1.1.Loans'!G11</f>
        <v>7244.6154466802118</v>
      </c>
      <c r="H12" s="917">
        <f>+'[1]1.1.Loans'!H11</f>
        <v>272.49634352697467</v>
      </c>
      <c r="I12" s="1871">
        <f>+'[1]1.1.Loans'!I11</f>
        <v>460.93174856622136</v>
      </c>
      <c r="J12" s="914">
        <f>+'[1]1.1.Loans'!J11</f>
        <v>-196.31221203747828</v>
      </c>
      <c r="K12" s="1872">
        <f>+'[1]1.1.Loans'!K11</f>
        <v>3.7042458819001922E-2</v>
      </c>
      <c r="L12" s="1873">
        <f>+'[1]1.1.Loans'!L11</f>
        <v>6.4305090257016806E-2</v>
      </c>
      <c r="M12" s="1874">
        <f>+'[1]1.1.Loans'!M11</f>
        <v>-2.6382760462330457E-2</v>
      </c>
      <c r="N12" s="1872">
        <f>+'[1]1.1.Loans'!N11</f>
        <v>5.0277961767157035E-2</v>
      </c>
      <c r="O12" s="1873">
        <f>+'[1]1.1.Loans'!O11</f>
        <v>5.2205675073394332E-2</v>
      </c>
      <c r="P12" s="1873">
        <f>+'[1]1.1.Loans'!P11</f>
        <v>5.3785387535997771E-2</v>
      </c>
      <c r="Q12" s="1873">
        <f>+'[1]1.1.Loans'!Q11</f>
        <v>5.1987191544985538E-2</v>
      </c>
      <c r="R12" s="1874">
        <f>+'[1]1.1.Loans'!R11</f>
        <v>5.119694445140309E-2</v>
      </c>
      <c r="S12" s="53"/>
    </row>
    <row r="13" spans="1:26" ht="14.5" customHeight="1">
      <c r="A13" s="53"/>
      <c r="B13" s="168" t="s">
        <v>189</v>
      </c>
      <c r="C13" s="704">
        <f>+'[1]1.1.Loans'!C12</f>
        <v>16751.242698051461</v>
      </c>
      <c r="D13" s="705">
        <f>+'[1]1.1.Loans'!D12</f>
        <v>16184.462959544622</v>
      </c>
      <c r="E13" s="705">
        <f>+'[1]1.1.Loans'!E12</f>
        <v>16250.928002380073</v>
      </c>
      <c r="F13" s="915">
        <f>+'[1]1.1.Loans'!F12</f>
        <v>16698.265347822318</v>
      </c>
      <c r="G13" s="914">
        <f>+'[1]1.1.Loans'!G12</f>
        <v>16310.756055345817</v>
      </c>
      <c r="H13" s="915">
        <f>+'[1]1.1.Loans'!H12</f>
        <v>66.465042835450731</v>
      </c>
      <c r="I13" s="1875">
        <f>+'[1]1.1.Loans'!I12</f>
        <v>-500.31469567138811</v>
      </c>
      <c r="J13" s="914">
        <f>+'[1]1.1.Loans'!J12</f>
        <v>-387.50929247650129</v>
      </c>
      <c r="K13" s="1872">
        <f>+'[1]1.1.Loans'!K12</f>
        <v>4.1067190799959352E-3</v>
      </c>
      <c r="L13" s="1873">
        <f>+'[1]1.1.Loans'!L12</f>
        <v>-2.9867318185867187E-2</v>
      </c>
      <c r="M13" s="1874">
        <f>+'[1]1.1.Loans'!M12</f>
        <v>-2.320655974765895E-2</v>
      </c>
      <c r="N13" s="1872">
        <f>+'[1]1.1.Loans'!N12</f>
        <v>0.11749879788810219</v>
      </c>
      <c r="O13" s="1873">
        <f>+'[1]1.1.Loans'!O12</f>
        <v>0.11485638328743522</v>
      </c>
      <c r="P13" s="1873">
        <f>+'[1]1.1.Loans'!P12</f>
        <v>0.11457373166594306</v>
      </c>
      <c r="Q13" s="1873">
        <f>+'[1]1.1.Loans'!Q12</f>
        <v>0.11666501260621502</v>
      </c>
      <c r="R13" s="1874">
        <f>+'[1]1.1.Loans'!R12</f>
        <v>0.11526641791712858</v>
      </c>
      <c r="S13" s="53"/>
    </row>
    <row r="14" spans="1:26" ht="14.5" customHeight="1">
      <c r="A14" s="53"/>
      <c r="B14" s="168" t="s">
        <v>190</v>
      </c>
      <c r="C14" s="704">
        <f>+'[1]1.1.Loans'!C13</f>
        <v>21061.415840980957</v>
      </c>
      <c r="D14" s="705">
        <f>+'[1]1.1.Loans'!D13</f>
        <v>21605.945398982069</v>
      </c>
      <c r="E14" s="705">
        <f>+'[1]1.1.Loans'!E13</f>
        <v>21868.3873860567</v>
      </c>
      <c r="F14" s="915">
        <f>+'[1]1.1.Loans'!F13</f>
        <v>20625.798577040467</v>
      </c>
      <c r="G14" s="914">
        <f>+'[1]1.1.Loans'!G13</f>
        <v>21535.459936481642</v>
      </c>
      <c r="H14" s="917">
        <f>+'[1]1.1.Loans'!H13</f>
        <v>262.44198707463147</v>
      </c>
      <c r="I14" s="1871">
        <f>+'[1]1.1.Loans'!I13</f>
        <v>806.97154507574305</v>
      </c>
      <c r="J14" s="918">
        <f>+'[1]1.1.Loans'!J13</f>
        <v>909.66135944117559</v>
      </c>
      <c r="K14" s="1872">
        <f>+'[1]1.1.Loans'!K13</f>
        <v>1.214674860221554E-2</v>
      </c>
      <c r="L14" s="1873">
        <f>+'[1]1.1.Loans'!L13</f>
        <v>3.83151612963053E-2</v>
      </c>
      <c r="M14" s="1874">
        <f>+'[1]1.1.Loans'!M13</f>
        <v>4.4103085562648747E-2</v>
      </c>
      <c r="N14" s="1872">
        <f>+'[1]1.1.Loans'!N13</f>
        <v>0.14773178848543317</v>
      </c>
      <c r="O14" s="1873">
        <f>+'[1]1.1.Loans'!O13</f>
        <v>0.1533310528891782</v>
      </c>
      <c r="P14" s="1873">
        <f>+'[1]1.1.Loans'!P13</f>
        <v>0.15417844125393937</v>
      </c>
      <c r="Q14" s="1873">
        <f>+'[1]1.1.Loans'!Q13</f>
        <v>0.14410533075625689</v>
      </c>
      <c r="R14" s="1874">
        <f>+'[1]1.1.Loans'!R13</f>
        <v>0.15218885725793799</v>
      </c>
      <c r="S14" s="53"/>
    </row>
    <row r="15" spans="1:26" ht="14.5" customHeight="1">
      <c r="A15" s="53"/>
      <c r="B15" s="168" t="s">
        <v>191</v>
      </c>
      <c r="C15" s="704">
        <f>+'[1]1.1.Loans'!C14</f>
        <v>12604.056458159464</v>
      </c>
      <c r="D15" s="705">
        <f>+'[1]1.1.Loans'!D14</f>
        <v>12318.749459152612</v>
      </c>
      <c r="E15" s="705">
        <f>+'[1]1.1.Loans'!E14</f>
        <v>12358.031282133821</v>
      </c>
      <c r="F15" s="915">
        <f>+'[1]1.1.Loans'!F14</f>
        <v>12753.334559463505</v>
      </c>
      <c r="G15" s="914">
        <f>+'[1]1.1.Loans'!G14</f>
        <v>12409.691995182306</v>
      </c>
      <c r="H15" s="915">
        <f>+'[1]1.1.Loans'!H14</f>
        <v>39.281822981209189</v>
      </c>
      <c r="I15" s="1876">
        <f>+'[1]1.1.Loans'!I14</f>
        <v>-246.0251760256433</v>
      </c>
      <c r="J15" s="914">
        <f>+'[1]1.1.Loans'!J14</f>
        <v>-343.64256428119916</v>
      </c>
      <c r="K15" s="1872">
        <f>+'[1]1.1.Loans'!K14</f>
        <v>3.1887833348231975E-3</v>
      </c>
      <c r="L15" s="1873">
        <f>+'[1]1.1.Loans'!L14</f>
        <v>-1.9519523483757073E-2</v>
      </c>
      <c r="M15" s="1874">
        <f>+'[1]1.1.Loans'!M14</f>
        <v>-2.6945310865870931E-2</v>
      </c>
      <c r="N15" s="1872">
        <f>+'[1]1.1.Loans'!N14</f>
        <v>8.840905173678705E-2</v>
      </c>
      <c r="O15" s="1873">
        <f>+'[1]1.1.Loans'!O14</f>
        <v>8.742254920901793E-2</v>
      </c>
      <c r="P15" s="1873">
        <f>+'[1]1.1.Loans'!P14</f>
        <v>8.712768648234491E-2</v>
      </c>
      <c r="Q15" s="1873">
        <f>+'[1]1.1.Loans'!Q14</f>
        <v>8.9103143719363995E-2</v>
      </c>
      <c r="R15" s="1874">
        <f>+'[1]1.1.Loans'!R14</f>
        <v>8.769800362937262E-2</v>
      </c>
      <c r="S15" s="53"/>
    </row>
    <row r="16" spans="1:26" ht="14.5" customHeight="1">
      <c r="A16" s="53"/>
      <c r="B16" s="168" t="s">
        <v>192</v>
      </c>
      <c r="C16" s="704">
        <f>+'[1]1.1.Loans'!C15</f>
        <v>5950.5480577597336</v>
      </c>
      <c r="D16" s="705">
        <f>+'[1]1.1.Loans'!D15</f>
        <v>5846.9915880361523</v>
      </c>
      <c r="E16" s="705">
        <f>+'[1]1.1.Loans'!E15</f>
        <v>5852.8982706162424</v>
      </c>
      <c r="F16" s="915">
        <f>+'[1]1.1.Loans'!F15</f>
        <v>5727.7267851774423</v>
      </c>
      <c r="G16" s="914">
        <f>+'[1]1.1.Loans'!G15</f>
        <v>5919.9161407629908</v>
      </c>
      <c r="H16" s="915">
        <f>+'[1]1.1.Loans'!H15</f>
        <v>5.9066825800900915</v>
      </c>
      <c r="I16" s="1876">
        <f>+'[1]1.1.Loans'!I15</f>
        <v>-97.649787143491267</v>
      </c>
      <c r="J16" s="914">
        <f>+'[1]1.1.Loans'!J15</f>
        <v>192.18935558554858</v>
      </c>
      <c r="K16" s="1872">
        <f>+'[1]1.1.Loans'!K15</f>
        <v>1.0102088383667773E-3</v>
      </c>
      <c r="L16" s="1873">
        <f>+'[1]1.1.Loans'!L15</f>
        <v>-1.6410217377566094E-2</v>
      </c>
      <c r="M16" s="1874">
        <f>+'[1]1.1.Loans'!M15</f>
        <v>3.3554211433916015E-2</v>
      </c>
      <c r="N16" s="1872">
        <f>+'[1]1.1.Loans'!N15</f>
        <v>4.1739126831675612E-2</v>
      </c>
      <c r="O16" s="1873">
        <f>+'[1]1.1.Loans'!O15</f>
        <v>4.1494383137244704E-2</v>
      </c>
      <c r="P16" s="1873">
        <f>+'[1]1.1.Loans'!P15</f>
        <v>4.1264621677447266E-2</v>
      </c>
      <c r="Q16" s="1873">
        <f>+'[1]1.1.Loans'!Q15</f>
        <v>4.0017648760434114E-2</v>
      </c>
      <c r="R16" s="1874">
        <f>+'[1]1.1.Loans'!R15</f>
        <v>4.1835432128352952E-2</v>
      </c>
      <c r="S16" s="53"/>
    </row>
    <row r="17" spans="1:26" s="176" customFormat="1" ht="14.5" customHeight="1">
      <c r="A17" s="200"/>
      <c r="B17" s="169" t="s">
        <v>53</v>
      </c>
      <c r="C17" s="702">
        <f>+'[1]1.1.Loans'!C16</f>
        <v>13664.965976660103</v>
      </c>
      <c r="D17" s="703">
        <f>+'[1]1.1.Loans'!D16</f>
        <v>12199.494901741587</v>
      </c>
      <c r="E17" s="703">
        <f>+'[1]1.1.Loans'!E16</f>
        <v>12057.03268323042</v>
      </c>
      <c r="F17" s="911">
        <f>+'[1]1.1.Loans'!F16</f>
        <v>14029.040249498843</v>
      </c>
      <c r="G17" s="912">
        <f>+'[1]1.1.Loans'!G16</f>
        <v>12578.744834304669</v>
      </c>
      <c r="H17" s="919">
        <f>+'[1]1.1.Loans'!H16</f>
        <v>-142.46221851116752</v>
      </c>
      <c r="I17" s="1877">
        <f>+'[1]1.1.Loans'!I16</f>
        <v>-1607.9332934296835</v>
      </c>
      <c r="J17" s="920">
        <f>+'[1]1.1.Loans'!J16</f>
        <v>-1450.295415194174</v>
      </c>
      <c r="K17" s="1869">
        <f>+'[1]1.1.Loans'!K16</f>
        <v>-1.167771450036259E-2</v>
      </c>
      <c r="L17" s="1870">
        <f>+'[1]1.1.Loans'!L16</f>
        <v>-0.11766829834600756</v>
      </c>
      <c r="M17" s="1867">
        <f>+'[1]1.1.Loans'!M16</f>
        <v>-0.10337809211474625</v>
      </c>
      <c r="N17" s="1869">
        <f>+'[1]1.1.Loans'!N16</f>
        <v>9.5850624600295892E-2</v>
      </c>
      <c r="O17" s="1870">
        <f>+'[1]1.1.Loans'!O16</f>
        <v>8.6576234617732936E-2</v>
      </c>
      <c r="P17" s="1870">
        <f>+'[1]1.1.Loans'!P16</f>
        <v>8.5005559506117323E-2</v>
      </c>
      <c r="Q17" s="1870">
        <f>+'[1]1.1.Loans'!Q16</f>
        <v>9.8016058762314992E-2</v>
      </c>
      <c r="R17" s="1867">
        <f>+'[1]1.1.Loans'!R16</f>
        <v>8.8892682474316101E-2</v>
      </c>
      <c r="S17" s="200"/>
      <c r="T17" s="53"/>
      <c r="U17" s="53"/>
      <c r="V17" s="53"/>
      <c r="W17" s="53"/>
      <c r="X17" s="53"/>
      <c r="Y17" s="53"/>
      <c r="Z17" s="53"/>
    </row>
    <row r="18" spans="1:26" s="176" customFormat="1" ht="14.5" customHeight="1">
      <c r="A18" s="200"/>
      <c r="B18" s="169" t="s">
        <v>193</v>
      </c>
      <c r="C18" s="702">
        <f>+'[1]1.1.Loans'!C17</f>
        <v>1666.9678929606514</v>
      </c>
      <c r="D18" s="703">
        <f>+'[1]1.1.Loans'!D17</f>
        <v>1720.6270941757564</v>
      </c>
      <c r="E18" s="703">
        <f>+'[1]1.1.Loans'!E17</f>
        <v>1714.5614448691285</v>
      </c>
      <c r="F18" s="911">
        <f>+'[1]1.1.Loans'!F17</f>
        <v>1453.6890553446481</v>
      </c>
      <c r="G18" s="912">
        <f>+'[1]1.1.Loans'!G17</f>
        <v>1727.6519238421677</v>
      </c>
      <c r="H18" s="911">
        <f>+'[1]1.1.Loans'!H17</f>
        <v>-6.0656493066278472</v>
      </c>
      <c r="I18" s="1868">
        <f>+'[1]1.1.Loans'!I17</f>
        <v>47.593551908477139</v>
      </c>
      <c r="J18" s="912">
        <f>+'[1]1.1.Loans'!J17</f>
        <v>273.96286849751959</v>
      </c>
      <c r="K18" s="1869">
        <f>+'[1]1.1.Loans'!K17</f>
        <v>-3.5252550231016366E-3</v>
      </c>
      <c r="L18" s="1870">
        <f>+'[1]1.1.Loans'!L17</f>
        <v>2.8550970963182598E-2</v>
      </c>
      <c r="M18" s="1867">
        <f>+'[1]1.1.Loans'!M17</f>
        <v>0.18846043277980584</v>
      </c>
      <c r="N18" s="1869">
        <f>+'[1]1.1.Loans'!N17</f>
        <v>1.1692668243874394E-2</v>
      </c>
      <c r="O18" s="1870">
        <f>+'[1]1.1.Loans'!O17</f>
        <v>1.2210785462414695E-2</v>
      </c>
      <c r="P18" s="1870">
        <f>+'[1]1.1.Loans'!P17</f>
        <v>1.2088152927662745E-2</v>
      </c>
      <c r="Q18" s="1870">
        <f>+'[1]1.1.Loans'!Q17</f>
        <v>1.0156423343064052E-2</v>
      </c>
      <c r="R18" s="1867">
        <f>+'[1]1.1.Loans'!R17</f>
        <v>1.2209136596317047E-2</v>
      </c>
      <c r="S18" s="200"/>
      <c r="T18" s="53"/>
      <c r="U18" s="53"/>
      <c r="V18" s="53"/>
      <c r="W18" s="53"/>
      <c r="X18" s="53"/>
      <c r="Y18" s="53"/>
      <c r="Z18" s="53"/>
    </row>
    <row r="19" spans="1:26" s="176" customFormat="1" ht="14.5" customHeight="1">
      <c r="A19" s="200"/>
      <c r="B19" s="169" t="s">
        <v>194</v>
      </c>
      <c r="C19" s="702">
        <f>+'[1]1.1.Loans'!C18</f>
        <v>9186.1812688186528</v>
      </c>
      <c r="D19" s="703">
        <f>+'[1]1.1.Loans'!D18</f>
        <v>9554.6627079183163</v>
      </c>
      <c r="E19" s="703">
        <f>+'[1]1.1.Loans'!E18</f>
        <v>9628.0941040301987</v>
      </c>
      <c r="F19" s="911">
        <f>+'[1]1.1.Loans'!F18</f>
        <v>8982.1856918552367</v>
      </c>
      <c r="G19" s="912">
        <f>+'[1]1.1.Loans'!G18</f>
        <v>9547.3191790108358</v>
      </c>
      <c r="H19" s="911">
        <f>+'[1]1.1.Loans'!H18</f>
        <v>73.43139611188235</v>
      </c>
      <c r="I19" s="1868">
        <f>+'[1]1.1.Loans'!I18</f>
        <v>441.91283521154583</v>
      </c>
      <c r="J19" s="912">
        <f>+'[1]1.1.Loans'!J18</f>
        <v>565.13348715559914</v>
      </c>
      <c r="K19" s="1869">
        <f>+'[1]1.1.Loans'!K18</f>
        <v>7.6853990932643779E-3</v>
      </c>
      <c r="L19" s="1870">
        <f>+'[1]1.1.Loans'!L18</f>
        <v>4.8106261163337161E-2</v>
      </c>
      <c r="M19" s="1867">
        <f>+'[1]1.1.Loans'!M18</f>
        <v>6.2917145842135591E-2</v>
      </c>
      <c r="N19" s="1869">
        <f>+'[1]1.1.Loans'!N18</f>
        <v>6.4434936304394119E-2</v>
      </c>
      <c r="O19" s="1870">
        <f>+'[1]1.1.Loans'!O18</f>
        <v>6.780663682854185E-2</v>
      </c>
      <c r="P19" s="1870">
        <f>+'[1]1.1.Loans'!P18</f>
        <v>6.7880841645968956E-2</v>
      </c>
      <c r="Q19" s="1870">
        <f>+'[1]1.1.Loans'!Q18</f>
        <v>6.2755429090622081E-2</v>
      </c>
      <c r="R19" s="1867">
        <f>+'[1]1.1.Loans'!R18</f>
        <v>6.7469912414967304E-2</v>
      </c>
      <c r="S19" s="200"/>
      <c r="T19" s="53"/>
      <c r="U19" s="53"/>
      <c r="V19" s="53"/>
      <c r="W19" s="53"/>
      <c r="X19" s="53"/>
      <c r="Y19" s="53"/>
      <c r="Z19" s="53"/>
    </row>
    <row r="20" spans="1:26" s="176" customFormat="1" ht="15" customHeight="1" thickBot="1">
      <c r="A20" s="200"/>
      <c r="B20" s="169" t="s">
        <v>195</v>
      </c>
      <c r="C20" s="702">
        <f>+'[1]1.1.Loans'!C19</f>
        <v>2036.4211479376161</v>
      </c>
      <c r="D20" s="703">
        <f>+'[1]1.1.Loans'!D19</f>
        <v>1866.6099903000984</v>
      </c>
      <c r="E20" s="703">
        <f>+'[1]1.1.Loans'!E19</f>
        <v>1807.0797857199066</v>
      </c>
      <c r="F20" s="911">
        <f>+'[1]1.1.Loans'!F19</f>
        <v>2079.7120800488242</v>
      </c>
      <c r="G20" s="912">
        <f>+'[1]1.1.Loans'!G19</f>
        <v>1892.7060841401617</v>
      </c>
      <c r="H20" s="911">
        <f>+'[1]1.1.Loans'!H19</f>
        <v>-59.530204580191821</v>
      </c>
      <c r="I20" s="1868">
        <f>+'[1]1.1.Loans'!I19</f>
        <v>-229.3413622177095</v>
      </c>
      <c r="J20" s="912">
        <f>+'[1]1.1.Loans'!J19</f>
        <v>-187.0059959086625</v>
      </c>
      <c r="K20" s="1869">
        <f>+'[1]1.1.Loans'!K19</f>
        <v>-3.189214934536011E-2</v>
      </c>
      <c r="L20" s="1870">
        <f>+'[1]1.1.Loans'!L19</f>
        <v>-0.11261980973335239</v>
      </c>
      <c r="M20" s="1867">
        <f>+'[1]1.1.Loans'!M19</f>
        <v>-8.9919175689104125E-2</v>
      </c>
      <c r="N20" s="1869">
        <f>+'[1]1.1.Loans'!N19</f>
        <v>1.42841364780902E-2</v>
      </c>
      <c r="O20" s="1870">
        <f>+'[1]1.1.Loans'!O19</f>
        <v>1.3246783228456049E-2</v>
      </c>
      <c r="P20" s="1870">
        <f>+'[1]1.1.Loans'!P19</f>
        <v>1.2740433927077844E-2</v>
      </c>
      <c r="Q20" s="1870">
        <f>+'[1]1.1.Loans'!Q19</f>
        <v>1.4530229995886127E-2</v>
      </c>
      <c r="R20" s="1867">
        <f>+'[1]1.1.Loans'!R19</f>
        <v>1.3375557193578929E-2</v>
      </c>
      <c r="S20" s="200"/>
      <c r="T20" s="53"/>
      <c r="U20" s="53"/>
      <c r="V20" s="53"/>
      <c r="W20" s="53"/>
      <c r="X20" s="53"/>
      <c r="Y20" s="53"/>
      <c r="Z20" s="53"/>
    </row>
    <row r="21" spans="1:26" ht="15" customHeight="1" thickBot="1">
      <c r="A21" s="53"/>
      <c r="B21" s="476" t="s">
        <v>196</v>
      </c>
      <c r="C21" s="706">
        <f>+'[1]1.1.Loans'!C20</f>
        <v>142565.22619069004</v>
      </c>
      <c r="D21" s="707">
        <f>+'[1]1.1.Loans'!D20</f>
        <v>140910.43524365555</v>
      </c>
      <c r="E21" s="707">
        <f>+'[1]1.1.Loans'!E20</f>
        <v>141838.1662714984</v>
      </c>
      <c r="F21" s="921">
        <f>+'[1]1.1.Loans'!F20</f>
        <v>143130.01794449522</v>
      </c>
      <c r="G21" s="922">
        <f>+'[1]1.1.Loans'!G20</f>
        <v>141504.84026555353</v>
      </c>
      <c r="H21" s="921">
        <f>+'[1]1.1.Loans'!H20</f>
        <v>927.73102784284856</v>
      </c>
      <c r="I21" s="1878">
        <f>+'[1]1.1.Loans'!I20</f>
        <v>-727.0599191916408</v>
      </c>
      <c r="J21" s="922">
        <f>+'[1]1.1.Loans'!J20</f>
        <v>-1625.1776789416908</v>
      </c>
      <c r="K21" s="1879">
        <f>+'[1]1.1.Loans'!K20</f>
        <v>6.5838348042759343E-3</v>
      </c>
      <c r="L21" s="1880">
        <f>+'[1]1.1.Loans'!L20</f>
        <v>-5.09984053347734E-3</v>
      </c>
      <c r="M21" s="1881">
        <f>+'[1]1.1.Loans'!M20</f>
        <v>-1.1354555126038779E-2</v>
      </c>
      <c r="N21" s="1879">
        <f>+'[1]1.1.Loans'!N20</f>
        <v>1</v>
      </c>
      <c r="O21" s="1880">
        <f>+'[1]1.1.Loans'!O20</f>
        <v>1</v>
      </c>
      <c r="P21" s="1880">
        <f>+'[1]1.1.Loans'!P20</f>
        <v>1</v>
      </c>
      <c r="Q21" s="1880">
        <f>+'[1]1.1.Loans'!Q20</f>
        <v>1</v>
      </c>
      <c r="R21" s="1881">
        <f>+'[1]1.1.Loans'!R20</f>
        <v>1</v>
      </c>
      <c r="S21" s="53"/>
    </row>
    <row r="22" spans="1:26" ht="14.5" customHeight="1">
      <c r="A22" s="53"/>
      <c r="B22" s="172"/>
      <c r="C22" s="172"/>
      <c r="D22" s="172"/>
      <c r="E22" s="172"/>
      <c r="F22" s="172"/>
      <c r="G22" s="172"/>
      <c r="H22" s="172"/>
      <c r="I22" s="172"/>
      <c r="J22" s="172"/>
      <c r="K22" s="172"/>
      <c r="L22" s="172"/>
      <c r="M22" s="53"/>
      <c r="N22" s="53"/>
      <c r="O22" s="53"/>
      <c r="P22" s="53"/>
      <c r="Q22" s="53"/>
      <c r="R22" s="53"/>
      <c r="S22" s="53"/>
    </row>
    <row r="23" spans="1:26" ht="14.5" customHeight="1">
      <c r="A23" s="53"/>
      <c r="B23" s="166" t="s">
        <v>197</v>
      </c>
      <c r="C23" s="172"/>
      <c r="D23" s="172"/>
      <c r="E23" s="172"/>
      <c r="F23" s="172"/>
      <c r="G23" s="172"/>
      <c r="H23" s="172"/>
      <c r="I23" s="172"/>
      <c r="J23" s="172"/>
      <c r="K23" s="172"/>
      <c r="L23" s="172"/>
      <c r="M23" s="53"/>
      <c r="N23" s="53"/>
      <c r="O23" s="53"/>
      <c r="P23" s="53"/>
      <c r="Q23" s="53"/>
      <c r="R23" s="53"/>
      <c r="S23" s="53"/>
    </row>
    <row r="24" spans="1:26" ht="14.5" customHeight="1">
      <c r="A24" s="53"/>
      <c r="B24" s="161" t="s">
        <v>198</v>
      </c>
      <c r="C24" s="172"/>
      <c r="D24" s="172"/>
      <c r="E24" s="172"/>
      <c r="F24" s="172"/>
      <c r="G24" s="172"/>
      <c r="H24" s="172"/>
      <c r="I24" s="172"/>
      <c r="J24" s="172"/>
      <c r="K24" s="172"/>
      <c r="L24" s="172"/>
      <c r="M24" s="53"/>
      <c r="N24" s="53"/>
      <c r="O24" s="53"/>
      <c r="P24" s="53"/>
      <c r="Q24" s="53"/>
      <c r="R24" s="53"/>
      <c r="S24" s="53"/>
    </row>
    <row r="25" spans="1:26" ht="14.5" customHeight="1">
      <c r="A25" s="53"/>
      <c r="B25" s="161" t="s">
        <v>199</v>
      </c>
      <c r="C25" s="172"/>
      <c r="D25" s="172"/>
      <c r="E25" s="172"/>
      <c r="F25" s="172"/>
      <c r="G25" s="172"/>
      <c r="H25" s="172"/>
      <c r="I25" s="172"/>
      <c r="J25" s="172"/>
      <c r="K25" s="172"/>
      <c r="L25" s="172"/>
      <c r="M25" s="53"/>
      <c r="N25" s="53"/>
      <c r="O25" s="53"/>
      <c r="P25" s="53"/>
      <c r="Q25" s="53"/>
      <c r="R25" s="53"/>
      <c r="S25" s="53"/>
    </row>
    <row r="26" spans="1:26" ht="14.5" customHeight="1">
      <c r="A26" s="53"/>
      <c r="B26" s="161" t="s">
        <v>200</v>
      </c>
      <c r="C26" s="92"/>
      <c r="D26" s="53"/>
      <c r="E26" s="53"/>
      <c r="F26" s="53"/>
      <c r="G26" s="53"/>
      <c r="H26" s="53"/>
      <c r="I26" s="53"/>
      <c r="J26" s="53"/>
      <c r="K26" s="53"/>
      <c r="L26" s="53"/>
      <c r="M26" s="53"/>
      <c r="N26" s="53"/>
      <c r="O26" s="53"/>
      <c r="P26" s="53"/>
      <c r="Q26" s="53"/>
      <c r="R26" s="53"/>
      <c r="S26" s="53"/>
    </row>
    <row r="27" spans="1:26" ht="14.5" customHeight="1">
      <c r="A27" s="53"/>
      <c r="B27" s="161" t="s">
        <v>201</v>
      </c>
      <c r="C27" s="93"/>
      <c r="D27" s="53"/>
      <c r="E27" s="53"/>
      <c r="F27" s="53"/>
      <c r="G27" s="53"/>
      <c r="H27" s="53"/>
      <c r="I27" s="53"/>
      <c r="J27" s="53"/>
      <c r="K27" s="53"/>
      <c r="L27" s="53"/>
      <c r="M27" s="53"/>
      <c r="N27" s="53"/>
      <c r="O27" s="53"/>
      <c r="P27" s="53"/>
      <c r="Q27" s="53"/>
      <c r="R27" s="53"/>
      <c r="S27" s="53"/>
    </row>
    <row r="28" spans="1:26" ht="14.5" customHeight="1">
      <c r="A28" s="53"/>
      <c r="B28" s="53"/>
      <c r="C28" s="53"/>
      <c r="D28" s="53"/>
      <c r="E28" s="53"/>
      <c r="F28" s="53"/>
      <c r="G28" s="53"/>
      <c r="H28" s="53"/>
      <c r="I28" s="53"/>
      <c r="J28" s="53"/>
      <c r="K28" s="53"/>
      <c r="L28" s="53"/>
      <c r="M28" s="53"/>
      <c r="N28" s="53"/>
      <c r="O28" s="53"/>
      <c r="P28" s="53"/>
      <c r="Q28" s="53"/>
      <c r="R28" s="53"/>
      <c r="S28" s="53"/>
    </row>
    <row r="29" spans="1:26" ht="15" customHeight="1" thickBot="1">
      <c r="A29" s="53"/>
      <c r="B29" s="53"/>
      <c r="C29" s="53"/>
      <c r="D29" s="53"/>
      <c r="E29" s="53"/>
      <c r="F29" s="53"/>
      <c r="G29" s="53"/>
      <c r="H29" s="53"/>
      <c r="I29" s="53"/>
      <c r="J29" s="53"/>
      <c r="K29" s="53"/>
      <c r="L29" s="53"/>
      <c r="M29" s="53"/>
      <c r="N29" s="53"/>
      <c r="O29" s="53"/>
      <c r="P29" s="53"/>
      <c r="Q29" s="53"/>
      <c r="R29" s="53"/>
      <c r="S29" s="53"/>
    </row>
    <row r="30" spans="1:26" ht="15" customHeight="1">
      <c r="A30" s="53"/>
      <c r="B30" s="2100" t="s">
        <v>832</v>
      </c>
      <c r="C30" s="2102" t="s">
        <v>202</v>
      </c>
      <c r="D30" s="2103"/>
      <c r="E30" s="2104"/>
      <c r="F30" s="2094" t="s">
        <v>72</v>
      </c>
      <c r="G30" s="2095"/>
      <c r="H30" s="2102" t="s">
        <v>203</v>
      </c>
      <c r="I30" s="2103"/>
      <c r="J30" s="2104"/>
      <c r="K30" s="2093" t="s">
        <v>72</v>
      </c>
      <c r="L30" s="2095"/>
      <c r="M30" s="2096" t="s">
        <v>204</v>
      </c>
      <c r="N30" s="2097"/>
      <c r="O30" s="53"/>
    </row>
    <row r="31" spans="1:26" ht="14.5" customHeight="1">
      <c r="A31" s="53"/>
      <c r="B31" s="2101"/>
      <c r="C31" s="2105" t="s">
        <v>205</v>
      </c>
      <c r="D31" s="2106"/>
      <c r="E31" s="2107"/>
      <c r="F31" s="2108"/>
      <c r="G31" s="2109"/>
      <c r="H31" s="2105" t="s">
        <v>205</v>
      </c>
      <c r="I31" s="2106"/>
      <c r="J31" s="2107"/>
      <c r="K31" s="2110"/>
      <c r="L31" s="2109"/>
      <c r="M31" s="2098" t="str">
        <f>J32</f>
        <v>Dic 24</v>
      </c>
      <c r="N31" s="2099"/>
      <c r="O31" s="53"/>
    </row>
    <row r="32" spans="1:26" ht="15" customHeight="1" thickBot="1">
      <c r="A32" s="53"/>
      <c r="B32" s="1887" t="s">
        <v>286</v>
      </c>
      <c r="C32" s="923" t="s">
        <v>771</v>
      </c>
      <c r="D32" s="924" t="s">
        <v>108</v>
      </c>
      <c r="E32" s="924" t="s">
        <v>772</v>
      </c>
      <c r="F32" s="1090" t="s">
        <v>74</v>
      </c>
      <c r="G32" s="1091" t="s">
        <v>75</v>
      </c>
      <c r="H32" s="925" t="s">
        <v>771</v>
      </c>
      <c r="I32" s="924" t="s">
        <v>108</v>
      </c>
      <c r="J32" s="924" t="s">
        <v>772</v>
      </c>
      <c r="K32" s="1090" t="s">
        <v>74</v>
      </c>
      <c r="L32" s="1091" t="s">
        <v>75</v>
      </c>
      <c r="M32" s="1093" t="s">
        <v>206</v>
      </c>
      <c r="N32" s="1094" t="s">
        <v>207</v>
      </c>
      <c r="O32" s="53"/>
    </row>
    <row r="33" spans="1:19" ht="14.5">
      <c r="A33" s="53"/>
      <c r="B33" s="1095" t="s">
        <v>183</v>
      </c>
      <c r="C33" s="708">
        <f>+'[1]1.1.Loans'!C32</f>
        <v>79425.148585707662</v>
      </c>
      <c r="D33" s="709">
        <f>+'[1]1.1.Loans'!D32</f>
        <v>78618.561704505337</v>
      </c>
      <c r="E33" s="710">
        <f>+'[1]1.1.Loans'!E32</f>
        <v>79734.602499677989</v>
      </c>
      <c r="F33" s="2036">
        <f>+'[1]1.1.Loans'!F32</f>
        <v>1.4195639947820249E-2</v>
      </c>
      <c r="G33" s="2037">
        <f>+'[1]1.1.Loans'!G32</f>
        <v>3.8961704130322516E-3</v>
      </c>
      <c r="H33" s="927">
        <f>+'[1]1.1.Loans'!H32</f>
        <v>9728.1414339902822</v>
      </c>
      <c r="I33" s="928">
        <f>+'[1]1.1.Loans'!I32</f>
        <v>9923.9114905498227</v>
      </c>
      <c r="J33" s="929">
        <f>+'[1]1.1.Loans'!J32</f>
        <v>9818.1542176373496</v>
      </c>
      <c r="K33" s="2036">
        <f>+'[1]1.1.Loans'!K32</f>
        <v>-1.0656813395925835E-2</v>
      </c>
      <c r="L33" s="2037">
        <f>+'[1]1.1.Loans'!L32</f>
        <v>9.2528243198193305E-3</v>
      </c>
      <c r="M33" s="711">
        <f>+'[1]1.1.Loans'!M32</f>
        <v>0.68364611668525166</v>
      </c>
      <c r="N33" s="712">
        <f>+'[1]1.1.Loans'!N32</f>
        <v>0.31635388331474834</v>
      </c>
      <c r="O33" s="53"/>
    </row>
    <row r="34" spans="1:19" ht="14.5">
      <c r="A34" s="53"/>
      <c r="B34" s="162" t="s">
        <v>184</v>
      </c>
      <c r="C34" s="713">
        <f>+'[1]1.1.Loans'!C33</f>
        <v>23453.503486482339</v>
      </c>
      <c r="D34" s="714">
        <f>+'[1]1.1.Loans'!D33</f>
        <v>22748.364593939008</v>
      </c>
      <c r="E34" s="715">
        <f>+'[1]1.1.Loans'!E33</f>
        <v>23499.621941563004</v>
      </c>
      <c r="F34" s="1885">
        <f>+'[1]1.1.Loans'!F33</f>
        <v>3.302467500561157E-2</v>
      </c>
      <c r="G34" s="1885">
        <f>+'[1]1.1.Loans'!G33</f>
        <v>1.9663780768295336E-3</v>
      </c>
      <c r="H34" s="930">
        <f>+'[1]1.1.Loans'!H33</f>
        <v>7716.937094613666</v>
      </c>
      <c r="I34" s="931">
        <f>+'[1]1.1.Loans'!I33</f>
        <v>7925.0807464380005</v>
      </c>
      <c r="J34" s="932">
        <f>+'[1]1.1.Loans'!J33</f>
        <v>7762.7619733023339</v>
      </c>
      <c r="K34" s="1885">
        <f>+'[1]1.1.Loans'!K33</f>
        <v>-2.0481655434062551E-2</v>
      </c>
      <c r="L34" s="1885">
        <f>+'[1]1.1.Loans'!L33</f>
        <v>5.9382211007852348E-3</v>
      </c>
      <c r="M34" s="716">
        <f>+'[1]1.1.Loans'!M33</f>
        <v>0.44614735657228893</v>
      </c>
      <c r="N34" s="717">
        <f>+'[1]1.1.Loans'!N33</f>
        <v>0.55385264342771112</v>
      </c>
      <c r="O34" s="53"/>
    </row>
    <row r="35" spans="1:19" ht="14.5">
      <c r="A35" s="53"/>
      <c r="B35" s="163" t="s">
        <v>185</v>
      </c>
      <c r="C35" s="718">
        <f>+'[1]1.1.Loans'!C34</f>
        <v>14017.224490648003</v>
      </c>
      <c r="D35" s="719">
        <f>+'[1]1.1.Loans'!D34</f>
        <v>13915.789517090336</v>
      </c>
      <c r="E35" s="720">
        <f>+'[1]1.1.Loans'!E34</f>
        <v>14539.517004473337</v>
      </c>
      <c r="F35" s="937">
        <f>+'[1]1.1.Loans'!F34</f>
        <v>4.4821566653978628E-2</v>
      </c>
      <c r="G35" s="2038">
        <f>+'[1]1.1.Loans'!G34</f>
        <v>3.7260765437108878E-2</v>
      </c>
      <c r="H35" s="934">
        <f>+'[1]1.1.Loans'!H34</f>
        <v>4398.4715196936668</v>
      </c>
      <c r="I35" s="935">
        <f>+'[1]1.1.Loans'!I34</f>
        <v>4617.5594150713341</v>
      </c>
      <c r="J35" s="936">
        <f>+'[1]1.1.Loans'!J34</f>
        <v>4637.6098185713336</v>
      </c>
      <c r="K35" s="2038">
        <f>+'[1]1.1.Loans'!K34</f>
        <v>4.3422080145967268E-3</v>
      </c>
      <c r="L35" s="937">
        <f>+'[1]1.1.Loans'!L34</f>
        <v>5.4368500013459498E-2</v>
      </c>
      <c r="M35" s="721">
        <f>+'[1]1.1.Loans'!M34</f>
        <v>0.45482171602185628</v>
      </c>
      <c r="N35" s="722">
        <f>+'[1]1.1.Loans'!N34</f>
        <v>0.54517828397814372</v>
      </c>
      <c r="O35" s="53"/>
    </row>
    <row r="36" spans="1:19" ht="14.5">
      <c r="A36" s="53"/>
      <c r="B36" s="163" t="s">
        <v>186</v>
      </c>
      <c r="C36" s="718">
        <f>+'[1]1.1.Loans'!C35</f>
        <v>9436.2789958343346</v>
      </c>
      <c r="D36" s="719">
        <f>+'[1]1.1.Loans'!D35</f>
        <v>8832.5750768486687</v>
      </c>
      <c r="E36" s="720">
        <f>+'[1]1.1.Loans'!E35</f>
        <v>8960.1049370896671</v>
      </c>
      <c r="F36" s="937">
        <f>+'[1]1.1.Loans'!F35</f>
        <v>1.4438582081829132E-2</v>
      </c>
      <c r="G36" s="933">
        <f>+'[1]1.1.Loans'!G35</f>
        <v>-5.0462058079765892E-2</v>
      </c>
      <c r="H36" s="934">
        <f>+'[1]1.1.Loans'!H35</f>
        <v>3318.4655749200006</v>
      </c>
      <c r="I36" s="935">
        <f>+'[1]1.1.Loans'!I35</f>
        <v>3307.5213313666668</v>
      </c>
      <c r="J36" s="936">
        <f>+'[1]1.1.Loans'!J35</f>
        <v>3125.1521547309999</v>
      </c>
      <c r="K36" s="933">
        <f>+'[1]1.1.Loans'!K35</f>
        <v>-5.5137717452093393E-2</v>
      </c>
      <c r="L36" s="933">
        <f>+'[1]1.1.Loans'!L35</f>
        <v>-5.8253857339972792E-2</v>
      </c>
      <c r="M36" s="721">
        <f>+'[1]1.1.Loans'!M35</f>
        <v>0.43275445571260818</v>
      </c>
      <c r="N36" s="722">
        <f>+'[1]1.1.Loans'!N35</f>
        <v>0.56724554428739182</v>
      </c>
      <c r="O36" s="53"/>
    </row>
    <row r="37" spans="1:19" ht="14.5">
      <c r="A37" s="53"/>
      <c r="B37" s="164" t="s">
        <v>187</v>
      </c>
      <c r="C37" s="713">
        <f>+'[1]1.1.Loans'!C36</f>
        <v>55971.645099225338</v>
      </c>
      <c r="D37" s="714">
        <f>+'[1]1.1.Loans'!D36</f>
        <v>55870.197110566332</v>
      </c>
      <c r="E37" s="715">
        <f>+'[1]1.1.Loans'!E36</f>
        <v>56234.980558114999</v>
      </c>
      <c r="F37" s="1885">
        <f>+'[1]1.1.Loans'!F36</f>
        <v>6.5291240484934843E-3</v>
      </c>
      <c r="G37" s="1885">
        <f>+'[1]1.1.Loans'!G36</f>
        <v>4.7048011260490963E-3</v>
      </c>
      <c r="H37" s="930">
        <f>+'[1]1.1.Loans'!H36</f>
        <v>2011.2043393766135</v>
      </c>
      <c r="I37" s="931">
        <f>+'[1]1.1.Loans'!I36</f>
        <v>1998.8307441118243</v>
      </c>
      <c r="J37" s="932">
        <f>+'[1]1.1.Loans'!J36</f>
        <v>2055.3922443350166</v>
      </c>
      <c r="K37" s="1885">
        <f>+'[1]1.1.Loans'!K36</f>
        <v>2.8297293500118448E-2</v>
      </c>
      <c r="L37" s="1885">
        <f>+'[1]1.1.Loans'!L36</f>
        <v>2.1970867948753359E-2</v>
      </c>
      <c r="M37" s="716">
        <f>+'[1]1.1.Loans'!M36</f>
        <v>0.87923392812139722</v>
      </c>
      <c r="N37" s="717">
        <f>+'[1]1.1.Loans'!N36</f>
        <v>0.12076607187860278</v>
      </c>
      <c r="O37" s="53"/>
    </row>
    <row r="38" spans="1:19" ht="14.5">
      <c r="A38" s="53"/>
      <c r="B38" s="163" t="s">
        <v>188</v>
      </c>
      <c r="C38" s="718">
        <f>+'[1]1.1.Loans'!C37</f>
        <v>4242.4646229301334</v>
      </c>
      <c r="D38" s="719">
        <f>+'[1]1.1.Loans'!D37</f>
        <v>4580.9675996057995</v>
      </c>
      <c r="E38" s="720">
        <f>+'[1]1.1.Loans'!E37</f>
        <v>4720.7941975907997</v>
      </c>
      <c r="F38" s="2038">
        <f>+'[1]1.1.Loans'!F37</f>
        <v>3.0523376327095786E-2</v>
      </c>
      <c r="G38" s="2038">
        <f>+'[1]1.1.Loans'!G37</f>
        <v>0.1127480408617525</v>
      </c>
      <c r="H38" s="934">
        <f>+'[1]1.1.Loans'!H37</f>
        <v>777.92608663859994</v>
      </c>
      <c r="I38" s="935">
        <f>+'[1]1.1.Loans'!I37</f>
        <v>745.40475867686666</v>
      </c>
      <c r="J38" s="936">
        <f>+'[1]1.1.Loans'!J37</f>
        <v>773.82731494766688</v>
      </c>
      <c r="K38" s="926">
        <f>+'[1]1.1.Loans'!K37</f>
        <v>3.813036600578168E-2</v>
      </c>
      <c r="L38" s="926">
        <f>+'[1]1.1.Loans'!L37</f>
        <v>-5.268844638754544E-3</v>
      </c>
      <c r="M38" s="721">
        <f>+'[1]1.1.Loans'!M37</f>
        <v>0.61881047651937771</v>
      </c>
      <c r="N38" s="722">
        <f>+'[1]1.1.Loans'!N37</f>
        <v>0.38118952348062229</v>
      </c>
      <c r="O38" s="53"/>
    </row>
    <row r="39" spans="1:19" ht="14.5">
      <c r="A39" s="53"/>
      <c r="B39" s="163" t="s">
        <v>189</v>
      </c>
      <c r="C39" s="718">
        <f>+'[1]1.1.Loans'!C38</f>
        <v>16588.584034806332</v>
      </c>
      <c r="D39" s="719">
        <f>+'[1]1.1.Loans'!D38</f>
        <v>16022.761437132331</v>
      </c>
      <c r="E39" s="720">
        <f>+'[1]1.1.Loans'!E38</f>
        <v>16094.501044626668</v>
      </c>
      <c r="F39" s="926">
        <f>+'[1]1.1.Loans'!F38</f>
        <v>4.4773560272877155E-3</v>
      </c>
      <c r="G39" s="933">
        <f>+'[1]1.1.Loans'!G38</f>
        <v>-2.9784518626965073E-2</v>
      </c>
      <c r="H39" s="934">
        <f>+'[1]1.1.Loans'!H38</f>
        <v>43.277292360279311</v>
      </c>
      <c r="I39" s="935">
        <f>+'[1]1.1.Loans'!I38</f>
        <v>43.429294396825377</v>
      </c>
      <c r="J39" s="936">
        <f>+'[1]1.1.Loans'!J38</f>
        <v>41.625278031350014</v>
      </c>
      <c r="K39" s="926">
        <f>+'[1]1.1.Loans'!K38</f>
        <v>-4.1539159006166892E-2</v>
      </c>
      <c r="L39" s="926">
        <f>+'[1]1.1.Loans'!L38</f>
        <v>-3.8172774654579467E-2</v>
      </c>
      <c r="M39" s="721">
        <f>+'[1]1.1.Loans'!M38</f>
        <v>0.99037427538104317</v>
      </c>
      <c r="N39" s="722">
        <f>+'[1]1.1.Loans'!N38</f>
        <v>9.6257246189568324E-3</v>
      </c>
      <c r="O39" s="53"/>
    </row>
    <row r="40" spans="1:19" ht="14.5">
      <c r="A40" s="53"/>
      <c r="B40" s="163" t="s">
        <v>190</v>
      </c>
      <c r="C40" s="718">
        <f>+'[1]1.1.Loans'!C39</f>
        <v>19094.503917876533</v>
      </c>
      <c r="D40" s="719">
        <f>+'[1]1.1.Loans'!D39</f>
        <v>19690.255861843198</v>
      </c>
      <c r="E40" s="720">
        <f>+'[1]1.1.Loans'!E39</f>
        <v>19952.749628462861</v>
      </c>
      <c r="F40" s="937">
        <f>+'[1]1.1.Loans'!F39</f>
        <v>1.3331150618938192E-2</v>
      </c>
      <c r="G40" s="2038">
        <f>+'[1]1.1.Loans'!G39</f>
        <v>4.4947264106863116E-2</v>
      </c>
      <c r="H40" s="934">
        <f>+'[1]1.1.Loans'!H39</f>
        <v>522.9755865564</v>
      </c>
      <c r="I40" s="935">
        <f>+'[1]1.1.Loans'!I39</f>
        <v>514.51117079879998</v>
      </c>
      <c r="J40" s="936">
        <f>+'[1]1.1.Loans'!J39</f>
        <v>509.7503074236667</v>
      </c>
      <c r="K40" s="926">
        <f>+'[1]1.1.Loans'!K39</f>
        <v>-9.2531778615065896E-3</v>
      </c>
      <c r="L40" s="926">
        <f>+'[1]1.1.Loans'!L39</f>
        <v>-2.5288521056626823E-2</v>
      </c>
      <c r="M40" s="721">
        <f>+'[1]1.1.Loans'!M39</f>
        <v>0.91240150799526942</v>
      </c>
      <c r="N40" s="722">
        <f>+'[1]1.1.Loans'!N39</f>
        <v>8.7598492004730577E-2</v>
      </c>
      <c r="O40" s="53"/>
    </row>
    <row r="41" spans="1:19" ht="14.5">
      <c r="A41" s="53"/>
      <c r="B41" s="163" t="s">
        <v>191</v>
      </c>
      <c r="C41" s="718">
        <f>+'[1]1.1.Loans'!C40</f>
        <v>11074.916077784665</v>
      </c>
      <c r="D41" s="719">
        <f>+'[1]1.1.Loans'!D40</f>
        <v>10742.277653435329</v>
      </c>
      <c r="E41" s="720">
        <f>+'[1]1.1.Loans'!E40</f>
        <v>10679.271659899334</v>
      </c>
      <c r="F41" s="926">
        <f>+'[1]1.1.Loans'!F40</f>
        <v>-5.8652359926524289E-3</v>
      </c>
      <c r="G41" s="926">
        <f>+'[1]1.1.Loans'!G40</f>
        <v>-3.5724371643678587E-2</v>
      </c>
      <c r="H41" s="934">
        <f>+'[1]1.1.Loans'!H40</f>
        <v>406.60585612833324</v>
      </c>
      <c r="I41" s="935">
        <f>+'[1]1.1.Loans'!I40</f>
        <v>423.41454260166671</v>
      </c>
      <c r="J41" s="936">
        <f>+'[1]1.1.Loans'!J40</f>
        <v>446.72478640166673</v>
      </c>
      <c r="K41" s="926">
        <f>+'[1]1.1.Loans'!K40</f>
        <v>5.5053007052545899E-2</v>
      </c>
      <c r="L41" s="926">
        <f>+'[1]1.1.Loans'!L40</f>
        <v>9.8667861440419502E-2</v>
      </c>
      <c r="M41" s="721">
        <f>+'[1]1.1.Loans'!M40</f>
        <v>0.8641563867327724</v>
      </c>
      <c r="N41" s="722">
        <f>+'[1]1.1.Loans'!N40</f>
        <v>0.1358436132672276</v>
      </c>
      <c r="O41" s="53"/>
    </row>
    <row r="42" spans="1:19" ht="14.5">
      <c r="A42" s="53"/>
      <c r="B42" s="163" t="s">
        <v>192</v>
      </c>
      <c r="C42" s="718">
        <f>+'[1]1.1.Loans'!C41</f>
        <v>4971.1764458276666</v>
      </c>
      <c r="D42" s="719">
        <f>+'[1]1.1.Loans'!D41</f>
        <v>4833.9345585496667</v>
      </c>
      <c r="E42" s="720">
        <f>+'[1]1.1.Loans'!E41</f>
        <v>4787.6640275353329</v>
      </c>
      <c r="F42" s="926">
        <f>+'[1]1.1.Loans'!F41</f>
        <v>-9.5720226357834948E-3</v>
      </c>
      <c r="G42" s="926">
        <f>+'[1]1.1.Loans'!G41</f>
        <v>-3.6915289628545844E-2</v>
      </c>
      <c r="H42" s="934">
        <f>+'[1]1.1.Loans'!H41</f>
        <v>260.41951769299993</v>
      </c>
      <c r="I42" s="935">
        <f>+'[1]1.1.Loans'!I41</f>
        <v>272.07097763766666</v>
      </c>
      <c r="J42" s="936">
        <f>+'[1]1.1.Loans'!J41</f>
        <v>283.46455753066664</v>
      </c>
      <c r="K42" s="926">
        <f>+'[1]1.1.Loans'!K41</f>
        <v>4.1877233624578292E-2</v>
      </c>
      <c r="L42" s="926">
        <f>+'[1]1.1.Loans'!L41</f>
        <v>8.8491984171607863E-2</v>
      </c>
      <c r="M42" s="721">
        <f>+'[1]1.1.Loans'!M41</f>
        <v>0.81799884538762835</v>
      </c>
      <c r="N42" s="722">
        <f>+'[1]1.1.Loans'!N41</f>
        <v>0.18200115461237165</v>
      </c>
      <c r="O42" s="53"/>
    </row>
    <row r="43" spans="1:19" ht="14.5">
      <c r="A43" s="53"/>
      <c r="B43" s="165" t="s">
        <v>53</v>
      </c>
      <c r="C43" s="713">
        <f>+'[1]1.1.Loans'!C42</f>
        <v>13181.060689863334</v>
      </c>
      <c r="D43" s="714">
        <f>+'[1]1.1.Loans'!D42</f>
        <v>12186.344215570001</v>
      </c>
      <c r="E43" s="715">
        <f>+'[1]1.1.Loans'!E42</f>
        <v>12044.828754683336</v>
      </c>
      <c r="F43" s="2039">
        <f>+'[1]1.1.Loans'!F42</f>
        <v>-1.1612626262916148E-2</v>
      </c>
      <c r="G43" s="1886">
        <f>+'[1]1.1.Loans'!G42</f>
        <v>-8.6201859009252368E-2</v>
      </c>
      <c r="H43" s="930">
        <f>+'[1]1.1.Loans'!H42</f>
        <v>128.68434505999997</v>
      </c>
      <c r="I43" s="931">
        <f>+'[1]1.1.Loans'!I42</f>
        <v>3.5319972733333338</v>
      </c>
      <c r="J43" s="932">
        <f>+'[1]1.1.Loans'!J42</f>
        <v>3.2475104833333339</v>
      </c>
      <c r="K43" s="1885">
        <f>+'[1]1.1.Loans'!K42</f>
        <v>-8.0545585962900401E-2</v>
      </c>
      <c r="L43" s="2039">
        <f>+'[1]1.1.Loans'!L42</f>
        <v>-0.97476374859879689</v>
      </c>
      <c r="M43" s="716">
        <f>+'[1]1.1.Loans'!M42</f>
        <v>0.99898781658242852</v>
      </c>
      <c r="N43" s="717">
        <f>+'[1]1.1.Loans'!N42</f>
        <v>1.0121834175714772E-3</v>
      </c>
      <c r="O43" s="53"/>
    </row>
    <row r="44" spans="1:19" ht="14.5">
      <c r="A44" s="53"/>
      <c r="B44" s="165" t="s">
        <v>193</v>
      </c>
      <c r="C44" s="2063">
        <f>+'[1]1.1.Loans'!C43</f>
        <v>0</v>
      </c>
      <c r="D44" s="2064">
        <f>+'[1]1.1.Loans'!D43</f>
        <v>0</v>
      </c>
      <c r="E44" s="2065">
        <f>+'[1]1.1.Loans'!E43</f>
        <v>0</v>
      </c>
      <c r="F44" s="2066">
        <f>+'[1]1.1.Loans'!F43</f>
        <v>0</v>
      </c>
      <c r="G44" s="2066">
        <f>+'[1]1.1.Loans'!G43</f>
        <v>0</v>
      </c>
      <c r="H44" s="930">
        <f>+'[1]1.1.Loans'!H43</f>
        <v>443.39850033027028</v>
      </c>
      <c r="I44" s="931">
        <f>+'[1]1.1.Loans'!I43</f>
        <v>462.11989554410417</v>
      </c>
      <c r="J44" s="932">
        <f>+'[1]1.1.Loans'!J43</f>
        <v>456.24542436884798</v>
      </c>
      <c r="K44" s="1885">
        <f>+'[1]1.1.Loans'!K43</f>
        <v>-1.2712006628365469E-2</v>
      </c>
      <c r="L44" s="2039">
        <f>+'[1]1.1.Loans'!L43</f>
        <v>2.8973765199946655E-2</v>
      </c>
      <c r="M44" s="2067">
        <f>+'[1]1.1.Loans'!M43</f>
        <v>0</v>
      </c>
      <c r="N44" s="717">
        <f>+'[1]1.1.Loans'!N43</f>
        <v>1</v>
      </c>
      <c r="O44" s="53"/>
    </row>
    <row r="45" spans="1:19" ht="14.5">
      <c r="A45" s="53"/>
      <c r="B45" s="165" t="s">
        <v>194</v>
      </c>
      <c r="C45" s="2063">
        <f>+'[1]1.1.Loans'!C44</f>
        <v>0</v>
      </c>
      <c r="D45" s="2064">
        <f>+'[1]1.1.Loans'!D44</f>
        <v>0</v>
      </c>
      <c r="E45" s="2065">
        <f>+'[1]1.1.Loans'!E44</f>
        <v>0</v>
      </c>
      <c r="F45" s="2066">
        <f>+'[1]1.1.Loans'!F44</f>
        <v>0</v>
      </c>
      <c r="G45" s="2066">
        <f>+'[1]1.1.Loans'!G44</f>
        <v>0</v>
      </c>
      <c r="H45" s="930">
        <f>+'[1]1.1.Loans'!H44</f>
        <v>2442.5643966416328</v>
      </c>
      <c r="I45" s="931">
        <f>+'[1]1.1.Loans'!I44</f>
        <v>2566.1813514766768</v>
      </c>
      <c r="J45" s="932">
        <f>+'[1]1.1.Loans'!J44</f>
        <v>2562.0301292084546</v>
      </c>
      <c r="K45" s="1885">
        <f>+'[1]1.1.Loans'!K44</f>
        <v>-1.617665199629581E-3</v>
      </c>
      <c r="L45" s="2039">
        <f>+'[1]1.1.Loans'!L44</f>
        <v>4.8909962304813481E-2</v>
      </c>
      <c r="M45" s="2067">
        <f>+'[1]1.1.Loans'!M44</f>
        <v>0</v>
      </c>
      <c r="N45" s="717">
        <f>+'[1]1.1.Loans'!N44</f>
        <v>1</v>
      </c>
      <c r="O45" s="53"/>
    </row>
    <row r="46" spans="1:19" ht="15" thickBot="1">
      <c r="A46" s="53"/>
      <c r="B46" s="1096" t="s">
        <v>208</v>
      </c>
      <c r="C46" s="2063">
        <f>+'[1]1.1.Loans'!C45</f>
        <v>0</v>
      </c>
      <c r="D46" s="2064">
        <f>+'[1]1.1.Loans'!D45</f>
        <v>0</v>
      </c>
      <c r="E46" s="2065">
        <f>+'[1]1.1.Loans'!E45</f>
        <v>0</v>
      </c>
      <c r="F46" s="2066">
        <f>+'[1]1.1.Loans'!F45</f>
        <v>0</v>
      </c>
      <c r="G46" s="2066">
        <f>+'[1]1.1.Loans'!G45</f>
        <v>0</v>
      </c>
      <c r="H46" s="1097">
        <f>+'[1]1.1.Loans'!H45</f>
        <v>541.47774702014658</v>
      </c>
      <c r="I46" s="1098">
        <f>+'[1]1.1.Loans'!I45</f>
        <v>501.31111019971314</v>
      </c>
      <c r="J46" s="1099">
        <f>+'[1]1.1.Loans'!J45</f>
        <v>480.84553475337117</v>
      </c>
      <c r="K46" s="1885">
        <f>+'[1]1.1.Loans'!K45</f>
        <v>-4.0824101101986088E-2</v>
      </c>
      <c r="L46" s="1885">
        <f>+'[1]1.1.Loans'!L45</f>
        <v>-0.11197544608332632</v>
      </c>
      <c r="M46" s="2068">
        <f>+'[1]1.1.Loans'!M45</f>
        <v>0</v>
      </c>
      <c r="N46" s="1100">
        <f>+'[1]1.1.Loans'!N45</f>
        <v>1</v>
      </c>
      <c r="O46" s="53"/>
    </row>
    <row r="47" spans="1:19" ht="15" customHeight="1" thickBot="1">
      <c r="A47" s="53"/>
      <c r="B47" s="477" t="s">
        <v>209</v>
      </c>
      <c r="C47" s="723">
        <f>+'[1]1.1.Loans'!C46</f>
        <v>92606.209275571004</v>
      </c>
      <c r="D47" s="724">
        <f>+'[1]1.1.Loans'!D46</f>
        <v>90804.905920075325</v>
      </c>
      <c r="E47" s="725">
        <f>+'[1]1.1.Loans'!E46</f>
        <v>91779.431254361334</v>
      </c>
      <c r="F47" s="2040">
        <f>+'[1]1.1.Loans'!F46</f>
        <v>1.0732078012874791E-2</v>
      </c>
      <c r="G47" s="2040">
        <f>+'[1]1.1.Loans'!G46</f>
        <v>-8.9278896920335082E-3</v>
      </c>
      <c r="H47" s="724">
        <f>+'[1]1.1.Loans'!H46</f>
        <v>13284.266423042332</v>
      </c>
      <c r="I47" s="724">
        <f>+'[1]1.1.Loans'!I46</f>
        <v>13457.055845043651</v>
      </c>
      <c r="J47" s="725">
        <f>+'[1]1.1.Loans'!J46</f>
        <v>13320.522816451359</v>
      </c>
      <c r="K47" s="2040">
        <f>+'[1]1.1.Loans'!K46</f>
        <v>-1.0145832057505966E-2</v>
      </c>
      <c r="L47" s="2040">
        <f>+'[1]1.1.Loans'!L46</f>
        <v>2.7292732812207454E-3</v>
      </c>
      <c r="M47" s="1101">
        <f>+'[1]1.1.Loans'!M46</f>
        <v>0.64707147354600214</v>
      </c>
      <c r="N47" s="1100">
        <f>+'[1]1.1.Loans'!N46</f>
        <v>0.35292852645399786</v>
      </c>
      <c r="O47" s="53"/>
    </row>
    <row r="48" spans="1:19" ht="14.5" customHeight="1">
      <c r="A48" s="53"/>
      <c r="B48" s="53"/>
      <c r="C48" s="53"/>
      <c r="D48" s="53"/>
      <c r="E48" s="53"/>
      <c r="F48" s="53"/>
      <c r="G48" s="53"/>
      <c r="H48" s="53"/>
      <c r="I48" s="53"/>
      <c r="J48" s="53"/>
      <c r="K48" s="53"/>
      <c r="L48" s="53"/>
      <c r="M48" s="53"/>
      <c r="N48" s="53"/>
      <c r="O48" s="53"/>
      <c r="P48" s="53"/>
      <c r="Q48" s="53"/>
      <c r="R48" s="53"/>
      <c r="S48" s="53"/>
    </row>
    <row r="49" spans="1:19" ht="14.5" customHeight="1">
      <c r="A49" s="53"/>
      <c r="B49" s="166" t="s">
        <v>210</v>
      </c>
      <c r="C49" s="53"/>
      <c r="D49" s="53"/>
      <c r="E49" s="53"/>
      <c r="F49" s="53"/>
      <c r="G49" s="53"/>
      <c r="H49" s="53"/>
      <c r="I49" s="53"/>
      <c r="J49" s="53"/>
      <c r="K49" s="53"/>
      <c r="L49" s="53"/>
      <c r="M49" s="53"/>
      <c r="N49" s="53"/>
      <c r="O49" s="53"/>
      <c r="P49" s="53"/>
      <c r="Q49" s="53"/>
      <c r="R49" s="53"/>
      <c r="S49" s="53"/>
    </row>
    <row r="50" spans="1:19" ht="14.5" customHeight="1">
      <c r="A50" s="53"/>
      <c r="B50" s="161" t="s">
        <v>198</v>
      </c>
      <c r="C50" s="172"/>
      <c r="D50" s="172"/>
      <c r="E50" s="172"/>
      <c r="F50" s="172"/>
      <c r="G50" s="172"/>
      <c r="H50" s="172"/>
      <c r="I50" s="172"/>
      <c r="J50" s="172"/>
      <c r="K50" s="172"/>
      <c r="L50" s="172"/>
      <c r="M50" s="53"/>
      <c r="N50" s="53"/>
      <c r="O50" s="53"/>
      <c r="P50" s="53"/>
      <c r="Q50" s="53"/>
      <c r="R50" s="53"/>
      <c r="S50" s="53"/>
    </row>
    <row r="51" spans="1:19" ht="14.5" customHeight="1">
      <c r="A51" s="53"/>
      <c r="B51" s="161" t="s">
        <v>199</v>
      </c>
      <c r="C51" s="172"/>
      <c r="D51" s="172"/>
      <c r="E51" s="172"/>
      <c r="F51" s="172"/>
      <c r="G51" s="172"/>
      <c r="H51" s="172"/>
      <c r="I51" s="172"/>
      <c r="J51" s="172"/>
      <c r="K51" s="172"/>
      <c r="L51" s="172"/>
      <c r="M51" s="53"/>
      <c r="N51" s="53"/>
      <c r="O51" s="53"/>
      <c r="P51" s="53"/>
      <c r="Q51" s="53"/>
      <c r="R51" s="53"/>
      <c r="S51" s="53"/>
    </row>
    <row r="52" spans="1:19" ht="14.5" customHeight="1">
      <c r="A52" s="53"/>
      <c r="B52" s="161" t="s">
        <v>200</v>
      </c>
      <c r="C52" s="92"/>
      <c r="D52" s="53"/>
      <c r="E52" s="53"/>
      <c r="F52" s="53"/>
      <c r="G52" s="53"/>
      <c r="H52" s="53"/>
      <c r="I52" s="53"/>
      <c r="J52" s="53"/>
      <c r="K52" s="53"/>
      <c r="L52" s="53"/>
      <c r="M52" s="53"/>
      <c r="N52" s="53"/>
      <c r="O52" s="53"/>
      <c r="P52" s="53"/>
      <c r="Q52" s="53"/>
      <c r="R52" s="53"/>
      <c r="S52" s="53"/>
    </row>
    <row r="53" spans="1:19" ht="14.5" customHeight="1">
      <c r="A53" s="53"/>
      <c r="B53" s="161" t="s">
        <v>201</v>
      </c>
      <c r="C53" s="93"/>
      <c r="D53" s="53"/>
      <c r="E53" s="53"/>
      <c r="F53" s="53"/>
      <c r="G53" s="53"/>
      <c r="H53" s="53"/>
      <c r="I53" s="53"/>
      <c r="J53" s="53"/>
      <c r="K53" s="53"/>
      <c r="L53" s="53"/>
      <c r="M53" s="53"/>
      <c r="N53" s="53"/>
      <c r="O53" s="53"/>
      <c r="P53" s="53"/>
      <c r="Q53" s="53"/>
      <c r="R53" s="53"/>
      <c r="S53" s="53"/>
    </row>
    <row r="54" spans="1:19" ht="14.5" customHeight="1">
      <c r="A54" s="53"/>
      <c r="B54" s="53"/>
      <c r="C54" s="53"/>
      <c r="D54" s="53"/>
      <c r="E54" s="53"/>
      <c r="F54" s="53"/>
      <c r="G54" s="53"/>
      <c r="H54" s="53"/>
      <c r="I54" s="53"/>
      <c r="J54" s="53"/>
      <c r="K54" s="53"/>
      <c r="L54" s="53"/>
      <c r="M54" s="53"/>
      <c r="N54" s="53"/>
      <c r="O54" s="53"/>
      <c r="P54" s="53"/>
      <c r="Q54" s="53"/>
      <c r="R54" s="53"/>
      <c r="S54" s="53"/>
    </row>
    <row r="55" spans="1:19" ht="14.5" customHeight="1">
      <c r="A55" s="53"/>
      <c r="B55" s="53"/>
      <c r="C55" s="53"/>
      <c r="D55" s="53"/>
      <c r="E55" s="53"/>
      <c r="F55" s="53"/>
      <c r="G55" s="53"/>
      <c r="H55" s="53"/>
      <c r="I55" s="53"/>
      <c r="J55" s="53"/>
      <c r="K55" s="53"/>
      <c r="L55" s="53"/>
      <c r="M55" s="53"/>
      <c r="N55" s="53"/>
      <c r="O55" s="53"/>
      <c r="P55" s="53"/>
      <c r="Q55" s="53"/>
      <c r="R55" s="53"/>
      <c r="S55" s="53"/>
    </row>
    <row r="56" spans="1:19" ht="14.5" customHeight="1">
      <c r="B56" s="53"/>
      <c r="C56" s="53"/>
      <c r="D56" s="53"/>
      <c r="E56" s="53"/>
      <c r="F56" s="53"/>
      <c r="G56" s="53"/>
      <c r="H56" s="53"/>
      <c r="I56" s="171"/>
      <c r="J56" s="171"/>
      <c r="K56" s="171"/>
      <c r="L56" s="171"/>
      <c r="M56" s="171"/>
      <c r="N56" s="171"/>
      <c r="O56" s="171"/>
      <c r="P56" s="171"/>
      <c r="Q56" s="171"/>
      <c r="R56" s="171"/>
      <c r="S56" s="171"/>
    </row>
    <row r="57" spans="1:19" ht="14.5" customHeight="1">
      <c r="B57" s="53"/>
      <c r="C57" s="53"/>
      <c r="D57" s="53"/>
      <c r="E57" s="53"/>
      <c r="F57" s="53"/>
      <c r="G57" s="53"/>
      <c r="H57" s="53"/>
      <c r="I57" s="171"/>
      <c r="J57" s="171"/>
      <c r="K57" s="171"/>
      <c r="L57" s="171"/>
      <c r="M57" s="171"/>
      <c r="N57" s="171"/>
      <c r="O57" s="171"/>
      <c r="P57" s="171"/>
      <c r="Q57" s="171"/>
      <c r="R57" s="171"/>
      <c r="S57" s="171"/>
    </row>
    <row r="58" spans="1:19" ht="14.5" customHeight="1">
      <c r="B58" s="53"/>
      <c r="C58" s="53"/>
      <c r="D58" s="53"/>
      <c r="E58" s="53"/>
      <c r="F58" s="53"/>
      <c r="G58" s="53"/>
      <c r="H58" s="53"/>
      <c r="I58" s="171"/>
      <c r="J58" s="171"/>
      <c r="K58" s="171"/>
      <c r="L58" s="171"/>
      <c r="M58" s="171"/>
      <c r="N58" s="171"/>
      <c r="O58" s="171"/>
      <c r="P58" s="171"/>
      <c r="Q58" s="171"/>
      <c r="R58" s="171"/>
      <c r="S58" s="171"/>
    </row>
    <row r="59" spans="1:19" ht="14.5" customHeight="1">
      <c r="B59" s="53"/>
      <c r="C59" s="53"/>
      <c r="D59" s="53"/>
      <c r="E59" s="53"/>
      <c r="F59" s="53"/>
      <c r="G59" s="53"/>
      <c r="H59" s="53"/>
      <c r="I59" s="171"/>
      <c r="J59" s="171"/>
      <c r="K59" s="171"/>
      <c r="L59" s="171"/>
      <c r="M59" s="171"/>
      <c r="N59" s="171"/>
      <c r="O59" s="171"/>
      <c r="P59" s="171"/>
      <c r="Q59" s="171"/>
      <c r="R59" s="171"/>
      <c r="S59" s="171"/>
    </row>
    <row r="60" spans="1:19" ht="14.5">
      <c r="B60" s="91"/>
      <c r="C60" s="91"/>
      <c r="D60" s="91"/>
      <c r="E60" s="91"/>
      <c r="F60" s="91"/>
      <c r="G60" s="91"/>
      <c r="H60" s="91"/>
    </row>
    <row r="61" spans="1:19" ht="14.5">
      <c r="B61" s="91"/>
      <c r="C61" s="91"/>
      <c r="D61" s="91"/>
      <c r="E61" s="91"/>
      <c r="F61" s="91"/>
      <c r="G61" s="91"/>
      <c r="H61" s="91"/>
    </row>
    <row r="62" spans="1:19" ht="14.5">
      <c r="B62" s="91"/>
      <c r="C62" s="91"/>
      <c r="D62" s="91"/>
      <c r="E62" s="91"/>
      <c r="F62" s="91"/>
      <c r="G62" s="91"/>
      <c r="H62" s="91"/>
    </row>
    <row r="63" spans="1:19" ht="14.5">
      <c r="B63" s="91"/>
      <c r="C63" s="91"/>
      <c r="D63" s="91"/>
      <c r="E63" s="91"/>
      <c r="F63" s="91"/>
      <c r="G63" s="91"/>
      <c r="H63" s="91"/>
    </row>
    <row r="64" spans="1:19" ht="14.5">
      <c r="B64" s="91"/>
      <c r="C64" s="91"/>
      <c r="D64" s="91"/>
      <c r="E64" s="91"/>
      <c r="F64" s="91"/>
      <c r="G64" s="91"/>
      <c r="H64" s="91"/>
    </row>
    <row r="65" spans="2:8" ht="14.5">
      <c r="B65" s="91"/>
      <c r="C65" s="91"/>
      <c r="D65" s="91"/>
      <c r="E65" s="91"/>
      <c r="F65" s="91"/>
      <c r="G65" s="91"/>
      <c r="H65" s="91"/>
    </row>
    <row r="66" spans="2:8" ht="14.5">
      <c r="B66" s="91"/>
      <c r="C66" s="91"/>
      <c r="D66" s="91"/>
      <c r="E66" s="91"/>
      <c r="F66" s="91"/>
      <c r="G66" s="91"/>
      <c r="H66" s="91"/>
    </row>
    <row r="67" spans="2:8" ht="14.5">
      <c r="B67" s="91"/>
      <c r="C67" s="91"/>
      <c r="D67" s="91"/>
      <c r="E67" s="91"/>
      <c r="F67" s="91"/>
      <c r="G67" s="91"/>
      <c r="H67" s="91"/>
    </row>
    <row r="68" spans="2:8" ht="14.5">
      <c r="B68" s="91"/>
      <c r="C68" s="91"/>
      <c r="D68" s="91"/>
      <c r="E68" s="91"/>
      <c r="F68" s="91"/>
      <c r="G68" s="91"/>
      <c r="H68" s="91"/>
    </row>
    <row r="69" spans="2:8" ht="14.5">
      <c r="B69" s="91"/>
      <c r="C69" s="91"/>
      <c r="D69" s="91"/>
      <c r="E69" s="91"/>
      <c r="F69" s="91"/>
      <c r="G69" s="91"/>
      <c r="H69" s="91"/>
    </row>
    <row r="70" spans="2:8" ht="14.5">
      <c r="B70" s="91"/>
      <c r="C70" s="91"/>
      <c r="D70" s="91"/>
      <c r="E70" s="91"/>
      <c r="F70" s="91"/>
      <c r="G70" s="91"/>
      <c r="H70" s="91"/>
    </row>
    <row r="71" spans="2:8" ht="14.5">
      <c r="B71" s="91"/>
      <c r="C71" s="91"/>
      <c r="D71" s="91"/>
      <c r="E71" s="91"/>
      <c r="F71" s="91"/>
      <c r="G71" s="91"/>
      <c r="H71" s="91"/>
    </row>
    <row r="72" spans="2:8" ht="14.5">
      <c r="B72" s="91"/>
      <c r="C72" s="91"/>
      <c r="D72" s="91"/>
      <c r="E72" s="91"/>
      <c r="F72" s="91"/>
      <c r="G72" s="91"/>
      <c r="H72" s="91"/>
    </row>
    <row r="73" spans="2:8" ht="14.5">
      <c r="B73" s="91"/>
      <c r="C73" s="91"/>
      <c r="D73" s="91"/>
      <c r="E73" s="91"/>
      <c r="F73" s="91"/>
      <c r="G73" s="91"/>
      <c r="H73" s="91"/>
    </row>
    <row r="74" spans="2:8" ht="14.5">
      <c r="B74" s="91"/>
      <c r="C74" s="91"/>
      <c r="D74" s="91"/>
      <c r="E74" s="91"/>
      <c r="F74" s="91"/>
      <c r="G74" s="91"/>
      <c r="H74" s="91"/>
    </row>
    <row r="75" spans="2:8" ht="14.5">
      <c r="B75" s="91"/>
      <c r="C75" s="91"/>
      <c r="D75" s="91"/>
      <c r="E75" s="91"/>
      <c r="F75" s="91"/>
      <c r="G75" s="91"/>
      <c r="H75" s="91"/>
    </row>
    <row r="76" spans="2:8" ht="14.5">
      <c r="B76" s="91"/>
      <c r="C76" s="91"/>
      <c r="D76" s="91"/>
      <c r="E76" s="91"/>
      <c r="F76" s="91"/>
      <c r="G76" s="91"/>
      <c r="H76" s="91"/>
    </row>
    <row r="77" spans="2:8" ht="14.5">
      <c r="B77" s="91"/>
      <c r="C77" s="91"/>
      <c r="D77" s="91"/>
      <c r="E77" s="91"/>
      <c r="F77" s="91"/>
      <c r="G77" s="91"/>
      <c r="H77" s="91"/>
    </row>
  </sheetData>
  <mergeCells count="14">
    <mergeCell ref="M30:N30"/>
    <mergeCell ref="M31:N31"/>
    <mergeCell ref="B30:B31"/>
    <mergeCell ref="C30:E30"/>
    <mergeCell ref="C31:E31"/>
    <mergeCell ref="F30:G31"/>
    <mergeCell ref="K30:L31"/>
    <mergeCell ref="H30:J30"/>
    <mergeCell ref="H31:J31"/>
    <mergeCell ref="C5:E5"/>
    <mergeCell ref="F5:G5"/>
    <mergeCell ref="H5:J5"/>
    <mergeCell ref="K5:M5"/>
    <mergeCell ref="N5:R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4" zoomScaleNormal="70" workbookViewId="0">
      <pane xSplit="2" topLeftCell="C1" activePane="topRight" state="frozen"/>
      <selection sqref="A1:A3"/>
      <selection pane="topRight" activeCell="E13" sqref="E13"/>
    </sheetView>
  </sheetViews>
  <sheetFormatPr baseColWidth="10" defaultColWidth="11.453125" defaultRowHeight="14"/>
  <cols>
    <col min="1" max="1" width="11.453125" style="46"/>
    <col min="2" max="2" width="55.453125" style="46" customWidth="1"/>
    <col min="3" max="3" width="12" style="46" bestFit="1" customWidth="1"/>
    <col min="4" max="5" width="15.81640625" style="46" bestFit="1" customWidth="1"/>
    <col min="6" max="7" width="11.453125" style="46" bestFit="1" customWidth="1"/>
    <col min="8" max="16384" width="11.453125" style="46"/>
  </cols>
  <sheetData>
    <row r="1" spans="1:7" ht="14.5">
      <c r="A1" s="173" t="s">
        <v>41</v>
      </c>
    </row>
    <row r="2" spans="1:7" ht="14.5" thickBot="1"/>
    <row r="3" spans="1:7" customFormat="1" ht="14.5">
      <c r="B3" s="1102" t="s">
        <v>211</v>
      </c>
      <c r="C3" s="2111" t="s">
        <v>212</v>
      </c>
      <c r="D3" s="2112"/>
      <c r="E3" s="2113"/>
      <c r="F3" s="2111" t="s">
        <v>213</v>
      </c>
      <c r="G3" s="2113"/>
    </row>
    <row r="4" spans="1:7" customFormat="1" ht="15" thickBot="1">
      <c r="B4" s="596" t="s">
        <v>106</v>
      </c>
      <c r="C4" s="726" t="s">
        <v>771</v>
      </c>
      <c r="D4" s="727" t="s">
        <v>108</v>
      </c>
      <c r="E4" s="727" t="s">
        <v>772</v>
      </c>
      <c r="F4" s="728" t="str">
        <f>+F16</f>
        <v>TaT</v>
      </c>
      <c r="G4" s="729" t="str">
        <f>+G16</f>
        <v>AaA</v>
      </c>
    </row>
    <row r="5" spans="1:7" ht="14.5" thickBot="1">
      <c r="B5" s="1103" t="s">
        <v>215</v>
      </c>
      <c r="C5" s="730">
        <f>+'[1]1.2.Portfolio Quality'!C6</f>
        <v>144976051</v>
      </c>
      <c r="D5" s="731">
        <f>+'[1]1.2.Portfolio Quality'!D6</f>
        <v>142568785</v>
      </c>
      <c r="E5" s="732">
        <f>+'[1]1.2.Portfolio Quality'!E6</f>
        <v>145732273</v>
      </c>
      <c r="F5" s="733">
        <f>+'[1]1.2.Portfolio Quality'!F6</f>
        <v>2.218920502128148E-2</v>
      </c>
      <c r="G5" s="734">
        <f>+'[1]1.2.Portfolio Quality'!G6</f>
        <v>5.216185671935567E-3</v>
      </c>
    </row>
    <row r="6" spans="1:7" ht="14.5" thickBot="1">
      <c r="B6" s="1104" t="s">
        <v>216</v>
      </c>
      <c r="C6" s="735">
        <f>+'[1]1.2.Portfolio Quality'!C7</f>
        <v>879400.59139457066</v>
      </c>
      <c r="D6" s="736">
        <f>+'[1]1.2.Portfolio Quality'!D7</f>
        <v>923946.13648514054</v>
      </c>
      <c r="E6" s="737">
        <f>+'[1]1.2.Portfolio Quality'!E7</f>
        <v>896713.66303787136</v>
      </c>
      <c r="F6" s="738">
        <f>+'[1]1.2.Portfolio Quality'!F7</f>
        <v>-2.9474092018898945E-2</v>
      </c>
      <c r="G6" s="739">
        <f>+'[1]1.2.Portfolio Quality'!G7</f>
        <v>1.9687355015130636E-2</v>
      </c>
    </row>
    <row r="7" spans="1:7">
      <c r="B7" s="1105" t="s">
        <v>217</v>
      </c>
      <c r="C7" s="735">
        <f>+'[1]1.2.Portfolio Quality'!C8</f>
        <v>6126487</v>
      </c>
      <c r="D7" s="736">
        <f>+'[1]1.2.Portfolio Quality'!D8</f>
        <v>6026341</v>
      </c>
      <c r="E7" s="736">
        <f>+'[1]1.2.Portfolio Quality'!E8</f>
        <v>5423212</v>
      </c>
      <c r="F7" s="740">
        <f>+'[1]1.2.Portfolio Quality'!F8</f>
        <v>-0.10008212280055177</v>
      </c>
      <c r="G7" s="741">
        <f>+'[1]1.2.Portfolio Quality'!G8</f>
        <v>-0.11479253934595797</v>
      </c>
    </row>
    <row r="8" spans="1:7">
      <c r="B8" s="600" t="s">
        <v>218</v>
      </c>
      <c r="C8" s="742">
        <f>+'[1]1.2.Portfolio Quality'!C9</f>
        <v>4673564</v>
      </c>
      <c r="D8" s="743">
        <f>+'[1]1.2.Portfolio Quality'!D9</f>
        <v>4851591</v>
      </c>
      <c r="E8" s="743">
        <f>+'[1]1.2.Portfolio Quality'!E9</f>
        <v>4383795</v>
      </c>
      <c r="F8" s="744">
        <f>+'[1]1.2.Portfolio Quality'!F9</f>
        <v>-9.6421153390712444E-2</v>
      </c>
      <c r="G8" s="745">
        <f>+'[1]1.2.Portfolio Quality'!G9</f>
        <v>-6.2001718602762268E-2</v>
      </c>
    </row>
    <row r="9" spans="1:7">
      <c r="B9" s="600" t="s">
        <v>219</v>
      </c>
      <c r="C9" s="742">
        <f>+'[1]1.2.Portfolio Quality'!C10</f>
        <v>2406058</v>
      </c>
      <c r="D9" s="743">
        <f>+'[1]1.2.Portfolio Quality'!D10</f>
        <v>2333814</v>
      </c>
      <c r="E9" s="743">
        <f>+'[1]1.2.Portfolio Quality'!E10</f>
        <v>2239445</v>
      </c>
      <c r="F9" s="744">
        <f>+'[1]1.2.Portfolio Quality'!F10</f>
        <v>-4.0435527424207758E-2</v>
      </c>
      <c r="G9" s="745">
        <f>+'[1]1.2.Portfolio Quality'!G10</f>
        <v>-6.9247291628048865E-2</v>
      </c>
    </row>
    <row r="10" spans="1:7" ht="14.5" thickBot="1">
      <c r="B10" s="478" t="s">
        <v>220</v>
      </c>
      <c r="C10" s="742">
        <f>+'[1]1.2.Portfolio Quality'!C11</f>
        <v>8532545</v>
      </c>
      <c r="D10" s="743">
        <f>+'[1]1.2.Portfolio Quality'!D11</f>
        <v>8360155</v>
      </c>
      <c r="E10" s="743">
        <f>+'[1]1.2.Portfolio Quality'!E11</f>
        <v>7662657</v>
      </c>
      <c r="F10" s="744">
        <f>+'[1]1.2.Portfolio Quality'!F11</f>
        <v>-8.3431228248758552E-2</v>
      </c>
      <c r="G10" s="745">
        <f>+'[1]1.2.Portfolio Quality'!G11</f>
        <v>-0.10194941837400213</v>
      </c>
    </row>
    <row r="11" spans="1:7">
      <c r="B11" s="1106" t="s">
        <v>221</v>
      </c>
      <c r="C11" s="746">
        <f>+'[1]1.2.Portfolio Quality'!C12</f>
        <v>4.2258614148622385E-2</v>
      </c>
      <c r="D11" s="747">
        <f>+'[1]1.2.Portfolio Quality'!D12</f>
        <v>4.2269708618194367E-2</v>
      </c>
      <c r="E11" s="747">
        <f>+'[1]1.2.Portfolio Quality'!E12</f>
        <v>3.7213527850485116E-2</v>
      </c>
      <c r="F11" s="845" t="str">
        <f>+'[1]1.2.Portfolio Quality'!F12</f>
        <v>-51 pbs</v>
      </c>
      <c r="G11" s="734" t="str">
        <f>+'[1]1.2.Portfolio Quality'!G12</f>
        <v>-51 pbs</v>
      </c>
    </row>
    <row r="12" spans="1:7">
      <c r="B12" s="183" t="s">
        <v>222</v>
      </c>
      <c r="C12" s="748">
        <f>+'[1]1.2.Portfolio Quality'!C13</f>
        <v>3.2236800269859742E-2</v>
      </c>
      <c r="D12" s="749">
        <f>+'[1]1.2.Portfolio Quality'!D13</f>
        <v>3.4029826374686434E-2</v>
      </c>
      <c r="E12" s="749">
        <f>+'[1]1.2.Portfolio Quality'!E13</f>
        <v>3.0081154364483151E-2</v>
      </c>
      <c r="F12" s="846" t="str">
        <f>+'[1]1.2.Portfolio Quality'!F13</f>
        <v>-39 bps</v>
      </c>
      <c r="G12" s="847" t="str">
        <f>+'[1]1.2.Portfolio Quality'!G13</f>
        <v>-19 bps</v>
      </c>
    </row>
    <row r="13" spans="1:7" ht="14.5" thickBot="1">
      <c r="B13" s="601" t="s">
        <v>223</v>
      </c>
      <c r="C13" s="1107">
        <f>+'[1]1.2.Portfolio Quality'!C14</f>
        <v>5.8854858724217834E-2</v>
      </c>
      <c r="D13" s="1108">
        <f>+'[1]1.2.Portfolio Quality'!D14</f>
        <v>5.8639449021046224E-2</v>
      </c>
      <c r="E13" s="1108">
        <f>+'[1]1.2.Portfolio Quality'!E14</f>
        <v>5.2580371130284916E-2</v>
      </c>
      <c r="F13" s="1109" t="str">
        <f>+'[1]1.2.Portfolio Quality'!F14</f>
        <v>-60 pbs</v>
      </c>
      <c r="G13" s="1110" t="str">
        <f>+'[1]1.2.Portfolio Quality'!G14</f>
        <v>-63 pbs</v>
      </c>
    </row>
    <row r="14" spans="1:7" ht="14.5" thickBot="1"/>
    <row r="15" spans="1:7">
      <c r="B15" s="1102" t="s">
        <v>211</v>
      </c>
      <c r="C15" s="2111" t="s">
        <v>212</v>
      </c>
      <c r="D15" s="2112"/>
      <c r="E15" s="2113"/>
      <c r="F15" s="2112" t="s">
        <v>213</v>
      </c>
      <c r="G15" s="2113"/>
    </row>
    <row r="16" spans="1:7" ht="14.5" thickBot="1">
      <c r="B16" s="602" t="s">
        <v>106</v>
      </c>
      <c r="C16" s="1799" t="s">
        <v>771</v>
      </c>
      <c r="D16" s="1800" t="s">
        <v>108</v>
      </c>
      <c r="E16" s="1803" t="s">
        <v>772</v>
      </c>
      <c r="F16" s="603" t="s">
        <v>74</v>
      </c>
      <c r="G16" s="450" t="s">
        <v>75</v>
      </c>
    </row>
    <row r="17" spans="2:7" ht="14.5" thickBot="1">
      <c r="B17" s="180" t="s">
        <v>215</v>
      </c>
      <c r="C17" s="604">
        <f>+'[1]1.2.Portfolio Quality'!C18</f>
        <v>144976051</v>
      </c>
      <c r="D17" s="605">
        <f>+'[1]1.2.Portfolio Quality'!D18</f>
        <v>142568785</v>
      </c>
      <c r="E17" s="1804">
        <f>+'[1]1.2.Portfolio Quality'!E18</f>
        <v>145732273</v>
      </c>
      <c r="F17" s="606">
        <f>+'[1]1.2.Portfolio Quality'!F18</f>
        <v>2.218920502128148E-2</v>
      </c>
      <c r="G17" s="454">
        <f>+'[1]1.2.Portfolio Quality'!G18</f>
        <v>5.216185671935567E-3</v>
      </c>
    </row>
    <row r="18" spans="2:7" ht="14.5" thickBot="1">
      <c r="B18" s="607" t="s">
        <v>224</v>
      </c>
      <c r="C18" s="597">
        <f>+'[1]1.2.Portfolio Quality'!C19</f>
        <v>8277916</v>
      </c>
      <c r="D18" s="598">
        <f>+'[1]1.2.Portfolio Quality'!D19</f>
        <v>8250023</v>
      </c>
      <c r="E18" s="599">
        <f>+'[1]1.2.Portfolio Quality'!E19</f>
        <v>7994977</v>
      </c>
      <c r="F18" s="606">
        <f>+'[1]1.2.Portfolio Quality'!F19</f>
        <v>-3.091458048056351E-2</v>
      </c>
      <c r="G18" s="454">
        <f>+'[1]1.2.Portfolio Quality'!G19</f>
        <v>-3.4179979598729919E-2</v>
      </c>
    </row>
    <row r="19" spans="2:7" ht="14.5" thickBot="1">
      <c r="B19" s="608" t="s">
        <v>220</v>
      </c>
      <c r="C19" s="597">
        <f>+'[1]1.2.Portfolio Quality'!C20</f>
        <v>8532545</v>
      </c>
      <c r="D19" s="598">
        <f>+'[1]1.2.Portfolio Quality'!D20</f>
        <v>8360155</v>
      </c>
      <c r="E19" s="599">
        <f>+'[1]1.2.Portfolio Quality'!E20</f>
        <v>7662657</v>
      </c>
      <c r="F19" s="606">
        <f>+'[1]1.2.Portfolio Quality'!F20</f>
        <v>-8.3431228248758552E-2</v>
      </c>
      <c r="G19" s="454">
        <f>+'[1]1.2.Portfolio Quality'!G20</f>
        <v>-0.10194941837400213</v>
      </c>
    </row>
    <row r="20" spans="2:7" ht="14.5" thickBot="1">
      <c r="B20" s="594" t="s">
        <v>225</v>
      </c>
      <c r="C20" s="609">
        <f>+'[1]1.2.Portfolio Quality'!C21</f>
        <v>5.7098506566439722E-2</v>
      </c>
      <c r="D20" s="610">
        <f>+'[1]1.2.Portfolio Quality'!D21</f>
        <v>5.7866965759720827E-2</v>
      </c>
      <c r="E20" s="611">
        <f>+'[1]1.2.Portfolio Quality'!E21</f>
        <v>5.4860717090441595E-2</v>
      </c>
      <c r="F20" s="1111" t="str">
        <f>+'[1]1.2.Portfolio Quality'!F21</f>
        <v>-30 pbs</v>
      </c>
      <c r="G20" s="1112" t="str">
        <f>+'[1]1.2.Portfolio Quality'!G21</f>
        <v>-22 pbs</v>
      </c>
    </row>
    <row r="21" spans="2:7" ht="14.5" thickBot="1">
      <c r="B21" s="594" t="s">
        <v>226</v>
      </c>
      <c r="C21" s="609">
        <f>+'[1]1.2.Portfolio Quality'!C22</f>
        <v>0.97015790716603312</v>
      </c>
      <c r="D21" s="610">
        <f>+'[1]1.2.Portfolio Quality'!D22</f>
        <v>0.98682656003387492</v>
      </c>
      <c r="E21" s="611">
        <f>+'[1]1.2.Portfolio Quality'!E22</f>
        <v>1.0433687688226159</v>
      </c>
      <c r="F21" s="612" t="str">
        <f>+'[1]1.2.Portfolio Quality'!F22</f>
        <v>566 pbs</v>
      </c>
      <c r="G21" s="750" t="str">
        <f>+'[1]1.2.Portfolio Quality'!G22</f>
        <v>732 pbs</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5"/>
  <sheetViews>
    <sheetView showGridLines="0" zoomScale="90" zoomScaleNormal="90" workbookViewId="0">
      <pane xSplit="2" topLeftCell="E1" activePane="topRight" state="frozen"/>
      <selection activeCell="N35" sqref="N35"/>
      <selection pane="topRight" activeCell="C3" sqref="C3:E4"/>
    </sheetView>
  </sheetViews>
  <sheetFormatPr baseColWidth="10" defaultColWidth="11.453125" defaultRowHeight="13"/>
  <cols>
    <col min="1" max="1" width="11.453125" style="53"/>
    <col min="2" max="2" width="36.453125" style="53" customWidth="1"/>
    <col min="3" max="4" width="15.81640625" style="53" bestFit="1" customWidth="1"/>
    <col min="5" max="5" width="15.453125" style="53" customWidth="1"/>
    <col min="6" max="6" width="7.453125" style="53" bestFit="1" customWidth="1"/>
    <col min="7" max="7" width="7.453125" style="53" customWidth="1"/>
    <col min="8" max="8" width="8.54296875" style="53" customWidth="1"/>
    <col min="9" max="9" width="8.453125" style="53" customWidth="1"/>
    <col min="10" max="16384" width="11.453125" style="53"/>
  </cols>
  <sheetData>
    <row r="1" spans="1:16382">
      <c r="A1" s="175" t="s">
        <v>41</v>
      </c>
    </row>
    <row r="2" spans="1:16382" ht="13.5" thickBot="1"/>
    <row r="3" spans="1:16382" customFormat="1" ht="14.5" customHeight="1">
      <c r="B3" s="1113" t="s">
        <v>227</v>
      </c>
      <c r="C3" s="2118" t="s">
        <v>179</v>
      </c>
      <c r="D3" s="2119"/>
      <c r="E3" s="2119"/>
      <c r="F3" s="2118" t="s">
        <v>72</v>
      </c>
      <c r="G3" s="2119"/>
      <c r="H3" s="2114" t="s">
        <v>228</v>
      </c>
      <c r="I3" s="2115"/>
    </row>
    <row r="4" spans="1:16382" customFormat="1" ht="14.5">
      <c r="B4" s="174" t="s">
        <v>106</v>
      </c>
      <c r="C4" s="2120"/>
      <c r="D4" s="2121"/>
      <c r="E4" s="2121"/>
      <c r="F4" s="2120"/>
      <c r="G4" s="2121"/>
      <c r="H4" s="2116"/>
      <c r="I4" s="2117"/>
    </row>
    <row r="5" spans="1:16382" customFormat="1" ht="15" thickBot="1">
      <c r="B5" s="170"/>
      <c r="C5" s="1801" t="s">
        <v>771</v>
      </c>
      <c r="D5" s="1802" t="s">
        <v>108</v>
      </c>
      <c r="E5" s="1803" t="s">
        <v>772</v>
      </c>
      <c r="F5" s="428" t="str">
        <f>+'[3]Tablas Depositos'!F11</f>
        <v>TaT</v>
      </c>
      <c r="G5" s="429" t="str">
        <f>+'[3]Tablas Depositos'!G11</f>
        <v>AaA</v>
      </c>
      <c r="H5" s="467" t="str">
        <f>+'[3]Tablas Depositos'!H11</f>
        <v>MN</v>
      </c>
      <c r="I5" s="485" t="str">
        <f>+'[3]Tablas Depositos'!I11</f>
        <v>ME</v>
      </c>
    </row>
    <row r="6" spans="1:16382" s="68" customFormat="1">
      <c r="B6" s="67" t="s">
        <v>229</v>
      </c>
      <c r="C6" s="303">
        <f>+'[1]2.Deposits'!C6</f>
        <v>48229323</v>
      </c>
      <c r="D6" s="303">
        <f>+'[1]2.Deposits'!D6</f>
        <v>53149144</v>
      </c>
      <c r="E6" s="303">
        <f>+'[1]2.Deposits'!E6</f>
        <v>52590952</v>
      </c>
      <c r="F6" s="1114">
        <f>+'[1]2.Deposits'!F6</f>
        <v>-1.0502370461507371E-2</v>
      </c>
      <c r="G6" s="1115">
        <f>+'[1]2.Deposits'!G6</f>
        <v>9.0435210960767565E-2</v>
      </c>
      <c r="H6" s="1114">
        <v>0.49418371433930308</v>
      </c>
      <c r="I6" s="1116">
        <v>0.50581628566069692</v>
      </c>
    </row>
    <row r="7" spans="1:16382">
      <c r="B7" s="67" t="s">
        <v>230</v>
      </c>
      <c r="C7" s="303">
        <f>+'[1]2.Deposits'!C7</f>
        <v>52375813</v>
      </c>
      <c r="D7" s="303">
        <f>+'[1]2.Deposits'!D7</f>
        <v>54474960</v>
      </c>
      <c r="E7" s="303">
        <f>+'[1]2.Deposits'!E7</f>
        <v>59757825</v>
      </c>
      <c r="F7" s="54">
        <f>+'[1]2.Deposits'!F7</f>
        <v>9.6977859185211068E-2</v>
      </c>
      <c r="G7" s="482">
        <f>+'[1]2.Deposits'!G7</f>
        <v>0.14094314870109992</v>
      </c>
      <c r="H7" s="54">
        <v>0.61276801824698268</v>
      </c>
      <c r="I7" s="55">
        <v>0.38723198175301732</v>
      </c>
    </row>
    <row r="8" spans="1:16382">
      <c r="B8" s="67" t="s">
        <v>231</v>
      </c>
      <c r="C8" s="303">
        <f>+'[1]2.Deposits'!C8</f>
        <v>42484664</v>
      </c>
      <c r="D8" s="303">
        <f>+'[1]2.Deposits'!D8</f>
        <v>42514849</v>
      </c>
      <c r="E8" s="303">
        <f>+'[1]2.Deposits'!E8</f>
        <v>45217785</v>
      </c>
      <c r="F8" s="54">
        <f>+'[1]2.Deposits'!F8</f>
        <v>6.3576281312912597E-2</v>
      </c>
      <c r="G8" s="482">
        <f>+'[1]2.Deposits'!G8</f>
        <v>6.4331943404330572E-2</v>
      </c>
      <c r="H8" s="54">
        <v>0.46431588809580127</v>
      </c>
      <c r="I8" s="55">
        <v>0.53568411190419873</v>
      </c>
    </row>
    <row r="9" spans="1:16382" ht="14.5">
      <c r="B9" s="69" t="s">
        <v>232</v>
      </c>
      <c r="C9" s="303">
        <f>+'[1]2.Deposits'!C9</f>
        <v>3185603</v>
      </c>
      <c r="D9" s="303">
        <f>+'[1]2.Deposits'!D9</f>
        <v>2989705</v>
      </c>
      <c r="E9" s="303">
        <f>+'[1]2.Deposits'!E9</f>
        <v>2996020</v>
      </c>
      <c r="F9" s="54">
        <f>+'[1]2.Deposits'!F9</f>
        <v>2.112248532881944E-3</v>
      </c>
      <c r="G9" s="482">
        <f>+'[1]2.Deposits'!G9</f>
        <v>-5.95124376766345E-2</v>
      </c>
      <c r="H9" s="54">
        <v>0.74401372487500084</v>
      </c>
      <c r="I9" s="55">
        <v>0.25598627512499916</v>
      </c>
    </row>
    <row r="10" spans="1:16382" ht="14.5" customHeight="1" thickBot="1">
      <c r="B10" s="67" t="s">
        <v>233</v>
      </c>
      <c r="C10" s="303">
        <f>+'[1]2.Deposits'!C10</f>
        <v>1429591</v>
      </c>
      <c r="D10" s="303">
        <f>+'[1]2.Deposits'!D10</f>
        <v>1306793</v>
      </c>
      <c r="E10" s="303">
        <f>+'[1]2.Deposits'!E10</f>
        <v>1279484</v>
      </c>
      <c r="F10" s="1117">
        <f>+'[1]2.Deposits'!F10</f>
        <v>-2.0897724429194242E-2</v>
      </c>
      <c r="G10" s="483">
        <f>+'[1]2.Deposits'!G10</f>
        <v>-0.10499996152745783</v>
      </c>
      <c r="H10" s="1117">
        <v>0.20518036958648955</v>
      </c>
      <c r="I10" s="1118">
        <v>0.79481963041351045</v>
      </c>
    </row>
    <row r="11" spans="1:16382" s="70" customFormat="1" ht="13.5" thickBot="1">
      <c r="A11" s="53"/>
      <c r="B11" s="481" t="s">
        <v>234</v>
      </c>
      <c r="C11" s="1888">
        <f>+'[1]2.Deposits'!C11</f>
        <v>147704994</v>
      </c>
      <c r="D11" s="1889">
        <f>+'[1]2.Deposits'!D11</f>
        <v>154435451</v>
      </c>
      <c r="E11" s="1890">
        <f>+'[1]2.Deposits'!E11</f>
        <v>161842066</v>
      </c>
      <c r="F11" s="484">
        <f>+'[1]2.Deposits'!F11</f>
        <v>4.7959292714468749E-2</v>
      </c>
      <c r="G11" s="1119">
        <f>+'[1]2.Deposits'!G11</f>
        <v>9.5711537011402559E-2</v>
      </c>
      <c r="H11" s="484">
        <v>0.53196439669770401</v>
      </c>
      <c r="I11" s="1119">
        <v>0.46803560330229593</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c r="IW11" s="53"/>
      <c r="IX11" s="53"/>
      <c r="IY11" s="53"/>
      <c r="IZ11" s="53"/>
      <c r="JA11" s="53"/>
      <c r="JB11" s="53"/>
      <c r="JC11" s="53"/>
      <c r="JD11" s="53"/>
      <c r="JE11" s="53"/>
      <c r="JF11" s="53"/>
      <c r="JG11" s="53"/>
      <c r="JH11" s="53"/>
      <c r="JI11" s="53"/>
      <c r="JJ11" s="53"/>
      <c r="JK11" s="53"/>
      <c r="JL11" s="53"/>
      <c r="JM11" s="53"/>
      <c r="JN11" s="53"/>
      <c r="JO11" s="53"/>
      <c r="JP11" s="53"/>
      <c r="JQ11" s="53"/>
      <c r="JR11" s="53"/>
      <c r="JS11" s="53"/>
      <c r="JT11" s="53"/>
      <c r="JU11" s="53"/>
      <c r="JV11" s="53"/>
      <c r="JW11" s="53"/>
      <c r="JX11" s="53"/>
      <c r="JY11" s="53"/>
      <c r="JZ11" s="53"/>
      <c r="KA11" s="53"/>
      <c r="KB11" s="53"/>
      <c r="KC11" s="53"/>
      <c r="KD11" s="53"/>
      <c r="KE11" s="53"/>
      <c r="KF11" s="53"/>
      <c r="KG11" s="53"/>
      <c r="KH11" s="53"/>
      <c r="KI11" s="53"/>
      <c r="KJ11" s="53"/>
      <c r="KK11" s="53"/>
      <c r="KL11" s="53"/>
      <c r="KM11" s="53"/>
      <c r="KN11" s="53"/>
      <c r="KO11" s="53"/>
      <c r="KP11" s="53"/>
      <c r="KQ11" s="53"/>
      <c r="KR11" s="53"/>
      <c r="KS11" s="53"/>
      <c r="KT11" s="53"/>
      <c r="KU11" s="53"/>
      <c r="KV11" s="53"/>
      <c r="KW11" s="53"/>
      <c r="KX11" s="53"/>
      <c r="KY11" s="53"/>
      <c r="KZ11" s="53"/>
      <c r="LA11" s="53"/>
      <c r="LB11" s="53"/>
      <c r="LC11" s="53"/>
      <c r="LD11" s="53"/>
      <c r="LE11" s="53"/>
      <c r="LF11" s="53"/>
      <c r="LG11" s="53"/>
      <c r="LH11" s="53"/>
      <c r="LI11" s="53"/>
      <c r="LJ11" s="53"/>
      <c r="LK11" s="53"/>
      <c r="LL11" s="53"/>
      <c r="LM11" s="53"/>
      <c r="LN11" s="53"/>
      <c r="LO11" s="53"/>
      <c r="LP11" s="53"/>
      <c r="LQ11" s="53"/>
      <c r="LR11" s="53"/>
      <c r="LS11" s="53"/>
      <c r="LT11" s="53"/>
      <c r="LU11" s="53"/>
      <c r="LV11" s="53"/>
      <c r="LW11" s="53"/>
      <c r="LX11" s="53"/>
      <c r="LY11" s="53"/>
      <c r="LZ11" s="53"/>
      <c r="MA11" s="53"/>
      <c r="MB11" s="53"/>
      <c r="MC11" s="53"/>
      <c r="MD11" s="53"/>
      <c r="ME11" s="53"/>
      <c r="MF11" s="53"/>
      <c r="MG11" s="53"/>
      <c r="MH11" s="53"/>
      <c r="MI11" s="53"/>
      <c r="MJ11" s="53"/>
      <c r="MK11" s="53"/>
      <c r="ML11" s="53"/>
      <c r="MM11" s="53"/>
      <c r="MN11" s="53"/>
      <c r="MO11" s="53"/>
      <c r="MP11" s="53"/>
      <c r="MQ11" s="53"/>
      <c r="MR11" s="53"/>
      <c r="MS11" s="53"/>
      <c r="MT11" s="53"/>
      <c r="MU11" s="53"/>
      <c r="MV11" s="53"/>
      <c r="MW11" s="53"/>
      <c r="MX11" s="53"/>
      <c r="MY11" s="53"/>
      <c r="MZ11" s="53"/>
      <c r="NA11" s="53"/>
      <c r="NB11" s="53"/>
      <c r="NC11" s="53"/>
      <c r="ND11" s="53"/>
      <c r="NE11" s="53"/>
      <c r="NF11" s="53"/>
      <c r="NG11" s="53"/>
      <c r="NH11" s="53"/>
      <c r="NI11" s="53"/>
      <c r="NJ11" s="53"/>
      <c r="NK11" s="53"/>
      <c r="NL11" s="53"/>
      <c r="NM11" s="53"/>
      <c r="NN11" s="53"/>
      <c r="NO11" s="53"/>
      <c r="NP11" s="53"/>
      <c r="NQ11" s="53"/>
      <c r="NR11" s="53"/>
      <c r="NS11" s="53"/>
      <c r="NT11" s="53"/>
      <c r="NU11" s="53"/>
      <c r="NV11" s="53"/>
      <c r="NW11" s="53"/>
      <c r="NX11" s="53"/>
      <c r="NY11" s="53"/>
      <c r="NZ11" s="53"/>
      <c r="OA11" s="53"/>
      <c r="OB11" s="53"/>
      <c r="OC11" s="53"/>
      <c r="OD11" s="53"/>
      <c r="OE11" s="53"/>
      <c r="OF11" s="53"/>
      <c r="OG11" s="53"/>
      <c r="OH11" s="53"/>
      <c r="OI11" s="53"/>
      <c r="OJ11" s="53"/>
      <c r="OK11" s="53"/>
      <c r="OL11" s="53"/>
      <c r="OM11" s="53"/>
      <c r="ON11" s="53"/>
      <c r="OO11" s="53"/>
      <c r="OP11" s="53"/>
      <c r="OQ11" s="53"/>
      <c r="OR11" s="53"/>
      <c r="OS11" s="53"/>
      <c r="OT11" s="53"/>
      <c r="OU11" s="53"/>
      <c r="OV11" s="53"/>
      <c r="OW11" s="53"/>
      <c r="OX11" s="53"/>
      <c r="OY11" s="53"/>
      <c r="OZ11" s="53"/>
      <c r="PA11" s="53"/>
      <c r="PB11" s="53"/>
      <c r="PC11" s="53"/>
      <c r="PD11" s="53"/>
      <c r="PE11" s="53"/>
      <c r="PF11" s="53"/>
      <c r="PG11" s="53"/>
      <c r="PH11" s="53"/>
      <c r="PI11" s="53"/>
      <c r="PJ11" s="53"/>
      <c r="PK11" s="53"/>
      <c r="PL11" s="53"/>
      <c r="PM11" s="53"/>
      <c r="PN11" s="53"/>
      <c r="PO11" s="53"/>
      <c r="PP11" s="53"/>
      <c r="PQ11" s="53"/>
      <c r="PR11" s="53"/>
      <c r="PS11" s="53"/>
      <c r="PT11" s="53"/>
      <c r="PU11" s="53"/>
      <c r="PV11" s="53"/>
      <c r="PW11" s="53"/>
      <c r="PX11" s="53"/>
      <c r="PY11" s="53"/>
      <c r="PZ11" s="53"/>
      <c r="QA11" s="53"/>
      <c r="QB11" s="53"/>
      <c r="QC11" s="53"/>
      <c r="QD11" s="53"/>
      <c r="QE11" s="53"/>
      <c r="QF11" s="53"/>
      <c r="QG11" s="53"/>
      <c r="QH11" s="53"/>
      <c r="QI11" s="53"/>
      <c r="QJ11" s="53"/>
      <c r="QK11" s="53"/>
      <c r="QL11" s="53"/>
      <c r="QM11" s="53"/>
      <c r="QN11" s="53"/>
      <c r="QO11" s="53"/>
      <c r="QP11" s="53"/>
      <c r="QQ11" s="53"/>
      <c r="QR11" s="53"/>
      <c r="QS11" s="53"/>
      <c r="QT11" s="53"/>
      <c r="QU11" s="53"/>
      <c r="QV11" s="53"/>
      <c r="QW11" s="53"/>
      <c r="QX11" s="53"/>
      <c r="QY11" s="53"/>
      <c r="QZ11" s="53"/>
      <c r="RA11" s="53"/>
      <c r="RB11" s="53"/>
      <c r="RC11" s="53"/>
      <c r="RD11" s="53"/>
      <c r="RE11" s="53"/>
      <c r="RF11" s="53"/>
      <c r="RG11" s="53"/>
      <c r="RH11" s="53"/>
      <c r="RI11" s="53"/>
      <c r="RJ11" s="53"/>
      <c r="RK11" s="53"/>
      <c r="RL11" s="53"/>
      <c r="RM11" s="53"/>
      <c r="RN11" s="53"/>
      <c r="RO11" s="53"/>
      <c r="RP11" s="53"/>
      <c r="RQ11" s="53"/>
      <c r="RR11" s="53"/>
      <c r="RS11" s="53"/>
      <c r="RT11" s="53"/>
      <c r="RU11" s="53"/>
      <c r="RV11" s="53"/>
      <c r="RW11" s="53"/>
      <c r="RX11" s="53"/>
      <c r="RY11" s="53"/>
      <c r="RZ11" s="53"/>
      <c r="SA11" s="53"/>
      <c r="SB11" s="53"/>
      <c r="SC11" s="53"/>
      <c r="SD11" s="53"/>
      <c r="SE11" s="53"/>
      <c r="SF11" s="53"/>
      <c r="SG11" s="53"/>
      <c r="SH11" s="53"/>
      <c r="SI11" s="53"/>
      <c r="SJ11" s="53"/>
      <c r="SK11" s="53"/>
      <c r="SL11" s="53"/>
      <c r="SM11" s="53"/>
      <c r="SN11" s="53"/>
      <c r="SO11" s="53"/>
      <c r="SP11" s="53"/>
      <c r="SQ11" s="53"/>
      <c r="SR11" s="53"/>
      <c r="SS11" s="53"/>
      <c r="ST11" s="53"/>
      <c r="SU11" s="53"/>
      <c r="SV11" s="53"/>
      <c r="SW11" s="53"/>
      <c r="SX11" s="53"/>
      <c r="SY11" s="53"/>
      <c r="SZ11" s="53"/>
      <c r="TA11" s="53"/>
      <c r="TB11" s="53"/>
      <c r="TC11" s="53"/>
      <c r="TD11" s="53"/>
      <c r="TE11" s="53"/>
      <c r="TF11" s="53"/>
      <c r="TG11" s="53"/>
      <c r="TH11" s="53"/>
      <c r="TI11" s="53"/>
      <c r="TJ11" s="53"/>
      <c r="TK11" s="53"/>
      <c r="TL11" s="53"/>
      <c r="TM11" s="53"/>
      <c r="TN11" s="53"/>
      <c r="TO11" s="53"/>
      <c r="TP11" s="53"/>
      <c r="TQ11" s="53"/>
      <c r="TR11" s="53"/>
      <c r="TS11" s="53"/>
      <c r="TT11" s="53"/>
      <c r="TU11" s="53"/>
      <c r="TV11" s="53"/>
      <c r="TW11" s="53"/>
      <c r="TX11" s="53"/>
      <c r="TY11" s="53"/>
      <c r="TZ11" s="53"/>
      <c r="UA11" s="53"/>
      <c r="UB11" s="53"/>
      <c r="UC11" s="53"/>
      <c r="UD11" s="53"/>
      <c r="UE11" s="53"/>
      <c r="UF11" s="53"/>
      <c r="UG11" s="53"/>
      <c r="UH11" s="53"/>
      <c r="UI11" s="53"/>
      <c r="UJ11" s="53"/>
      <c r="UK11" s="53"/>
      <c r="UL11" s="53"/>
      <c r="UM11" s="53"/>
      <c r="UN11" s="53"/>
      <c r="UO11" s="53"/>
      <c r="UP11" s="53"/>
      <c r="UQ11" s="53"/>
      <c r="UR11" s="53"/>
      <c r="US11" s="53"/>
      <c r="UT11" s="53"/>
      <c r="UU11" s="53"/>
      <c r="UV11" s="53"/>
      <c r="UW11" s="53"/>
      <c r="UX11" s="53"/>
      <c r="UY11" s="53"/>
      <c r="UZ11" s="53"/>
      <c r="VA11" s="53"/>
      <c r="VB11" s="53"/>
      <c r="VC11" s="53"/>
      <c r="VD11" s="53"/>
      <c r="VE11" s="53"/>
      <c r="VF11" s="53"/>
      <c r="VG11" s="53"/>
      <c r="VH11" s="53"/>
      <c r="VI11" s="53"/>
      <c r="VJ11" s="53"/>
      <c r="VK11" s="53"/>
      <c r="VL11" s="53"/>
      <c r="VM11" s="53"/>
      <c r="VN11" s="53"/>
      <c r="VO11" s="53"/>
      <c r="VP11" s="53"/>
      <c r="VQ11" s="53"/>
      <c r="VR11" s="53"/>
      <c r="VS11" s="53"/>
      <c r="VT11" s="53"/>
      <c r="VU11" s="53"/>
      <c r="VV11" s="53"/>
      <c r="VW11" s="53"/>
      <c r="VX11" s="53"/>
      <c r="VY11" s="53"/>
      <c r="VZ11" s="53"/>
      <c r="WA11" s="53"/>
      <c r="WB11" s="53"/>
      <c r="WC11" s="53"/>
      <c r="WD11" s="53"/>
      <c r="WE11" s="53"/>
      <c r="WF11" s="53"/>
      <c r="WG11" s="53"/>
      <c r="WH11" s="53"/>
      <c r="WI11" s="53"/>
      <c r="WJ11" s="53"/>
      <c r="WK11" s="53"/>
      <c r="WL11" s="53"/>
      <c r="WM11" s="53"/>
      <c r="WN11" s="53"/>
      <c r="WO11" s="53"/>
      <c r="WP11" s="53"/>
      <c r="WQ11" s="53"/>
      <c r="WR11" s="53"/>
      <c r="WS11" s="53"/>
      <c r="WT11" s="53"/>
      <c r="WU11" s="53"/>
      <c r="WV11" s="53"/>
      <c r="WW11" s="53"/>
      <c r="WX11" s="53"/>
      <c r="WY11" s="53"/>
      <c r="WZ11" s="53"/>
      <c r="XA11" s="53"/>
      <c r="XB11" s="53"/>
      <c r="XC11" s="53"/>
      <c r="XD11" s="53"/>
      <c r="XE11" s="53"/>
      <c r="XF11" s="53"/>
      <c r="XG11" s="53"/>
      <c r="XH11" s="53"/>
      <c r="XI11" s="53"/>
      <c r="XJ11" s="53"/>
      <c r="XK11" s="53"/>
      <c r="XL11" s="53"/>
      <c r="XM11" s="53"/>
      <c r="XN11" s="53"/>
      <c r="XO11" s="53"/>
      <c r="XP11" s="53"/>
      <c r="XQ11" s="53"/>
      <c r="XR11" s="53"/>
      <c r="XS11" s="53"/>
      <c r="XT11" s="53"/>
      <c r="XU11" s="53"/>
      <c r="XV11" s="53"/>
      <c r="XW11" s="53"/>
      <c r="XX11" s="53"/>
      <c r="XY11" s="53"/>
      <c r="XZ11" s="53"/>
      <c r="YA11" s="53"/>
      <c r="YB11" s="53"/>
      <c r="YC11" s="53"/>
      <c r="YD11" s="53"/>
      <c r="YE11" s="53"/>
      <c r="YF11" s="53"/>
      <c r="YG11" s="53"/>
      <c r="YH11" s="53"/>
      <c r="YI11" s="53"/>
      <c r="YJ11" s="53"/>
      <c r="YK11" s="53"/>
      <c r="YL11" s="53"/>
      <c r="YM11" s="53"/>
      <c r="YN11" s="53"/>
      <c r="YO11" s="53"/>
      <c r="YP11" s="53"/>
      <c r="YQ11" s="53"/>
      <c r="YR11" s="53"/>
      <c r="YS11" s="53"/>
      <c r="YT11" s="53"/>
      <c r="YU11" s="53"/>
      <c r="YV11" s="53"/>
      <c r="YW11" s="53"/>
      <c r="YX11" s="53"/>
      <c r="YY11" s="53"/>
      <c r="YZ11" s="53"/>
      <c r="ZA11" s="53"/>
      <c r="ZB11" s="53"/>
      <c r="ZC11" s="53"/>
      <c r="ZD11" s="53"/>
      <c r="ZE11" s="53"/>
      <c r="ZF11" s="53"/>
      <c r="ZG11" s="53"/>
      <c r="ZH11" s="53"/>
      <c r="ZI11" s="53"/>
      <c r="ZJ11" s="53"/>
      <c r="ZK11" s="53"/>
      <c r="ZL11" s="53"/>
      <c r="ZM11" s="53"/>
      <c r="ZN11" s="53"/>
      <c r="ZO11" s="53"/>
      <c r="ZP11" s="53"/>
      <c r="ZQ11" s="53"/>
      <c r="ZR11" s="53"/>
      <c r="ZS11" s="53"/>
      <c r="ZT11" s="53"/>
      <c r="ZU11" s="53"/>
      <c r="ZV11" s="53"/>
      <c r="ZW11" s="53"/>
      <c r="ZX11" s="53"/>
      <c r="ZY11" s="53"/>
      <c r="ZZ11" s="53"/>
      <c r="AAA11" s="53"/>
      <c r="AAB11" s="53"/>
      <c r="AAC11" s="53"/>
      <c r="AAD11" s="53"/>
      <c r="AAE11" s="53"/>
      <c r="AAF11" s="53"/>
      <c r="AAG11" s="53"/>
      <c r="AAH11" s="53"/>
      <c r="AAI11" s="53"/>
      <c r="AAJ11" s="53"/>
      <c r="AAK11" s="53"/>
      <c r="AAL11" s="53"/>
      <c r="AAM11" s="53"/>
      <c r="AAN11" s="53"/>
      <c r="AAO11" s="53"/>
      <c r="AAP11" s="53"/>
      <c r="AAQ11" s="53"/>
      <c r="AAR11" s="53"/>
      <c r="AAS11" s="53"/>
      <c r="AAT11" s="53"/>
      <c r="AAU11" s="53"/>
      <c r="AAV11" s="53"/>
      <c r="AAW11" s="53"/>
      <c r="AAX11" s="53"/>
      <c r="AAY11" s="53"/>
      <c r="AAZ11" s="53"/>
      <c r="ABA11" s="53"/>
      <c r="ABB11" s="53"/>
      <c r="ABC11" s="53"/>
      <c r="ABD11" s="53"/>
      <c r="ABE11" s="53"/>
      <c r="ABF11" s="53"/>
      <c r="ABG11" s="53"/>
      <c r="ABH11" s="53"/>
      <c r="ABI11" s="53"/>
      <c r="ABJ11" s="53"/>
      <c r="ABK11" s="53"/>
      <c r="ABL11" s="53"/>
      <c r="ABM11" s="53"/>
      <c r="ABN11" s="53"/>
      <c r="ABO11" s="53"/>
      <c r="ABP11" s="53"/>
      <c r="ABQ11" s="53"/>
      <c r="ABR11" s="53"/>
      <c r="ABS11" s="53"/>
      <c r="ABT11" s="53"/>
      <c r="ABU11" s="53"/>
      <c r="ABV11" s="53"/>
      <c r="ABW11" s="53"/>
      <c r="ABX11" s="53"/>
      <c r="ABY11" s="53"/>
      <c r="ABZ11" s="53"/>
      <c r="ACA11" s="53"/>
      <c r="ACB11" s="53"/>
      <c r="ACC11" s="53"/>
      <c r="ACD11" s="53"/>
      <c r="ACE11" s="53"/>
      <c r="ACF11" s="53"/>
      <c r="ACG11" s="53"/>
      <c r="ACH11" s="53"/>
      <c r="ACI11" s="53"/>
      <c r="ACJ11" s="53"/>
      <c r="ACK11" s="53"/>
      <c r="ACL11" s="53"/>
      <c r="ACM11" s="53"/>
      <c r="ACN11" s="53"/>
      <c r="ACO11" s="53"/>
      <c r="ACP11" s="53"/>
      <c r="ACQ11" s="53"/>
      <c r="ACR11" s="53"/>
      <c r="ACS11" s="53"/>
      <c r="ACT11" s="53"/>
      <c r="ACU11" s="53"/>
      <c r="ACV11" s="53"/>
      <c r="ACW11" s="53"/>
      <c r="ACX11" s="53"/>
      <c r="ACY11" s="53"/>
      <c r="ACZ11" s="53"/>
      <c r="ADA11" s="53"/>
      <c r="ADB11" s="53"/>
      <c r="ADC11" s="53"/>
      <c r="ADD11" s="53"/>
      <c r="ADE11" s="53"/>
      <c r="ADF11" s="53"/>
      <c r="ADG11" s="53"/>
      <c r="ADH11" s="53"/>
      <c r="ADI11" s="53"/>
      <c r="ADJ11" s="53"/>
      <c r="ADK11" s="53"/>
      <c r="ADL11" s="53"/>
      <c r="ADM11" s="53"/>
      <c r="ADN11" s="53"/>
      <c r="ADO11" s="53"/>
      <c r="ADP11" s="53"/>
      <c r="ADQ11" s="53"/>
      <c r="ADR11" s="53"/>
      <c r="ADS11" s="53"/>
      <c r="ADT11" s="53"/>
      <c r="ADU11" s="53"/>
      <c r="ADV11" s="53"/>
      <c r="ADW11" s="53"/>
      <c r="ADX11" s="53"/>
      <c r="ADY11" s="53"/>
      <c r="ADZ11" s="53"/>
      <c r="AEA11" s="53"/>
      <c r="AEB11" s="53"/>
      <c r="AEC11" s="53"/>
      <c r="AED11" s="53"/>
      <c r="AEE11" s="53"/>
      <c r="AEF11" s="53"/>
      <c r="AEG11" s="53"/>
      <c r="AEH11" s="53"/>
      <c r="AEI11" s="53"/>
      <c r="AEJ11" s="53"/>
      <c r="AEK11" s="53"/>
      <c r="AEL11" s="53"/>
      <c r="AEM11" s="53"/>
      <c r="AEN11" s="53"/>
      <c r="AEO11" s="53"/>
      <c r="AEP11" s="53"/>
      <c r="AEQ11" s="53"/>
      <c r="AER11" s="53"/>
      <c r="AES11" s="53"/>
      <c r="AET11" s="53"/>
      <c r="AEU11" s="53"/>
      <c r="AEV11" s="53"/>
      <c r="AEW11" s="53"/>
      <c r="AEX11" s="53"/>
      <c r="AEY11" s="53"/>
      <c r="AEZ11" s="53"/>
      <c r="AFA11" s="53"/>
      <c r="AFB11" s="53"/>
      <c r="AFC11" s="53"/>
      <c r="AFD11" s="53"/>
      <c r="AFE11" s="53"/>
      <c r="AFF11" s="53"/>
      <c r="AFG11" s="53"/>
      <c r="AFH11" s="53"/>
      <c r="AFI11" s="53"/>
      <c r="AFJ11" s="53"/>
      <c r="AFK11" s="53"/>
      <c r="AFL11" s="53"/>
      <c r="AFM11" s="53"/>
      <c r="AFN11" s="53"/>
      <c r="AFO11" s="53"/>
      <c r="AFP11" s="53"/>
      <c r="AFQ11" s="53"/>
      <c r="AFR11" s="53"/>
      <c r="AFS11" s="53"/>
      <c r="AFT11" s="53"/>
      <c r="AFU11" s="53"/>
      <c r="AFV11" s="53"/>
      <c r="AFW11" s="53"/>
      <c r="AFX11" s="53"/>
      <c r="AFY11" s="53"/>
      <c r="AFZ11" s="53"/>
      <c r="AGA11" s="53"/>
      <c r="AGB11" s="53"/>
      <c r="AGC11" s="53"/>
      <c r="AGD11" s="53"/>
      <c r="AGE11" s="53"/>
      <c r="AGF11" s="53"/>
      <c r="AGG11" s="53"/>
      <c r="AGH11" s="53"/>
      <c r="AGI11" s="53"/>
      <c r="AGJ11" s="53"/>
      <c r="AGK11" s="53"/>
      <c r="AGL11" s="53"/>
      <c r="AGM11" s="53"/>
      <c r="AGN11" s="53"/>
      <c r="AGO11" s="53"/>
      <c r="AGP11" s="53"/>
      <c r="AGQ11" s="53"/>
      <c r="AGR11" s="53"/>
      <c r="AGS11" s="53"/>
      <c r="AGT11" s="53"/>
      <c r="AGU11" s="53"/>
      <c r="AGV11" s="53"/>
      <c r="AGW11" s="53"/>
      <c r="AGX11" s="53"/>
      <c r="AGY11" s="53"/>
      <c r="AGZ11" s="53"/>
      <c r="AHA11" s="53"/>
      <c r="AHB11" s="53"/>
      <c r="AHC11" s="53"/>
      <c r="AHD11" s="53"/>
      <c r="AHE11" s="53"/>
      <c r="AHF11" s="53"/>
      <c r="AHG11" s="53"/>
      <c r="AHH11" s="53"/>
      <c r="AHI11" s="53"/>
      <c r="AHJ11" s="53"/>
      <c r="AHK11" s="53"/>
      <c r="AHL11" s="53"/>
      <c r="AHM11" s="53"/>
      <c r="AHN11" s="53"/>
      <c r="AHO11" s="53"/>
      <c r="AHP11" s="53"/>
      <c r="AHQ11" s="53"/>
      <c r="AHR11" s="53"/>
      <c r="AHS11" s="53"/>
      <c r="AHT11" s="53"/>
      <c r="AHU11" s="53"/>
      <c r="AHV11" s="53"/>
      <c r="AHW11" s="53"/>
      <c r="AHX11" s="53"/>
      <c r="AHY11" s="53"/>
      <c r="AHZ11" s="53"/>
      <c r="AIA11" s="53"/>
      <c r="AIB11" s="53"/>
      <c r="AIC11" s="53"/>
      <c r="AID11" s="53"/>
      <c r="AIE11" s="53"/>
      <c r="AIF11" s="53"/>
      <c r="AIG11" s="53"/>
      <c r="AIH11" s="53"/>
      <c r="AII11" s="53"/>
      <c r="AIJ11" s="53"/>
      <c r="AIK11" s="53"/>
      <c r="AIL11" s="53"/>
      <c r="AIM11" s="53"/>
      <c r="AIN11" s="53"/>
      <c r="AIO11" s="53"/>
      <c r="AIP11" s="53"/>
      <c r="AIQ11" s="53"/>
      <c r="AIR11" s="53"/>
      <c r="AIS11" s="53"/>
      <c r="AIT11" s="53"/>
      <c r="AIU11" s="53"/>
      <c r="AIV11" s="53"/>
      <c r="AIW11" s="53"/>
      <c r="AIX11" s="53"/>
      <c r="AIY11" s="53"/>
      <c r="AIZ11" s="53"/>
      <c r="AJA11" s="53"/>
      <c r="AJB11" s="53"/>
      <c r="AJC11" s="53"/>
      <c r="AJD11" s="53"/>
      <c r="AJE11" s="53"/>
      <c r="AJF11" s="53"/>
      <c r="AJG11" s="53"/>
      <c r="AJH11" s="53"/>
      <c r="AJI11" s="53"/>
      <c r="AJJ11" s="53"/>
      <c r="AJK11" s="53"/>
      <c r="AJL11" s="53"/>
      <c r="AJM11" s="53"/>
      <c r="AJN11" s="53"/>
      <c r="AJO11" s="53"/>
      <c r="AJP11" s="53"/>
      <c r="AJQ11" s="53"/>
      <c r="AJR11" s="53"/>
      <c r="AJS11" s="53"/>
      <c r="AJT11" s="53"/>
      <c r="AJU11" s="53"/>
      <c r="AJV11" s="53"/>
      <c r="AJW11" s="53"/>
      <c r="AJX11" s="53"/>
      <c r="AJY11" s="53"/>
      <c r="AJZ11" s="53"/>
      <c r="AKA11" s="53"/>
      <c r="AKB11" s="53"/>
      <c r="AKC11" s="53"/>
      <c r="AKD11" s="53"/>
      <c r="AKE11" s="53"/>
      <c r="AKF11" s="53"/>
      <c r="AKG11" s="53"/>
      <c r="AKH11" s="53"/>
      <c r="AKI11" s="53"/>
      <c r="AKJ11" s="53"/>
      <c r="AKK11" s="53"/>
      <c r="AKL11" s="53"/>
      <c r="AKM11" s="53"/>
      <c r="AKN11" s="53"/>
      <c r="AKO11" s="53"/>
      <c r="AKP11" s="53"/>
      <c r="AKQ11" s="53"/>
      <c r="AKR11" s="53"/>
      <c r="AKS11" s="53"/>
      <c r="AKT11" s="53"/>
      <c r="AKU11" s="53"/>
      <c r="AKV11" s="53"/>
      <c r="AKW11" s="53"/>
      <c r="AKX11" s="53"/>
      <c r="AKY11" s="53"/>
      <c r="AKZ11" s="53"/>
      <c r="ALA11" s="53"/>
      <c r="ALB11" s="53"/>
      <c r="ALC11" s="53"/>
      <c r="ALD11" s="53"/>
      <c r="ALE11" s="53"/>
      <c r="ALF11" s="53"/>
      <c r="ALG11" s="53"/>
      <c r="ALH11" s="53"/>
      <c r="ALI11" s="53"/>
      <c r="ALJ11" s="53"/>
      <c r="ALK11" s="53"/>
      <c r="ALL11" s="53"/>
      <c r="ALM11" s="53"/>
      <c r="ALN11" s="53"/>
      <c r="ALO11" s="53"/>
      <c r="ALP11" s="53"/>
      <c r="ALQ11" s="53"/>
      <c r="ALR11" s="53"/>
      <c r="ALS11" s="53"/>
      <c r="ALT11" s="53"/>
      <c r="ALU11" s="53"/>
      <c r="ALV11" s="53"/>
      <c r="ALW11" s="53"/>
      <c r="ALX11" s="53"/>
      <c r="ALY11" s="53"/>
      <c r="ALZ11" s="53"/>
      <c r="AMA11" s="53"/>
      <c r="AMB11" s="53"/>
      <c r="AMC11" s="53"/>
      <c r="AMD11" s="53"/>
      <c r="AME11" s="53"/>
      <c r="AMF11" s="53"/>
      <c r="AMG11" s="53"/>
      <c r="AMH11" s="53"/>
      <c r="AMI11" s="53"/>
      <c r="AMJ11" s="53"/>
      <c r="AMK11" s="53"/>
      <c r="AML11" s="53"/>
      <c r="AMM11" s="53"/>
      <c r="AMN11" s="53"/>
      <c r="AMO11" s="53"/>
      <c r="AMP11" s="53"/>
      <c r="AMQ11" s="53"/>
      <c r="AMR11" s="53"/>
      <c r="AMS11" s="53"/>
      <c r="AMT11" s="53"/>
      <c r="AMU11" s="53"/>
      <c r="AMV11" s="53"/>
      <c r="AMW11" s="53"/>
      <c r="AMX11" s="53"/>
      <c r="AMY11" s="53"/>
      <c r="AMZ11" s="53"/>
      <c r="ANA11" s="53"/>
      <c r="ANB11" s="53"/>
      <c r="ANC11" s="53"/>
      <c r="AND11" s="53"/>
      <c r="ANE11" s="53"/>
      <c r="ANF11" s="53"/>
      <c r="ANG11" s="53"/>
      <c r="ANH11" s="53"/>
      <c r="ANI11" s="53"/>
      <c r="ANJ11" s="53"/>
      <c r="ANK11" s="53"/>
      <c r="ANL11" s="53"/>
      <c r="ANM11" s="53"/>
      <c r="ANN11" s="53"/>
      <c r="ANO11" s="53"/>
      <c r="ANP11" s="53"/>
      <c r="ANQ11" s="53"/>
      <c r="ANR11" s="53"/>
      <c r="ANS11" s="53"/>
      <c r="ANT11" s="53"/>
      <c r="ANU11" s="53"/>
      <c r="ANV11" s="53"/>
      <c r="ANW11" s="53"/>
      <c r="ANX11" s="53"/>
      <c r="ANY11" s="53"/>
      <c r="ANZ11" s="53"/>
      <c r="AOA11" s="53"/>
      <c r="AOB11" s="53"/>
      <c r="AOC11" s="53"/>
      <c r="AOD11" s="53"/>
      <c r="AOE11" s="53"/>
      <c r="AOF11" s="53"/>
      <c r="AOG11" s="53"/>
      <c r="AOH11" s="53"/>
      <c r="AOI11" s="53"/>
      <c r="AOJ11" s="53"/>
      <c r="AOK11" s="53"/>
      <c r="AOL11" s="53"/>
      <c r="AOM11" s="53"/>
      <c r="AON11" s="53"/>
      <c r="AOO11" s="53"/>
      <c r="AOP11" s="53"/>
      <c r="AOQ11" s="53"/>
      <c r="AOR11" s="53"/>
      <c r="AOS11" s="53"/>
      <c r="AOT11" s="53"/>
      <c r="AOU11" s="53"/>
      <c r="AOV11" s="53"/>
      <c r="AOW11" s="53"/>
      <c r="AOX11" s="53"/>
      <c r="AOY11" s="53"/>
      <c r="AOZ11" s="53"/>
      <c r="APA11" s="53"/>
      <c r="APB11" s="53"/>
      <c r="APC11" s="53"/>
      <c r="APD11" s="53"/>
      <c r="APE11" s="53"/>
      <c r="APF11" s="53"/>
      <c r="APG11" s="53"/>
      <c r="APH11" s="53"/>
      <c r="API11" s="53"/>
      <c r="APJ11" s="53"/>
      <c r="APK11" s="53"/>
      <c r="APL11" s="53"/>
      <c r="APM11" s="53"/>
      <c r="APN11" s="53"/>
      <c r="APO11" s="53"/>
      <c r="APP11" s="53"/>
      <c r="APQ11" s="53"/>
      <c r="APR11" s="53"/>
      <c r="APS11" s="53"/>
      <c r="APT11" s="53"/>
      <c r="APU11" s="53"/>
      <c r="APV11" s="53"/>
      <c r="APW11" s="53"/>
      <c r="APX11" s="53"/>
      <c r="APY11" s="53"/>
      <c r="APZ11" s="53"/>
      <c r="AQA11" s="53"/>
      <c r="AQB11" s="53"/>
      <c r="AQC11" s="53"/>
      <c r="AQD11" s="53"/>
      <c r="AQE11" s="53"/>
      <c r="AQF11" s="53"/>
      <c r="AQG11" s="53"/>
      <c r="AQH11" s="53"/>
      <c r="AQI11" s="53"/>
      <c r="AQJ11" s="53"/>
      <c r="AQK11" s="53"/>
      <c r="AQL11" s="53"/>
      <c r="AQM11" s="53"/>
      <c r="AQN11" s="53"/>
      <c r="AQO11" s="53"/>
      <c r="AQP11" s="53"/>
      <c r="AQQ11" s="53"/>
      <c r="AQR11" s="53"/>
      <c r="AQS11" s="53"/>
      <c r="AQT11" s="53"/>
      <c r="AQU11" s="53"/>
      <c r="AQV11" s="53"/>
      <c r="AQW11" s="53"/>
      <c r="AQX11" s="53"/>
      <c r="AQY11" s="53"/>
      <c r="AQZ11" s="53"/>
      <c r="ARA11" s="53"/>
      <c r="ARB11" s="53"/>
      <c r="ARC11" s="53"/>
      <c r="ARD11" s="53"/>
      <c r="ARE11" s="53"/>
      <c r="ARF11" s="53"/>
      <c r="ARG11" s="53"/>
      <c r="ARH11" s="53"/>
      <c r="ARI11" s="53"/>
      <c r="ARJ11" s="53"/>
      <c r="ARK11" s="53"/>
      <c r="ARL11" s="53"/>
      <c r="ARM11" s="53"/>
      <c r="ARN11" s="53"/>
      <c r="ARO11" s="53"/>
      <c r="ARP11" s="53"/>
      <c r="ARQ11" s="53"/>
      <c r="ARR11" s="53"/>
      <c r="ARS11" s="53"/>
      <c r="ART11" s="53"/>
      <c r="ARU11" s="53"/>
      <c r="ARV11" s="53"/>
      <c r="ARW11" s="53"/>
      <c r="ARX11" s="53"/>
      <c r="ARY11" s="53"/>
      <c r="ARZ11" s="53"/>
      <c r="ASA11" s="53"/>
      <c r="ASB11" s="53"/>
      <c r="ASC11" s="53"/>
      <c r="ASD11" s="53"/>
      <c r="ASE11" s="53"/>
      <c r="ASF11" s="53"/>
      <c r="ASG11" s="53"/>
      <c r="ASH11" s="53"/>
      <c r="ASI11" s="53"/>
      <c r="ASJ11" s="53"/>
      <c r="ASK11" s="53"/>
      <c r="ASL11" s="53"/>
      <c r="ASM11" s="53"/>
      <c r="ASN11" s="53"/>
      <c r="ASO11" s="53"/>
      <c r="ASP11" s="53"/>
      <c r="ASQ11" s="53"/>
      <c r="ASR11" s="53"/>
      <c r="ASS11" s="53"/>
      <c r="AST11" s="53"/>
      <c r="ASU11" s="53"/>
      <c r="ASV11" s="53"/>
      <c r="ASW11" s="53"/>
      <c r="ASX11" s="53"/>
      <c r="ASY11" s="53"/>
      <c r="ASZ11" s="53"/>
      <c r="ATA11" s="53"/>
      <c r="ATB11" s="53"/>
      <c r="ATC11" s="53"/>
      <c r="ATD11" s="53"/>
      <c r="ATE11" s="53"/>
      <c r="ATF11" s="53"/>
      <c r="ATG11" s="53"/>
      <c r="ATH11" s="53"/>
      <c r="ATI11" s="53"/>
      <c r="ATJ11" s="53"/>
      <c r="ATK11" s="53"/>
      <c r="ATL11" s="53"/>
      <c r="ATM11" s="53"/>
      <c r="ATN11" s="53"/>
      <c r="ATO11" s="53"/>
      <c r="ATP11" s="53"/>
      <c r="ATQ11" s="53"/>
      <c r="ATR11" s="53"/>
      <c r="ATS11" s="53"/>
      <c r="ATT11" s="53"/>
      <c r="ATU11" s="53"/>
      <c r="ATV11" s="53"/>
      <c r="ATW11" s="53"/>
      <c r="ATX11" s="53"/>
      <c r="ATY11" s="53"/>
      <c r="ATZ11" s="53"/>
      <c r="AUA11" s="53"/>
      <c r="AUB11" s="53"/>
      <c r="AUC11" s="53"/>
      <c r="AUD11" s="53"/>
      <c r="AUE11" s="53"/>
      <c r="AUF11" s="53"/>
      <c r="AUG11" s="53"/>
      <c r="AUH11" s="53"/>
      <c r="AUI11" s="53"/>
      <c r="AUJ11" s="53"/>
      <c r="AUK11" s="53"/>
      <c r="AUL11" s="53"/>
      <c r="AUM11" s="53"/>
      <c r="AUN11" s="53"/>
      <c r="AUO11" s="53"/>
      <c r="AUP11" s="53"/>
      <c r="AUQ11" s="53"/>
      <c r="AUR11" s="53"/>
      <c r="AUS11" s="53"/>
      <c r="AUT11" s="53"/>
      <c r="AUU11" s="53"/>
      <c r="AUV11" s="53"/>
      <c r="AUW11" s="53"/>
      <c r="AUX11" s="53"/>
      <c r="AUY11" s="53"/>
      <c r="AUZ11" s="53"/>
      <c r="AVA11" s="53"/>
      <c r="AVB11" s="53"/>
      <c r="AVC11" s="53"/>
      <c r="AVD11" s="53"/>
      <c r="AVE11" s="53"/>
      <c r="AVF11" s="53"/>
      <c r="AVG11" s="53"/>
      <c r="AVH11" s="53"/>
      <c r="AVI11" s="53"/>
      <c r="AVJ11" s="53"/>
      <c r="AVK11" s="53"/>
      <c r="AVL11" s="53"/>
      <c r="AVM11" s="53"/>
      <c r="AVN11" s="53"/>
      <c r="AVO11" s="53"/>
      <c r="AVP11" s="53"/>
      <c r="AVQ11" s="53"/>
      <c r="AVR11" s="53"/>
      <c r="AVS11" s="53"/>
      <c r="AVT11" s="53"/>
      <c r="AVU11" s="53"/>
      <c r="AVV11" s="53"/>
      <c r="AVW11" s="53"/>
      <c r="AVX11" s="53"/>
      <c r="AVY11" s="53"/>
      <c r="AVZ11" s="53"/>
      <c r="AWA11" s="53"/>
      <c r="AWB11" s="53"/>
      <c r="AWC11" s="53"/>
      <c r="AWD11" s="53"/>
      <c r="AWE11" s="53"/>
      <c r="AWF11" s="53"/>
      <c r="AWG11" s="53"/>
      <c r="AWH11" s="53"/>
      <c r="AWI11" s="53"/>
      <c r="AWJ11" s="53"/>
      <c r="AWK11" s="53"/>
      <c r="AWL11" s="53"/>
      <c r="AWM11" s="53"/>
      <c r="AWN11" s="53"/>
      <c r="AWO11" s="53"/>
      <c r="AWP11" s="53"/>
      <c r="AWQ11" s="53"/>
      <c r="AWR11" s="53"/>
      <c r="AWS11" s="53"/>
      <c r="AWT11" s="53"/>
      <c r="AWU11" s="53"/>
      <c r="AWV11" s="53"/>
      <c r="AWW11" s="53"/>
      <c r="AWX11" s="53"/>
      <c r="AWY11" s="53"/>
      <c r="AWZ11" s="53"/>
      <c r="AXA11" s="53"/>
      <c r="AXB11" s="53"/>
      <c r="AXC11" s="53"/>
      <c r="AXD11" s="53"/>
      <c r="AXE11" s="53"/>
      <c r="AXF11" s="53"/>
      <c r="AXG11" s="53"/>
      <c r="AXH11" s="53"/>
      <c r="AXI11" s="53"/>
      <c r="AXJ11" s="53"/>
      <c r="AXK11" s="53"/>
      <c r="AXL11" s="53"/>
      <c r="AXM11" s="53"/>
      <c r="AXN11" s="53"/>
      <c r="AXO11" s="53"/>
      <c r="AXP11" s="53"/>
      <c r="AXQ11" s="53"/>
      <c r="AXR11" s="53"/>
      <c r="AXS11" s="53"/>
      <c r="AXT11" s="53"/>
      <c r="AXU11" s="53"/>
      <c r="AXV11" s="53"/>
      <c r="AXW11" s="53"/>
      <c r="AXX11" s="53"/>
      <c r="AXY11" s="53"/>
      <c r="AXZ11" s="53"/>
      <c r="AYA11" s="53"/>
      <c r="AYB11" s="53"/>
      <c r="AYC11" s="53"/>
      <c r="AYD11" s="53"/>
      <c r="AYE11" s="53"/>
      <c r="AYF11" s="53"/>
      <c r="AYG11" s="53"/>
      <c r="AYH11" s="53"/>
      <c r="AYI11" s="53"/>
      <c r="AYJ11" s="53"/>
      <c r="AYK11" s="53"/>
      <c r="AYL11" s="53"/>
      <c r="AYM11" s="53"/>
      <c r="AYN11" s="53"/>
      <c r="AYO11" s="53"/>
      <c r="AYP11" s="53"/>
      <c r="AYQ11" s="53"/>
      <c r="AYR11" s="53"/>
      <c r="AYS11" s="53"/>
      <c r="AYT11" s="53"/>
      <c r="AYU11" s="53"/>
      <c r="AYV11" s="53"/>
      <c r="AYW11" s="53"/>
      <c r="AYX11" s="53"/>
      <c r="AYY11" s="53"/>
      <c r="AYZ11" s="53"/>
      <c r="AZA11" s="53"/>
      <c r="AZB11" s="53"/>
      <c r="AZC11" s="53"/>
      <c r="AZD11" s="53"/>
      <c r="AZE11" s="53"/>
      <c r="AZF11" s="53"/>
      <c r="AZG11" s="53"/>
      <c r="AZH11" s="53"/>
      <c r="AZI11" s="53"/>
      <c r="AZJ11" s="53"/>
      <c r="AZK11" s="53"/>
      <c r="AZL11" s="53"/>
      <c r="AZM11" s="53"/>
      <c r="AZN11" s="53"/>
      <c r="AZO11" s="53"/>
      <c r="AZP11" s="53"/>
      <c r="AZQ11" s="53"/>
      <c r="AZR11" s="53"/>
      <c r="AZS11" s="53"/>
      <c r="AZT11" s="53"/>
      <c r="AZU11" s="53"/>
      <c r="AZV11" s="53"/>
      <c r="AZW11" s="53"/>
      <c r="AZX11" s="53"/>
      <c r="AZY11" s="53"/>
      <c r="AZZ11" s="53"/>
      <c r="BAA11" s="53"/>
      <c r="BAB11" s="53"/>
      <c r="BAC11" s="53"/>
      <c r="BAD11" s="53"/>
      <c r="BAE11" s="53"/>
      <c r="BAF11" s="53"/>
      <c r="BAG11" s="53"/>
      <c r="BAH11" s="53"/>
      <c r="BAI11" s="53"/>
      <c r="BAJ11" s="53"/>
      <c r="BAK11" s="53"/>
      <c r="BAL11" s="53"/>
      <c r="BAM11" s="53"/>
      <c r="BAN11" s="53"/>
      <c r="BAO11" s="53"/>
      <c r="BAP11" s="53"/>
      <c r="BAQ11" s="53"/>
      <c r="BAR11" s="53"/>
      <c r="BAS11" s="53"/>
      <c r="BAT11" s="53"/>
      <c r="BAU11" s="53"/>
      <c r="BAV11" s="53"/>
      <c r="BAW11" s="53"/>
      <c r="BAX11" s="53"/>
      <c r="BAY11" s="53"/>
      <c r="BAZ11" s="53"/>
      <c r="BBA11" s="53"/>
      <c r="BBB11" s="53"/>
      <c r="BBC11" s="53"/>
      <c r="BBD11" s="53"/>
      <c r="BBE11" s="53"/>
      <c r="BBF11" s="53"/>
      <c r="BBG11" s="53"/>
      <c r="BBH11" s="53"/>
      <c r="BBI11" s="53"/>
      <c r="BBJ11" s="53"/>
      <c r="BBK11" s="53"/>
      <c r="BBL11" s="53"/>
      <c r="BBM11" s="53"/>
      <c r="BBN11" s="53"/>
      <c r="BBO11" s="53"/>
      <c r="BBP11" s="53"/>
      <c r="BBQ11" s="53"/>
      <c r="BBR11" s="53"/>
      <c r="BBS11" s="53"/>
      <c r="BBT11" s="53"/>
      <c r="BBU11" s="53"/>
      <c r="BBV11" s="53"/>
      <c r="BBW11" s="53"/>
      <c r="BBX11" s="53"/>
      <c r="BBY11" s="53"/>
      <c r="BBZ11" s="53"/>
      <c r="BCA11" s="53"/>
      <c r="BCB11" s="53"/>
      <c r="BCC11" s="53"/>
      <c r="BCD11" s="53"/>
      <c r="BCE11" s="53"/>
      <c r="BCF11" s="53"/>
      <c r="BCG11" s="53"/>
      <c r="BCH11" s="53"/>
      <c r="BCI11" s="53"/>
      <c r="BCJ11" s="53"/>
      <c r="BCK11" s="53"/>
      <c r="BCL11" s="53"/>
      <c r="BCM11" s="53"/>
      <c r="BCN11" s="53"/>
      <c r="BCO11" s="53"/>
      <c r="BCP11" s="53"/>
      <c r="BCQ11" s="53"/>
      <c r="BCR11" s="53"/>
      <c r="BCS11" s="53"/>
      <c r="BCT11" s="53"/>
      <c r="BCU11" s="53"/>
      <c r="BCV11" s="53"/>
      <c r="BCW11" s="53"/>
      <c r="BCX11" s="53"/>
      <c r="BCY11" s="53"/>
      <c r="BCZ11" s="53"/>
      <c r="BDA11" s="53"/>
      <c r="BDB11" s="53"/>
      <c r="BDC11" s="53"/>
      <c r="BDD11" s="53"/>
      <c r="BDE11" s="53"/>
      <c r="BDF11" s="53"/>
      <c r="BDG11" s="53"/>
      <c r="BDH11" s="53"/>
      <c r="BDI11" s="53"/>
      <c r="BDJ11" s="53"/>
      <c r="BDK11" s="53"/>
      <c r="BDL11" s="53"/>
      <c r="BDM11" s="53"/>
      <c r="BDN11" s="53"/>
      <c r="BDO11" s="53"/>
      <c r="BDP11" s="53"/>
      <c r="BDQ11" s="53"/>
      <c r="BDR11" s="53"/>
      <c r="BDS11" s="53"/>
      <c r="BDT11" s="53"/>
      <c r="BDU11" s="53"/>
      <c r="BDV11" s="53"/>
      <c r="BDW11" s="53"/>
      <c r="BDX11" s="53"/>
      <c r="BDY11" s="53"/>
      <c r="BDZ11" s="53"/>
      <c r="BEA11" s="53"/>
      <c r="BEB11" s="53"/>
      <c r="BEC11" s="53"/>
      <c r="BED11" s="53"/>
      <c r="BEE11" s="53"/>
      <c r="BEF11" s="53"/>
      <c r="BEG11" s="53"/>
      <c r="BEH11" s="53"/>
      <c r="BEI11" s="53"/>
      <c r="BEJ11" s="53"/>
      <c r="BEK11" s="53"/>
      <c r="BEL11" s="53"/>
      <c r="BEM11" s="53"/>
      <c r="BEN11" s="53"/>
      <c r="BEO11" s="53"/>
      <c r="BEP11" s="53"/>
      <c r="BEQ11" s="53"/>
      <c r="BER11" s="53"/>
      <c r="BES11" s="53"/>
      <c r="BET11" s="53"/>
      <c r="BEU11" s="53"/>
      <c r="BEV11" s="53"/>
      <c r="BEW11" s="53"/>
      <c r="BEX11" s="53"/>
      <c r="BEY11" s="53"/>
      <c r="BEZ11" s="53"/>
      <c r="BFA11" s="53"/>
      <c r="BFB11" s="53"/>
      <c r="BFC11" s="53"/>
      <c r="BFD11" s="53"/>
      <c r="BFE11" s="53"/>
      <c r="BFF11" s="53"/>
      <c r="BFG11" s="53"/>
      <c r="BFH11" s="53"/>
      <c r="BFI11" s="53"/>
      <c r="BFJ11" s="53"/>
      <c r="BFK11" s="53"/>
      <c r="BFL11" s="53"/>
      <c r="BFM11" s="53"/>
      <c r="BFN11" s="53"/>
      <c r="BFO11" s="53"/>
      <c r="BFP11" s="53"/>
      <c r="BFQ11" s="53"/>
      <c r="BFR11" s="53"/>
      <c r="BFS11" s="53"/>
      <c r="BFT11" s="53"/>
      <c r="BFU11" s="53"/>
      <c r="BFV11" s="53"/>
      <c r="BFW11" s="53"/>
      <c r="BFX11" s="53"/>
      <c r="BFY11" s="53"/>
      <c r="BFZ11" s="53"/>
      <c r="BGA11" s="53"/>
      <c r="BGB11" s="53"/>
      <c r="BGC11" s="53"/>
      <c r="BGD11" s="53"/>
      <c r="BGE11" s="53"/>
      <c r="BGF11" s="53"/>
      <c r="BGG11" s="53"/>
      <c r="BGH11" s="53"/>
      <c r="BGI11" s="53"/>
      <c r="BGJ11" s="53"/>
      <c r="BGK11" s="53"/>
      <c r="BGL11" s="53"/>
      <c r="BGM11" s="53"/>
      <c r="BGN11" s="53"/>
      <c r="BGO11" s="53"/>
      <c r="BGP11" s="53"/>
      <c r="BGQ11" s="53"/>
      <c r="BGR11" s="53"/>
      <c r="BGS11" s="53"/>
      <c r="BGT11" s="53"/>
      <c r="BGU11" s="53"/>
      <c r="BGV11" s="53"/>
      <c r="BGW11" s="53"/>
      <c r="BGX11" s="53"/>
      <c r="BGY11" s="53"/>
      <c r="BGZ11" s="53"/>
      <c r="BHA11" s="53"/>
      <c r="BHB11" s="53"/>
      <c r="BHC11" s="53"/>
      <c r="BHD11" s="53"/>
      <c r="BHE11" s="53"/>
      <c r="BHF11" s="53"/>
      <c r="BHG11" s="53"/>
      <c r="BHH11" s="53"/>
      <c r="BHI11" s="53"/>
      <c r="BHJ11" s="53"/>
      <c r="BHK11" s="53"/>
      <c r="BHL11" s="53"/>
      <c r="BHM11" s="53"/>
      <c r="BHN11" s="53"/>
      <c r="BHO11" s="53"/>
      <c r="BHP11" s="53"/>
      <c r="BHQ11" s="53"/>
      <c r="BHR11" s="53"/>
      <c r="BHS11" s="53"/>
      <c r="BHT11" s="53"/>
      <c r="BHU11" s="53"/>
      <c r="BHV11" s="53"/>
      <c r="BHW11" s="53"/>
      <c r="BHX11" s="53"/>
      <c r="BHY11" s="53"/>
      <c r="BHZ11" s="53"/>
      <c r="BIA11" s="53"/>
      <c r="BIB11" s="53"/>
      <c r="BIC11" s="53"/>
      <c r="BID11" s="53"/>
      <c r="BIE11" s="53"/>
      <c r="BIF11" s="53"/>
      <c r="BIG11" s="53"/>
      <c r="BIH11" s="53"/>
      <c r="BII11" s="53"/>
      <c r="BIJ11" s="53"/>
      <c r="BIK11" s="53"/>
      <c r="BIL11" s="53"/>
      <c r="BIM11" s="53"/>
      <c r="BIN11" s="53"/>
      <c r="BIO11" s="53"/>
      <c r="BIP11" s="53"/>
      <c r="BIQ11" s="53"/>
      <c r="BIR11" s="53"/>
      <c r="BIS11" s="53"/>
      <c r="BIT11" s="53"/>
      <c r="BIU11" s="53"/>
      <c r="BIV11" s="53"/>
      <c r="BIW11" s="53"/>
      <c r="BIX11" s="53"/>
      <c r="BIY11" s="53"/>
      <c r="BIZ11" s="53"/>
      <c r="BJA11" s="53"/>
      <c r="BJB11" s="53"/>
      <c r="BJC11" s="53"/>
      <c r="BJD11" s="53"/>
      <c r="BJE11" s="53"/>
      <c r="BJF11" s="53"/>
      <c r="BJG11" s="53"/>
      <c r="BJH11" s="53"/>
      <c r="BJI11" s="53"/>
      <c r="BJJ11" s="53"/>
      <c r="BJK11" s="53"/>
      <c r="BJL11" s="53"/>
      <c r="BJM11" s="53"/>
      <c r="BJN11" s="53"/>
      <c r="BJO11" s="53"/>
      <c r="BJP11" s="53"/>
      <c r="BJQ11" s="53"/>
      <c r="BJR11" s="53"/>
      <c r="BJS11" s="53"/>
      <c r="BJT11" s="53"/>
      <c r="BJU11" s="53"/>
      <c r="BJV11" s="53"/>
      <c r="BJW11" s="53"/>
      <c r="BJX11" s="53"/>
      <c r="BJY11" s="53"/>
      <c r="BJZ11" s="53"/>
      <c r="BKA11" s="53"/>
      <c r="BKB11" s="53"/>
      <c r="BKC11" s="53"/>
      <c r="BKD11" s="53"/>
      <c r="BKE11" s="53"/>
      <c r="BKF11" s="53"/>
      <c r="BKG11" s="53"/>
      <c r="BKH11" s="53"/>
      <c r="BKI11" s="53"/>
      <c r="BKJ11" s="53"/>
      <c r="BKK11" s="53"/>
      <c r="BKL11" s="53"/>
      <c r="BKM11" s="53"/>
      <c r="BKN11" s="53"/>
      <c r="BKO11" s="53"/>
      <c r="BKP11" s="53"/>
      <c r="BKQ11" s="53"/>
      <c r="BKR11" s="53"/>
      <c r="BKS11" s="53"/>
      <c r="BKT11" s="53"/>
      <c r="BKU11" s="53"/>
      <c r="BKV11" s="53"/>
      <c r="BKW11" s="53"/>
      <c r="BKX11" s="53"/>
      <c r="BKY11" s="53"/>
      <c r="BKZ11" s="53"/>
      <c r="BLA11" s="53"/>
      <c r="BLB11" s="53"/>
      <c r="BLC11" s="53"/>
      <c r="BLD11" s="53"/>
      <c r="BLE11" s="53"/>
      <c r="BLF11" s="53"/>
      <c r="BLG11" s="53"/>
      <c r="BLH11" s="53"/>
      <c r="BLI11" s="53"/>
      <c r="BLJ11" s="53"/>
      <c r="BLK11" s="53"/>
      <c r="BLL11" s="53"/>
      <c r="BLM11" s="53"/>
      <c r="BLN11" s="53"/>
      <c r="BLO11" s="53"/>
      <c r="BLP11" s="53"/>
      <c r="BLQ11" s="53"/>
      <c r="BLR11" s="53"/>
      <c r="BLS11" s="53"/>
      <c r="BLT11" s="53"/>
      <c r="BLU11" s="53"/>
      <c r="BLV11" s="53"/>
      <c r="BLW11" s="53"/>
      <c r="BLX11" s="53"/>
      <c r="BLY11" s="53"/>
      <c r="BLZ11" s="53"/>
      <c r="BMA11" s="53"/>
      <c r="BMB11" s="53"/>
      <c r="BMC11" s="53"/>
      <c r="BMD11" s="53"/>
      <c r="BME11" s="53"/>
      <c r="BMF11" s="53"/>
      <c r="BMG11" s="53"/>
      <c r="BMH11" s="53"/>
      <c r="BMI11" s="53"/>
      <c r="BMJ11" s="53"/>
      <c r="BMK11" s="53"/>
      <c r="BML11" s="53"/>
      <c r="BMM11" s="53"/>
      <c r="BMN11" s="53"/>
      <c r="BMO11" s="53"/>
      <c r="BMP11" s="53"/>
      <c r="BMQ11" s="53"/>
      <c r="BMR11" s="53"/>
      <c r="BMS11" s="53"/>
      <c r="BMT11" s="53"/>
      <c r="BMU11" s="53"/>
      <c r="BMV11" s="53"/>
      <c r="BMW11" s="53"/>
      <c r="BMX11" s="53"/>
      <c r="BMY11" s="53"/>
      <c r="BMZ11" s="53"/>
      <c r="BNA11" s="53"/>
      <c r="BNB11" s="53"/>
      <c r="BNC11" s="53"/>
      <c r="BND11" s="53"/>
      <c r="BNE11" s="53"/>
      <c r="BNF11" s="53"/>
      <c r="BNG11" s="53"/>
      <c r="BNH11" s="53"/>
      <c r="BNI11" s="53"/>
      <c r="BNJ11" s="53"/>
      <c r="BNK11" s="53"/>
      <c r="BNL11" s="53"/>
      <c r="BNM11" s="53"/>
      <c r="BNN11" s="53"/>
      <c r="BNO11" s="53"/>
      <c r="BNP11" s="53"/>
      <c r="BNQ11" s="53"/>
      <c r="BNR11" s="53"/>
      <c r="BNS11" s="53"/>
      <c r="BNT11" s="53"/>
      <c r="BNU11" s="53"/>
      <c r="BNV11" s="53"/>
      <c r="BNW11" s="53"/>
      <c r="BNX11" s="53"/>
      <c r="BNY11" s="53"/>
      <c r="BNZ11" s="53"/>
      <c r="BOA11" s="53"/>
      <c r="BOB11" s="53"/>
      <c r="BOC11" s="53"/>
      <c r="BOD11" s="53"/>
      <c r="BOE11" s="53"/>
      <c r="BOF11" s="53"/>
      <c r="BOG11" s="53"/>
      <c r="BOH11" s="53"/>
      <c r="BOI11" s="53"/>
      <c r="BOJ11" s="53"/>
      <c r="BOK11" s="53"/>
      <c r="BOL11" s="53"/>
      <c r="BOM11" s="53"/>
      <c r="BON11" s="53"/>
      <c r="BOO11" s="53"/>
      <c r="BOP11" s="53"/>
      <c r="BOQ11" s="53"/>
      <c r="BOR11" s="53"/>
      <c r="BOS11" s="53"/>
      <c r="BOT11" s="53"/>
      <c r="BOU11" s="53"/>
      <c r="BOV11" s="53"/>
      <c r="BOW11" s="53"/>
      <c r="BOX11" s="53"/>
      <c r="BOY11" s="53"/>
      <c r="BOZ11" s="53"/>
      <c r="BPA11" s="53"/>
      <c r="BPB11" s="53"/>
      <c r="BPC11" s="53"/>
      <c r="BPD11" s="53"/>
      <c r="BPE11" s="53"/>
      <c r="BPF11" s="53"/>
      <c r="BPG11" s="53"/>
      <c r="BPH11" s="53"/>
      <c r="BPI11" s="53"/>
      <c r="BPJ11" s="53"/>
      <c r="BPK11" s="53"/>
      <c r="BPL11" s="53"/>
      <c r="BPM11" s="53"/>
      <c r="BPN11" s="53"/>
      <c r="BPO11" s="53"/>
      <c r="BPP11" s="53"/>
      <c r="BPQ11" s="53"/>
      <c r="BPR11" s="53"/>
      <c r="BPS11" s="53"/>
      <c r="BPT11" s="53"/>
      <c r="BPU11" s="53"/>
      <c r="BPV11" s="53"/>
      <c r="BPW11" s="53"/>
      <c r="BPX11" s="53"/>
      <c r="BPY11" s="53"/>
      <c r="BPZ11" s="53"/>
      <c r="BQA11" s="53"/>
      <c r="BQB11" s="53"/>
      <c r="BQC11" s="53"/>
      <c r="BQD11" s="53"/>
      <c r="BQE11" s="53"/>
      <c r="BQF11" s="53"/>
      <c r="BQG11" s="53"/>
      <c r="BQH11" s="53"/>
      <c r="BQI11" s="53"/>
      <c r="BQJ11" s="53"/>
      <c r="BQK11" s="53"/>
      <c r="BQL11" s="53"/>
      <c r="BQM11" s="53"/>
      <c r="BQN11" s="53"/>
      <c r="BQO11" s="53"/>
      <c r="BQP11" s="53"/>
      <c r="BQQ11" s="53"/>
      <c r="BQR11" s="53"/>
      <c r="BQS11" s="53"/>
      <c r="BQT11" s="53"/>
      <c r="BQU11" s="53"/>
      <c r="BQV11" s="53"/>
      <c r="BQW11" s="53"/>
      <c r="BQX11" s="53"/>
      <c r="BQY11" s="53"/>
      <c r="BQZ11" s="53"/>
      <c r="BRA11" s="53"/>
      <c r="BRB11" s="53"/>
      <c r="BRC11" s="53"/>
      <c r="BRD11" s="53"/>
      <c r="BRE11" s="53"/>
      <c r="BRF11" s="53"/>
      <c r="BRG11" s="53"/>
      <c r="BRH11" s="53"/>
      <c r="BRI11" s="53"/>
      <c r="BRJ11" s="53"/>
      <c r="BRK11" s="53"/>
      <c r="BRL11" s="53"/>
      <c r="BRM11" s="53"/>
      <c r="BRN11" s="53"/>
      <c r="BRO11" s="53"/>
      <c r="BRP11" s="53"/>
      <c r="BRQ11" s="53"/>
      <c r="BRR11" s="53"/>
      <c r="BRS11" s="53"/>
      <c r="BRT11" s="53"/>
      <c r="BRU11" s="53"/>
      <c r="BRV11" s="53"/>
      <c r="BRW11" s="53"/>
      <c r="BRX11" s="53"/>
      <c r="BRY11" s="53"/>
      <c r="BRZ11" s="53"/>
      <c r="BSA11" s="53"/>
      <c r="BSB11" s="53"/>
      <c r="BSC11" s="53"/>
      <c r="BSD11" s="53"/>
      <c r="BSE11" s="53"/>
      <c r="BSF11" s="53"/>
      <c r="BSG11" s="53"/>
      <c r="BSH11" s="53"/>
      <c r="BSI11" s="53"/>
      <c r="BSJ11" s="53"/>
      <c r="BSK11" s="53"/>
      <c r="BSL11" s="53"/>
      <c r="BSM11" s="53"/>
      <c r="BSN11" s="53"/>
      <c r="BSO11" s="53"/>
      <c r="BSP11" s="53"/>
      <c r="BSQ11" s="53"/>
      <c r="BSR11" s="53"/>
      <c r="BSS11" s="53"/>
      <c r="BST11" s="53"/>
      <c r="BSU11" s="53"/>
      <c r="BSV11" s="53"/>
      <c r="BSW11" s="53"/>
      <c r="BSX11" s="53"/>
      <c r="BSY11" s="53"/>
      <c r="BSZ11" s="53"/>
      <c r="BTA11" s="53"/>
      <c r="BTB11" s="53"/>
      <c r="BTC11" s="53"/>
      <c r="BTD11" s="53"/>
      <c r="BTE11" s="53"/>
      <c r="BTF11" s="53"/>
      <c r="BTG11" s="53"/>
      <c r="BTH11" s="53"/>
      <c r="BTI11" s="53"/>
      <c r="BTJ11" s="53"/>
      <c r="BTK11" s="53"/>
      <c r="BTL11" s="53"/>
      <c r="BTM11" s="53"/>
      <c r="BTN11" s="53"/>
      <c r="BTO11" s="53"/>
      <c r="BTP11" s="53"/>
      <c r="BTQ11" s="53"/>
      <c r="BTR11" s="53"/>
      <c r="BTS11" s="53"/>
      <c r="BTT11" s="53"/>
      <c r="BTU11" s="53"/>
      <c r="BTV11" s="53"/>
      <c r="BTW11" s="53"/>
      <c r="BTX11" s="53"/>
      <c r="BTY11" s="53"/>
      <c r="BTZ11" s="53"/>
      <c r="BUA11" s="53"/>
      <c r="BUB11" s="53"/>
      <c r="BUC11" s="53"/>
      <c r="BUD11" s="53"/>
      <c r="BUE11" s="53"/>
      <c r="BUF11" s="53"/>
      <c r="BUG11" s="53"/>
      <c r="BUH11" s="53"/>
      <c r="BUI11" s="53"/>
      <c r="BUJ11" s="53"/>
      <c r="BUK11" s="53"/>
      <c r="BUL11" s="53"/>
      <c r="BUM11" s="53"/>
      <c r="BUN11" s="53"/>
      <c r="BUO11" s="53"/>
      <c r="BUP11" s="53"/>
      <c r="BUQ11" s="53"/>
      <c r="BUR11" s="53"/>
      <c r="BUS11" s="53"/>
      <c r="BUT11" s="53"/>
      <c r="BUU11" s="53"/>
      <c r="BUV11" s="53"/>
      <c r="BUW11" s="53"/>
      <c r="BUX11" s="53"/>
      <c r="BUY11" s="53"/>
      <c r="BUZ11" s="53"/>
      <c r="BVA11" s="53"/>
      <c r="BVB11" s="53"/>
      <c r="BVC11" s="53"/>
      <c r="BVD11" s="53"/>
      <c r="BVE11" s="53"/>
      <c r="BVF11" s="53"/>
      <c r="BVG11" s="53"/>
      <c r="BVH11" s="53"/>
      <c r="BVI11" s="53"/>
      <c r="BVJ11" s="53"/>
      <c r="BVK11" s="53"/>
      <c r="BVL11" s="53"/>
      <c r="BVM11" s="53"/>
      <c r="BVN11" s="53"/>
      <c r="BVO11" s="53"/>
      <c r="BVP11" s="53"/>
      <c r="BVQ11" s="53"/>
      <c r="BVR11" s="53"/>
      <c r="BVS11" s="53"/>
      <c r="BVT11" s="53"/>
      <c r="BVU11" s="53"/>
      <c r="BVV11" s="53"/>
      <c r="BVW11" s="53"/>
      <c r="BVX11" s="53"/>
      <c r="BVY11" s="53"/>
      <c r="BVZ11" s="53"/>
      <c r="BWA11" s="53"/>
      <c r="BWB11" s="53"/>
      <c r="BWC11" s="53"/>
      <c r="BWD11" s="53"/>
      <c r="BWE11" s="53"/>
      <c r="BWF11" s="53"/>
      <c r="BWG11" s="53"/>
      <c r="BWH11" s="53"/>
      <c r="BWI11" s="53"/>
      <c r="BWJ11" s="53"/>
      <c r="BWK11" s="53"/>
      <c r="BWL11" s="53"/>
      <c r="BWM11" s="53"/>
      <c r="BWN11" s="53"/>
      <c r="BWO11" s="53"/>
      <c r="BWP11" s="53"/>
      <c r="BWQ11" s="53"/>
      <c r="BWR11" s="53"/>
      <c r="BWS11" s="53"/>
      <c r="BWT11" s="53"/>
      <c r="BWU11" s="53"/>
      <c r="BWV11" s="53"/>
      <c r="BWW11" s="53"/>
      <c r="BWX11" s="53"/>
      <c r="BWY11" s="53"/>
      <c r="BWZ11" s="53"/>
      <c r="BXA11" s="53"/>
      <c r="BXB11" s="53"/>
      <c r="BXC11" s="53"/>
      <c r="BXD11" s="53"/>
      <c r="BXE11" s="53"/>
      <c r="BXF11" s="53"/>
      <c r="BXG11" s="53"/>
      <c r="BXH11" s="53"/>
      <c r="BXI11" s="53"/>
      <c r="BXJ11" s="53"/>
      <c r="BXK11" s="53"/>
      <c r="BXL11" s="53"/>
      <c r="BXM11" s="53"/>
      <c r="BXN11" s="53"/>
      <c r="BXO11" s="53"/>
      <c r="BXP11" s="53"/>
      <c r="BXQ11" s="53"/>
      <c r="BXR11" s="53"/>
      <c r="BXS11" s="53"/>
      <c r="BXT11" s="53"/>
      <c r="BXU11" s="53"/>
      <c r="BXV11" s="53"/>
      <c r="BXW11" s="53"/>
      <c r="BXX11" s="53"/>
      <c r="BXY11" s="53"/>
      <c r="BXZ11" s="53"/>
      <c r="BYA11" s="53"/>
      <c r="BYB11" s="53"/>
      <c r="BYC11" s="53"/>
      <c r="BYD11" s="53"/>
      <c r="BYE11" s="53"/>
      <c r="BYF11" s="53"/>
      <c r="BYG11" s="53"/>
      <c r="BYH11" s="53"/>
      <c r="BYI11" s="53"/>
      <c r="BYJ11" s="53"/>
      <c r="BYK11" s="53"/>
      <c r="BYL11" s="53"/>
      <c r="BYM11" s="53"/>
      <c r="BYN11" s="53"/>
      <c r="BYO11" s="53"/>
      <c r="BYP11" s="53"/>
      <c r="BYQ11" s="53"/>
      <c r="BYR11" s="53"/>
      <c r="BYS11" s="53"/>
      <c r="BYT11" s="53"/>
      <c r="BYU11" s="53"/>
      <c r="BYV11" s="53"/>
      <c r="BYW11" s="53"/>
      <c r="BYX11" s="53"/>
      <c r="BYY11" s="53"/>
      <c r="BYZ11" s="53"/>
      <c r="BZA11" s="53"/>
      <c r="BZB11" s="53"/>
      <c r="BZC11" s="53"/>
      <c r="BZD11" s="53"/>
      <c r="BZE11" s="53"/>
      <c r="BZF11" s="53"/>
      <c r="BZG11" s="53"/>
      <c r="BZH11" s="53"/>
      <c r="BZI11" s="53"/>
      <c r="BZJ11" s="53"/>
      <c r="BZK11" s="53"/>
      <c r="BZL11" s="53"/>
      <c r="BZM11" s="53"/>
      <c r="BZN11" s="53"/>
      <c r="BZO11" s="53"/>
      <c r="BZP11" s="53"/>
      <c r="BZQ11" s="53"/>
      <c r="BZR11" s="53"/>
      <c r="BZS11" s="53"/>
      <c r="BZT11" s="53"/>
      <c r="BZU11" s="53"/>
      <c r="BZV11" s="53"/>
      <c r="BZW11" s="53"/>
      <c r="BZX11" s="53"/>
      <c r="BZY11" s="53"/>
      <c r="BZZ11" s="53"/>
      <c r="CAA11" s="53"/>
      <c r="CAB11" s="53"/>
      <c r="CAC11" s="53"/>
      <c r="CAD11" s="53"/>
      <c r="CAE11" s="53"/>
      <c r="CAF11" s="53"/>
      <c r="CAG11" s="53"/>
      <c r="CAH11" s="53"/>
      <c r="CAI11" s="53"/>
      <c r="CAJ11" s="53"/>
      <c r="CAK11" s="53"/>
      <c r="CAL11" s="53"/>
      <c r="CAM11" s="53"/>
      <c r="CAN11" s="53"/>
      <c r="CAO11" s="53"/>
      <c r="CAP11" s="53"/>
      <c r="CAQ11" s="53"/>
      <c r="CAR11" s="53"/>
      <c r="CAS11" s="53"/>
      <c r="CAT11" s="53"/>
      <c r="CAU11" s="53"/>
      <c r="CAV11" s="53"/>
      <c r="CAW11" s="53"/>
      <c r="CAX11" s="53"/>
      <c r="CAY11" s="53"/>
      <c r="CAZ11" s="53"/>
      <c r="CBA11" s="53"/>
      <c r="CBB11" s="53"/>
      <c r="CBC11" s="53"/>
      <c r="CBD11" s="53"/>
      <c r="CBE11" s="53"/>
      <c r="CBF11" s="53"/>
      <c r="CBG11" s="53"/>
      <c r="CBH11" s="53"/>
      <c r="CBI11" s="53"/>
      <c r="CBJ11" s="53"/>
      <c r="CBK11" s="53"/>
      <c r="CBL11" s="53"/>
      <c r="CBM11" s="53"/>
      <c r="CBN11" s="53"/>
      <c r="CBO11" s="53"/>
      <c r="CBP11" s="53"/>
      <c r="CBQ11" s="53"/>
      <c r="CBR11" s="53"/>
      <c r="CBS11" s="53"/>
      <c r="CBT11" s="53"/>
      <c r="CBU11" s="53"/>
      <c r="CBV11" s="53"/>
      <c r="CBW11" s="53"/>
      <c r="CBX11" s="53"/>
      <c r="CBY11" s="53"/>
      <c r="CBZ11" s="53"/>
      <c r="CCA11" s="53"/>
      <c r="CCB11" s="53"/>
      <c r="CCC11" s="53"/>
      <c r="CCD11" s="53"/>
      <c r="CCE11" s="53"/>
      <c r="CCF11" s="53"/>
      <c r="CCG11" s="53"/>
      <c r="CCH11" s="53"/>
      <c r="CCI11" s="53"/>
      <c r="CCJ11" s="53"/>
      <c r="CCK11" s="53"/>
      <c r="CCL11" s="53"/>
      <c r="CCM11" s="53"/>
      <c r="CCN11" s="53"/>
      <c r="CCO11" s="53"/>
      <c r="CCP11" s="53"/>
      <c r="CCQ11" s="53"/>
      <c r="CCR11" s="53"/>
      <c r="CCS11" s="53"/>
      <c r="CCT11" s="53"/>
      <c r="CCU11" s="53"/>
      <c r="CCV11" s="53"/>
      <c r="CCW11" s="53"/>
      <c r="CCX11" s="53"/>
      <c r="CCY11" s="53"/>
      <c r="CCZ11" s="53"/>
      <c r="CDA11" s="53"/>
      <c r="CDB11" s="53"/>
      <c r="CDC11" s="53"/>
      <c r="CDD11" s="53"/>
      <c r="CDE11" s="53"/>
      <c r="CDF11" s="53"/>
      <c r="CDG11" s="53"/>
      <c r="CDH11" s="53"/>
      <c r="CDI11" s="53"/>
      <c r="CDJ11" s="53"/>
      <c r="CDK11" s="53"/>
      <c r="CDL11" s="53"/>
      <c r="CDM11" s="53"/>
      <c r="CDN11" s="53"/>
      <c r="CDO11" s="53"/>
      <c r="CDP11" s="53"/>
      <c r="CDQ11" s="53"/>
      <c r="CDR11" s="53"/>
      <c r="CDS11" s="53"/>
      <c r="CDT11" s="53"/>
      <c r="CDU11" s="53"/>
      <c r="CDV11" s="53"/>
      <c r="CDW11" s="53"/>
      <c r="CDX11" s="53"/>
      <c r="CDY11" s="53"/>
      <c r="CDZ11" s="53"/>
      <c r="CEA11" s="53"/>
      <c r="CEB11" s="53"/>
      <c r="CEC11" s="53"/>
      <c r="CED11" s="53"/>
      <c r="CEE11" s="53"/>
      <c r="CEF11" s="53"/>
      <c r="CEG11" s="53"/>
      <c r="CEH11" s="53"/>
      <c r="CEI11" s="53"/>
      <c r="CEJ11" s="53"/>
      <c r="CEK11" s="53"/>
      <c r="CEL11" s="53"/>
      <c r="CEM11" s="53"/>
      <c r="CEN11" s="53"/>
      <c r="CEO11" s="53"/>
      <c r="CEP11" s="53"/>
      <c r="CEQ11" s="53"/>
      <c r="CER11" s="53"/>
      <c r="CES11" s="53"/>
      <c r="CET11" s="53"/>
      <c r="CEU11" s="53"/>
      <c r="CEV11" s="53"/>
      <c r="CEW11" s="53"/>
      <c r="CEX11" s="53"/>
      <c r="CEY11" s="53"/>
      <c r="CEZ11" s="53"/>
      <c r="CFA11" s="53"/>
      <c r="CFB11" s="53"/>
      <c r="CFC11" s="53"/>
      <c r="CFD11" s="53"/>
      <c r="CFE11" s="53"/>
      <c r="CFF11" s="53"/>
      <c r="CFG11" s="53"/>
      <c r="CFH11" s="53"/>
      <c r="CFI11" s="53"/>
      <c r="CFJ11" s="53"/>
      <c r="CFK11" s="53"/>
      <c r="CFL11" s="53"/>
      <c r="CFM11" s="53"/>
      <c r="CFN11" s="53"/>
      <c r="CFO11" s="53"/>
      <c r="CFP11" s="53"/>
      <c r="CFQ11" s="53"/>
      <c r="CFR11" s="53"/>
      <c r="CFS11" s="53"/>
      <c r="CFT11" s="53"/>
      <c r="CFU11" s="53"/>
      <c r="CFV11" s="53"/>
      <c r="CFW11" s="53"/>
      <c r="CFX11" s="53"/>
      <c r="CFY11" s="53"/>
      <c r="CFZ11" s="53"/>
      <c r="CGA11" s="53"/>
      <c r="CGB11" s="53"/>
      <c r="CGC11" s="53"/>
      <c r="CGD11" s="53"/>
      <c r="CGE11" s="53"/>
      <c r="CGF11" s="53"/>
      <c r="CGG11" s="53"/>
      <c r="CGH11" s="53"/>
      <c r="CGI11" s="53"/>
      <c r="CGJ11" s="53"/>
      <c r="CGK11" s="53"/>
      <c r="CGL11" s="53"/>
      <c r="CGM11" s="53"/>
      <c r="CGN11" s="53"/>
      <c r="CGO11" s="53"/>
      <c r="CGP11" s="53"/>
      <c r="CGQ11" s="53"/>
      <c r="CGR11" s="53"/>
      <c r="CGS11" s="53"/>
      <c r="CGT11" s="53"/>
      <c r="CGU11" s="53"/>
      <c r="CGV11" s="53"/>
      <c r="CGW11" s="53"/>
      <c r="CGX11" s="53"/>
      <c r="CGY11" s="53"/>
      <c r="CGZ11" s="53"/>
      <c r="CHA11" s="53"/>
      <c r="CHB11" s="53"/>
      <c r="CHC11" s="53"/>
      <c r="CHD11" s="53"/>
      <c r="CHE11" s="53"/>
      <c r="CHF11" s="53"/>
      <c r="CHG11" s="53"/>
      <c r="CHH11" s="53"/>
      <c r="CHI11" s="53"/>
      <c r="CHJ11" s="53"/>
      <c r="CHK11" s="53"/>
      <c r="CHL11" s="53"/>
      <c r="CHM11" s="53"/>
      <c r="CHN11" s="53"/>
      <c r="CHO11" s="53"/>
      <c r="CHP11" s="53"/>
      <c r="CHQ11" s="53"/>
      <c r="CHR11" s="53"/>
      <c r="CHS11" s="53"/>
      <c r="CHT11" s="53"/>
      <c r="CHU11" s="53"/>
      <c r="CHV11" s="53"/>
      <c r="CHW11" s="53"/>
      <c r="CHX11" s="53"/>
      <c r="CHY11" s="53"/>
      <c r="CHZ11" s="53"/>
      <c r="CIA11" s="53"/>
      <c r="CIB11" s="53"/>
      <c r="CIC11" s="53"/>
      <c r="CID11" s="53"/>
      <c r="CIE11" s="53"/>
      <c r="CIF11" s="53"/>
      <c r="CIG11" s="53"/>
      <c r="CIH11" s="53"/>
      <c r="CII11" s="53"/>
      <c r="CIJ11" s="53"/>
      <c r="CIK11" s="53"/>
      <c r="CIL11" s="53"/>
      <c r="CIM11" s="53"/>
      <c r="CIN11" s="53"/>
      <c r="CIO11" s="53"/>
      <c r="CIP11" s="53"/>
      <c r="CIQ11" s="53"/>
      <c r="CIR11" s="53"/>
      <c r="CIS11" s="53"/>
      <c r="CIT11" s="53"/>
      <c r="CIU11" s="53"/>
      <c r="CIV11" s="53"/>
      <c r="CIW11" s="53"/>
      <c r="CIX11" s="53"/>
      <c r="CIY11" s="53"/>
      <c r="CIZ11" s="53"/>
      <c r="CJA11" s="53"/>
      <c r="CJB11" s="53"/>
      <c r="CJC11" s="53"/>
      <c r="CJD11" s="53"/>
      <c r="CJE11" s="53"/>
      <c r="CJF11" s="53"/>
      <c r="CJG11" s="53"/>
      <c r="CJH11" s="53"/>
      <c r="CJI11" s="53"/>
      <c r="CJJ11" s="53"/>
      <c r="CJK11" s="53"/>
      <c r="CJL11" s="53"/>
      <c r="CJM11" s="53"/>
      <c r="CJN11" s="53"/>
      <c r="CJO11" s="53"/>
      <c r="CJP11" s="53"/>
      <c r="CJQ11" s="53"/>
      <c r="CJR11" s="53"/>
      <c r="CJS11" s="53"/>
      <c r="CJT11" s="53"/>
      <c r="CJU11" s="53"/>
      <c r="CJV11" s="53"/>
      <c r="CJW11" s="53"/>
      <c r="CJX11" s="53"/>
      <c r="CJY11" s="53"/>
      <c r="CJZ11" s="53"/>
      <c r="CKA11" s="53"/>
      <c r="CKB11" s="53"/>
      <c r="CKC11" s="53"/>
      <c r="CKD11" s="53"/>
      <c r="CKE11" s="53"/>
      <c r="CKF11" s="53"/>
      <c r="CKG11" s="53"/>
      <c r="CKH11" s="53"/>
      <c r="CKI11" s="53"/>
      <c r="CKJ11" s="53"/>
      <c r="CKK11" s="53"/>
      <c r="CKL11" s="53"/>
      <c r="CKM11" s="53"/>
      <c r="CKN11" s="53"/>
      <c r="CKO11" s="53"/>
      <c r="CKP11" s="53"/>
      <c r="CKQ11" s="53"/>
      <c r="CKR11" s="53"/>
      <c r="CKS11" s="53"/>
      <c r="CKT11" s="53"/>
      <c r="CKU11" s="53"/>
      <c r="CKV11" s="53"/>
      <c r="CKW11" s="53"/>
      <c r="CKX11" s="53"/>
      <c r="CKY11" s="53"/>
      <c r="CKZ11" s="53"/>
      <c r="CLA11" s="53"/>
      <c r="CLB11" s="53"/>
      <c r="CLC11" s="53"/>
      <c r="CLD11" s="53"/>
      <c r="CLE11" s="53"/>
      <c r="CLF11" s="53"/>
      <c r="CLG11" s="53"/>
      <c r="CLH11" s="53"/>
      <c r="CLI11" s="53"/>
      <c r="CLJ11" s="53"/>
      <c r="CLK11" s="53"/>
      <c r="CLL11" s="53"/>
      <c r="CLM11" s="53"/>
      <c r="CLN11" s="53"/>
      <c r="CLO11" s="53"/>
      <c r="CLP11" s="53"/>
      <c r="CLQ11" s="53"/>
      <c r="CLR11" s="53"/>
      <c r="CLS11" s="53"/>
      <c r="CLT11" s="53"/>
      <c r="CLU11" s="53"/>
      <c r="CLV11" s="53"/>
      <c r="CLW11" s="53"/>
      <c r="CLX11" s="53"/>
      <c r="CLY11" s="53"/>
      <c r="CLZ11" s="53"/>
      <c r="CMA11" s="53"/>
      <c r="CMB11" s="53"/>
      <c r="CMC11" s="53"/>
      <c r="CMD11" s="53"/>
      <c r="CME11" s="53"/>
      <c r="CMF11" s="53"/>
      <c r="CMG11" s="53"/>
      <c r="CMH11" s="53"/>
      <c r="CMI11" s="53"/>
      <c r="CMJ11" s="53"/>
      <c r="CMK11" s="53"/>
      <c r="CML11" s="53"/>
      <c r="CMM11" s="53"/>
      <c r="CMN11" s="53"/>
      <c r="CMO11" s="53"/>
      <c r="CMP11" s="53"/>
      <c r="CMQ11" s="53"/>
      <c r="CMR11" s="53"/>
      <c r="CMS11" s="53"/>
      <c r="CMT11" s="53"/>
      <c r="CMU11" s="53"/>
      <c r="CMV11" s="53"/>
      <c r="CMW11" s="53"/>
      <c r="CMX11" s="53"/>
      <c r="CMY11" s="53"/>
      <c r="CMZ11" s="53"/>
      <c r="CNA11" s="53"/>
      <c r="CNB11" s="53"/>
      <c r="CNC11" s="53"/>
      <c r="CND11" s="53"/>
      <c r="CNE11" s="53"/>
      <c r="CNF11" s="53"/>
      <c r="CNG11" s="53"/>
      <c r="CNH11" s="53"/>
      <c r="CNI11" s="53"/>
      <c r="CNJ11" s="53"/>
      <c r="CNK11" s="53"/>
      <c r="CNL11" s="53"/>
      <c r="CNM11" s="53"/>
      <c r="CNN11" s="53"/>
      <c r="CNO11" s="53"/>
      <c r="CNP11" s="53"/>
      <c r="CNQ11" s="53"/>
      <c r="CNR11" s="53"/>
      <c r="CNS11" s="53"/>
      <c r="CNT11" s="53"/>
      <c r="CNU11" s="53"/>
      <c r="CNV11" s="53"/>
      <c r="CNW11" s="53"/>
      <c r="CNX11" s="53"/>
      <c r="CNY11" s="53"/>
      <c r="CNZ11" s="53"/>
      <c r="COA11" s="53"/>
      <c r="COB11" s="53"/>
      <c r="COC11" s="53"/>
      <c r="COD11" s="53"/>
      <c r="COE11" s="53"/>
      <c r="COF11" s="53"/>
      <c r="COG11" s="53"/>
      <c r="COH11" s="53"/>
      <c r="COI11" s="53"/>
      <c r="COJ11" s="53"/>
      <c r="COK11" s="53"/>
      <c r="COL11" s="53"/>
      <c r="COM11" s="53"/>
      <c r="CON11" s="53"/>
      <c r="COO11" s="53"/>
      <c r="COP11" s="53"/>
      <c r="COQ11" s="53"/>
      <c r="COR11" s="53"/>
      <c r="COS11" s="53"/>
      <c r="COT11" s="53"/>
      <c r="COU11" s="53"/>
      <c r="COV11" s="53"/>
      <c r="COW11" s="53"/>
      <c r="COX11" s="53"/>
      <c r="COY11" s="53"/>
      <c r="COZ11" s="53"/>
      <c r="CPA11" s="53"/>
      <c r="CPB11" s="53"/>
      <c r="CPC11" s="53"/>
      <c r="CPD11" s="53"/>
      <c r="CPE11" s="53"/>
      <c r="CPF11" s="53"/>
      <c r="CPG11" s="53"/>
      <c r="CPH11" s="53"/>
      <c r="CPI11" s="53"/>
      <c r="CPJ11" s="53"/>
      <c r="CPK11" s="53"/>
      <c r="CPL11" s="53"/>
      <c r="CPM11" s="53"/>
      <c r="CPN11" s="53"/>
      <c r="CPO11" s="53"/>
      <c r="CPP11" s="53"/>
      <c r="CPQ11" s="53"/>
      <c r="CPR11" s="53"/>
      <c r="CPS11" s="53"/>
      <c r="CPT11" s="53"/>
      <c r="CPU11" s="53"/>
      <c r="CPV11" s="53"/>
      <c r="CPW11" s="53"/>
      <c r="CPX11" s="53"/>
      <c r="CPY11" s="53"/>
      <c r="CPZ11" s="53"/>
      <c r="CQA11" s="53"/>
      <c r="CQB11" s="53"/>
      <c r="CQC11" s="53"/>
      <c r="CQD11" s="53"/>
      <c r="CQE11" s="53"/>
      <c r="CQF11" s="53"/>
      <c r="CQG11" s="53"/>
      <c r="CQH11" s="53"/>
      <c r="CQI11" s="53"/>
      <c r="CQJ11" s="53"/>
      <c r="CQK11" s="53"/>
      <c r="CQL11" s="53"/>
      <c r="CQM11" s="53"/>
      <c r="CQN11" s="53"/>
      <c r="CQO11" s="53"/>
      <c r="CQP11" s="53"/>
      <c r="CQQ11" s="53"/>
      <c r="CQR11" s="53"/>
      <c r="CQS11" s="53"/>
      <c r="CQT11" s="53"/>
      <c r="CQU11" s="53"/>
      <c r="CQV11" s="53"/>
      <c r="CQW11" s="53"/>
      <c r="CQX11" s="53"/>
      <c r="CQY11" s="53"/>
      <c r="CQZ11" s="53"/>
      <c r="CRA11" s="53"/>
      <c r="CRB11" s="53"/>
      <c r="CRC11" s="53"/>
      <c r="CRD11" s="53"/>
      <c r="CRE11" s="53"/>
      <c r="CRF11" s="53"/>
      <c r="CRG11" s="53"/>
      <c r="CRH11" s="53"/>
      <c r="CRI11" s="53"/>
      <c r="CRJ11" s="53"/>
      <c r="CRK11" s="53"/>
      <c r="CRL11" s="53"/>
      <c r="CRM11" s="53"/>
      <c r="CRN11" s="53"/>
      <c r="CRO11" s="53"/>
      <c r="CRP11" s="53"/>
      <c r="CRQ11" s="53"/>
      <c r="CRR11" s="53"/>
      <c r="CRS11" s="53"/>
      <c r="CRT11" s="53"/>
      <c r="CRU11" s="53"/>
      <c r="CRV11" s="53"/>
      <c r="CRW11" s="53"/>
      <c r="CRX11" s="53"/>
      <c r="CRY11" s="53"/>
      <c r="CRZ11" s="53"/>
      <c r="CSA11" s="53"/>
      <c r="CSB11" s="53"/>
      <c r="CSC11" s="53"/>
      <c r="CSD11" s="53"/>
      <c r="CSE11" s="53"/>
      <c r="CSF11" s="53"/>
      <c r="CSG11" s="53"/>
      <c r="CSH11" s="53"/>
      <c r="CSI11" s="53"/>
      <c r="CSJ11" s="53"/>
      <c r="CSK11" s="53"/>
      <c r="CSL11" s="53"/>
      <c r="CSM11" s="53"/>
      <c r="CSN11" s="53"/>
      <c r="CSO11" s="53"/>
      <c r="CSP11" s="53"/>
      <c r="CSQ11" s="53"/>
      <c r="CSR11" s="53"/>
      <c r="CSS11" s="53"/>
      <c r="CST11" s="53"/>
      <c r="CSU11" s="53"/>
      <c r="CSV11" s="53"/>
      <c r="CSW11" s="53"/>
      <c r="CSX11" s="53"/>
      <c r="CSY11" s="53"/>
      <c r="CSZ11" s="53"/>
      <c r="CTA11" s="53"/>
      <c r="CTB11" s="53"/>
      <c r="CTC11" s="53"/>
      <c r="CTD11" s="53"/>
      <c r="CTE11" s="53"/>
      <c r="CTF11" s="53"/>
      <c r="CTG11" s="53"/>
      <c r="CTH11" s="53"/>
      <c r="CTI11" s="53"/>
      <c r="CTJ11" s="53"/>
      <c r="CTK11" s="53"/>
      <c r="CTL11" s="53"/>
      <c r="CTM11" s="53"/>
      <c r="CTN11" s="53"/>
      <c r="CTO11" s="53"/>
      <c r="CTP11" s="53"/>
      <c r="CTQ11" s="53"/>
      <c r="CTR11" s="53"/>
      <c r="CTS11" s="53"/>
      <c r="CTT11" s="53"/>
      <c r="CTU11" s="53"/>
      <c r="CTV11" s="53"/>
      <c r="CTW11" s="53"/>
      <c r="CTX11" s="53"/>
      <c r="CTY11" s="53"/>
      <c r="CTZ11" s="53"/>
      <c r="CUA11" s="53"/>
      <c r="CUB11" s="53"/>
      <c r="CUC11" s="53"/>
      <c r="CUD11" s="53"/>
      <c r="CUE11" s="53"/>
      <c r="CUF11" s="53"/>
      <c r="CUG11" s="53"/>
      <c r="CUH11" s="53"/>
      <c r="CUI11" s="53"/>
      <c r="CUJ11" s="53"/>
      <c r="CUK11" s="53"/>
      <c r="CUL11" s="53"/>
      <c r="CUM11" s="53"/>
      <c r="CUN11" s="53"/>
      <c r="CUO11" s="53"/>
      <c r="CUP11" s="53"/>
      <c r="CUQ11" s="53"/>
      <c r="CUR11" s="53"/>
      <c r="CUS11" s="53"/>
      <c r="CUT11" s="53"/>
      <c r="CUU11" s="53"/>
      <c r="CUV11" s="53"/>
      <c r="CUW11" s="53"/>
      <c r="CUX11" s="53"/>
      <c r="CUY11" s="53"/>
      <c r="CUZ11" s="53"/>
      <c r="CVA11" s="53"/>
      <c r="CVB11" s="53"/>
      <c r="CVC11" s="53"/>
      <c r="CVD11" s="53"/>
      <c r="CVE11" s="53"/>
      <c r="CVF11" s="53"/>
      <c r="CVG11" s="53"/>
      <c r="CVH11" s="53"/>
      <c r="CVI11" s="53"/>
      <c r="CVJ11" s="53"/>
      <c r="CVK11" s="53"/>
      <c r="CVL11" s="53"/>
      <c r="CVM11" s="53"/>
      <c r="CVN11" s="53"/>
      <c r="CVO11" s="53"/>
      <c r="CVP11" s="53"/>
      <c r="CVQ11" s="53"/>
      <c r="CVR11" s="53"/>
      <c r="CVS11" s="53"/>
      <c r="CVT11" s="53"/>
      <c r="CVU11" s="53"/>
      <c r="CVV11" s="53"/>
      <c r="CVW11" s="53"/>
      <c r="CVX11" s="53"/>
      <c r="CVY11" s="53"/>
      <c r="CVZ11" s="53"/>
      <c r="CWA11" s="53"/>
      <c r="CWB11" s="53"/>
      <c r="CWC11" s="53"/>
      <c r="CWD11" s="53"/>
      <c r="CWE11" s="53"/>
      <c r="CWF11" s="53"/>
      <c r="CWG11" s="53"/>
      <c r="CWH11" s="53"/>
      <c r="CWI11" s="53"/>
      <c r="CWJ11" s="53"/>
      <c r="CWK11" s="53"/>
      <c r="CWL11" s="53"/>
      <c r="CWM11" s="53"/>
      <c r="CWN11" s="53"/>
      <c r="CWO11" s="53"/>
      <c r="CWP11" s="53"/>
      <c r="CWQ11" s="53"/>
      <c r="CWR11" s="53"/>
      <c r="CWS11" s="53"/>
      <c r="CWT11" s="53"/>
      <c r="CWU11" s="53"/>
      <c r="CWV11" s="53"/>
      <c r="CWW11" s="53"/>
      <c r="CWX11" s="53"/>
      <c r="CWY11" s="53"/>
      <c r="CWZ11" s="53"/>
      <c r="CXA11" s="53"/>
      <c r="CXB11" s="53"/>
      <c r="CXC11" s="53"/>
      <c r="CXD11" s="53"/>
      <c r="CXE11" s="53"/>
      <c r="CXF11" s="53"/>
      <c r="CXG11" s="53"/>
      <c r="CXH11" s="53"/>
      <c r="CXI11" s="53"/>
      <c r="CXJ11" s="53"/>
      <c r="CXK11" s="53"/>
      <c r="CXL11" s="53"/>
      <c r="CXM11" s="53"/>
      <c r="CXN11" s="53"/>
      <c r="CXO11" s="53"/>
      <c r="CXP11" s="53"/>
      <c r="CXQ11" s="53"/>
      <c r="CXR11" s="53"/>
      <c r="CXS11" s="53"/>
      <c r="CXT11" s="53"/>
      <c r="CXU11" s="53"/>
      <c r="CXV11" s="53"/>
      <c r="CXW11" s="53"/>
      <c r="CXX11" s="53"/>
      <c r="CXY11" s="53"/>
      <c r="CXZ11" s="53"/>
      <c r="CYA11" s="53"/>
      <c r="CYB11" s="53"/>
      <c r="CYC11" s="53"/>
      <c r="CYD11" s="53"/>
      <c r="CYE11" s="53"/>
      <c r="CYF11" s="53"/>
      <c r="CYG11" s="53"/>
      <c r="CYH11" s="53"/>
      <c r="CYI11" s="53"/>
      <c r="CYJ11" s="53"/>
      <c r="CYK11" s="53"/>
      <c r="CYL11" s="53"/>
      <c r="CYM11" s="53"/>
      <c r="CYN11" s="53"/>
      <c r="CYO11" s="53"/>
      <c r="CYP11" s="53"/>
      <c r="CYQ11" s="53"/>
      <c r="CYR11" s="53"/>
      <c r="CYS11" s="53"/>
      <c r="CYT11" s="53"/>
      <c r="CYU11" s="53"/>
      <c r="CYV11" s="53"/>
      <c r="CYW11" s="53"/>
      <c r="CYX11" s="53"/>
      <c r="CYY11" s="53"/>
      <c r="CYZ11" s="53"/>
      <c r="CZA11" s="53"/>
      <c r="CZB11" s="53"/>
      <c r="CZC11" s="53"/>
      <c r="CZD11" s="53"/>
      <c r="CZE11" s="53"/>
      <c r="CZF11" s="53"/>
      <c r="CZG11" s="53"/>
      <c r="CZH11" s="53"/>
      <c r="CZI11" s="53"/>
      <c r="CZJ11" s="53"/>
      <c r="CZK11" s="53"/>
      <c r="CZL11" s="53"/>
      <c r="CZM11" s="53"/>
      <c r="CZN11" s="53"/>
      <c r="CZO11" s="53"/>
      <c r="CZP11" s="53"/>
      <c r="CZQ11" s="53"/>
      <c r="CZR11" s="53"/>
      <c r="CZS11" s="53"/>
      <c r="CZT11" s="53"/>
      <c r="CZU11" s="53"/>
      <c r="CZV11" s="53"/>
      <c r="CZW11" s="53"/>
      <c r="CZX11" s="53"/>
      <c r="CZY11" s="53"/>
      <c r="CZZ11" s="53"/>
      <c r="DAA11" s="53"/>
      <c r="DAB11" s="53"/>
      <c r="DAC11" s="53"/>
      <c r="DAD11" s="53"/>
      <c r="DAE11" s="53"/>
      <c r="DAF11" s="53"/>
      <c r="DAG11" s="53"/>
      <c r="DAH11" s="53"/>
      <c r="DAI11" s="53"/>
      <c r="DAJ11" s="53"/>
      <c r="DAK11" s="53"/>
      <c r="DAL11" s="53"/>
      <c r="DAM11" s="53"/>
      <c r="DAN11" s="53"/>
      <c r="DAO11" s="53"/>
      <c r="DAP11" s="53"/>
      <c r="DAQ11" s="53"/>
      <c r="DAR11" s="53"/>
      <c r="DAS11" s="53"/>
      <c r="DAT11" s="53"/>
      <c r="DAU11" s="53"/>
      <c r="DAV11" s="53"/>
      <c r="DAW11" s="53"/>
      <c r="DAX11" s="53"/>
      <c r="DAY11" s="53"/>
      <c r="DAZ11" s="53"/>
      <c r="DBA11" s="53"/>
      <c r="DBB11" s="53"/>
      <c r="DBC11" s="53"/>
      <c r="DBD11" s="53"/>
      <c r="DBE11" s="53"/>
      <c r="DBF11" s="53"/>
      <c r="DBG11" s="53"/>
      <c r="DBH11" s="53"/>
      <c r="DBI11" s="53"/>
      <c r="DBJ11" s="53"/>
      <c r="DBK11" s="53"/>
      <c r="DBL11" s="53"/>
      <c r="DBM11" s="53"/>
      <c r="DBN11" s="53"/>
      <c r="DBO11" s="53"/>
      <c r="DBP11" s="53"/>
      <c r="DBQ11" s="53"/>
      <c r="DBR11" s="53"/>
      <c r="DBS11" s="53"/>
      <c r="DBT11" s="53"/>
      <c r="DBU11" s="53"/>
      <c r="DBV11" s="53"/>
      <c r="DBW11" s="53"/>
      <c r="DBX11" s="53"/>
      <c r="DBY11" s="53"/>
      <c r="DBZ11" s="53"/>
      <c r="DCA11" s="53"/>
      <c r="DCB11" s="53"/>
      <c r="DCC11" s="53"/>
      <c r="DCD11" s="53"/>
      <c r="DCE11" s="53"/>
      <c r="DCF11" s="53"/>
      <c r="DCG11" s="53"/>
      <c r="DCH11" s="53"/>
      <c r="DCI11" s="53"/>
      <c r="DCJ11" s="53"/>
      <c r="DCK11" s="53"/>
      <c r="DCL11" s="53"/>
      <c r="DCM11" s="53"/>
      <c r="DCN11" s="53"/>
      <c r="DCO11" s="53"/>
      <c r="DCP11" s="53"/>
      <c r="DCQ11" s="53"/>
      <c r="DCR11" s="53"/>
      <c r="DCS11" s="53"/>
      <c r="DCT11" s="53"/>
      <c r="DCU11" s="53"/>
      <c r="DCV11" s="53"/>
      <c r="DCW11" s="53"/>
      <c r="DCX11" s="53"/>
      <c r="DCY11" s="53"/>
      <c r="DCZ11" s="53"/>
      <c r="DDA11" s="53"/>
      <c r="DDB11" s="53"/>
      <c r="DDC11" s="53"/>
      <c r="DDD11" s="53"/>
      <c r="DDE11" s="53"/>
      <c r="DDF11" s="53"/>
      <c r="DDG11" s="53"/>
      <c r="DDH11" s="53"/>
      <c r="DDI11" s="53"/>
      <c r="DDJ11" s="53"/>
      <c r="DDK11" s="53"/>
      <c r="DDL11" s="53"/>
      <c r="DDM11" s="53"/>
      <c r="DDN11" s="53"/>
      <c r="DDO11" s="53"/>
      <c r="DDP11" s="53"/>
      <c r="DDQ11" s="53"/>
      <c r="DDR11" s="53"/>
      <c r="DDS11" s="53"/>
      <c r="DDT11" s="53"/>
      <c r="DDU11" s="53"/>
      <c r="DDV11" s="53"/>
      <c r="DDW11" s="53"/>
      <c r="DDX11" s="53"/>
      <c r="DDY11" s="53"/>
      <c r="DDZ11" s="53"/>
      <c r="DEA11" s="53"/>
      <c r="DEB11" s="53"/>
      <c r="DEC11" s="53"/>
      <c r="DED11" s="53"/>
      <c r="DEE11" s="53"/>
      <c r="DEF11" s="53"/>
      <c r="DEG11" s="53"/>
      <c r="DEH11" s="53"/>
      <c r="DEI11" s="53"/>
      <c r="DEJ11" s="53"/>
      <c r="DEK11" s="53"/>
      <c r="DEL11" s="53"/>
      <c r="DEM11" s="53"/>
      <c r="DEN11" s="53"/>
      <c r="DEO11" s="53"/>
      <c r="DEP11" s="53"/>
      <c r="DEQ11" s="53"/>
      <c r="DER11" s="53"/>
      <c r="DES11" s="53"/>
      <c r="DET11" s="53"/>
      <c r="DEU11" s="53"/>
      <c r="DEV11" s="53"/>
      <c r="DEW11" s="53"/>
      <c r="DEX11" s="53"/>
      <c r="DEY11" s="53"/>
      <c r="DEZ11" s="53"/>
      <c r="DFA11" s="53"/>
      <c r="DFB11" s="53"/>
      <c r="DFC11" s="53"/>
      <c r="DFD11" s="53"/>
      <c r="DFE11" s="53"/>
      <c r="DFF11" s="53"/>
      <c r="DFG11" s="53"/>
      <c r="DFH11" s="53"/>
      <c r="DFI11" s="53"/>
      <c r="DFJ11" s="53"/>
      <c r="DFK11" s="53"/>
      <c r="DFL11" s="53"/>
      <c r="DFM11" s="53"/>
      <c r="DFN11" s="53"/>
      <c r="DFO11" s="53"/>
      <c r="DFP11" s="53"/>
      <c r="DFQ11" s="53"/>
      <c r="DFR11" s="53"/>
      <c r="DFS11" s="53"/>
      <c r="DFT11" s="53"/>
      <c r="DFU11" s="53"/>
      <c r="DFV11" s="53"/>
      <c r="DFW11" s="53"/>
      <c r="DFX11" s="53"/>
      <c r="DFY11" s="53"/>
      <c r="DFZ11" s="53"/>
      <c r="DGA11" s="53"/>
      <c r="DGB11" s="53"/>
      <c r="DGC11" s="53"/>
      <c r="DGD11" s="53"/>
      <c r="DGE11" s="53"/>
      <c r="DGF11" s="53"/>
      <c r="DGG11" s="53"/>
      <c r="DGH11" s="53"/>
      <c r="DGI11" s="53"/>
      <c r="DGJ11" s="53"/>
      <c r="DGK11" s="53"/>
      <c r="DGL11" s="53"/>
      <c r="DGM11" s="53"/>
      <c r="DGN11" s="53"/>
      <c r="DGO11" s="53"/>
      <c r="DGP11" s="53"/>
      <c r="DGQ11" s="53"/>
      <c r="DGR11" s="53"/>
      <c r="DGS11" s="53"/>
      <c r="DGT11" s="53"/>
      <c r="DGU11" s="53"/>
      <c r="DGV11" s="53"/>
      <c r="DGW11" s="53"/>
      <c r="DGX11" s="53"/>
      <c r="DGY11" s="53"/>
      <c r="DGZ11" s="53"/>
      <c r="DHA11" s="53"/>
      <c r="DHB11" s="53"/>
      <c r="DHC11" s="53"/>
      <c r="DHD11" s="53"/>
      <c r="DHE11" s="53"/>
      <c r="DHF11" s="53"/>
      <c r="DHG11" s="53"/>
      <c r="DHH11" s="53"/>
      <c r="DHI11" s="53"/>
      <c r="DHJ11" s="53"/>
      <c r="DHK11" s="53"/>
      <c r="DHL11" s="53"/>
      <c r="DHM11" s="53"/>
      <c r="DHN11" s="53"/>
      <c r="DHO11" s="53"/>
      <c r="DHP11" s="53"/>
      <c r="DHQ11" s="53"/>
      <c r="DHR11" s="53"/>
      <c r="DHS11" s="53"/>
      <c r="DHT11" s="53"/>
      <c r="DHU11" s="53"/>
      <c r="DHV11" s="53"/>
      <c r="DHW11" s="53"/>
      <c r="DHX11" s="53"/>
      <c r="DHY11" s="53"/>
      <c r="DHZ11" s="53"/>
      <c r="DIA11" s="53"/>
      <c r="DIB11" s="53"/>
      <c r="DIC11" s="53"/>
      <c r="DID11" s="53"/>
      <c r="DIE11" s="53"/>
      <c r="DIF11" s="53"/>
      <c r="DIG11" s="53"/>
      <c r="DIH11" s="53"/>
      <c r="DII11" s="53"/>
      <c r="DIJ11" s="53"/>
      <c r="DIK11" s="53"/>
      <c r="DIL11" s="53"/>
      <c r="DIM11" s="53"/>
      <c r="DIN11" s="53"/>
      <c r="DIO11" s="53"/>
      <c r="DIP11" s="53"/>
      <c r="DIQ11" s="53"/>
      <c r="DIR11" s="53"/>
      <c r="DIS11" s="53"/>
      <c r="DIT11" s="53"/>
      <c r="DIU11" s="53"/>
      <c r="DIV11" s="53"/>
      <c r="DIW11" s="53"/>
      <c r="DIX11" s="53"/>
      <c r="DIY11" s="53"/>
      <c r="DIZ11" s="53"/>
      <c r="DJA11" s="53"/>
      <c r="DJB11" s="53"/>
      <c r="DJC11" s="53"/>
      <c r="DJD11" s="53"/>
      <c r="DJE11" s="53"/>
      <c r="DJF11" s="53"/>
      <c r="DJG11" s="53"/>
      <c r="DJH11" s="53"/>
      <c r="DJI11" s="53"/>
      <c r="DJJ11" s="53"/>
      <c r="DJK11" s="53"/>
      <c r="DJL11" s="53"/>
      <c r="DJM11" s="53"/>
      <c r="DJN11" s="53"/>
      <c r="DJO11" s="53"/>
      <c r="DJP11" s="53"/>
      <c r="DJQ11" s="53"/>
      <c r="DJR11" s="53"/>
      <c r="DJS11" s="53"/>
      <c r="DJT11" s="53"/>
      <c r="DJU11" s="53"/>
      <c r="DJV11" s="53"/>
      <c r="DJW11" s="53"/>
      <c r="DJX11" s="53"/>
      <c r="DJY11" s="53"/>
      <c r="DJZ11" s="53"/>
      <c r="DKA11" s="53"/>
      <c r="DKB11" s="53"/>
      <c r="DKC11" s="53"/>
      <c r="DKD11" s="53"/>
      <c r="DKE11" s="53"/>
      <c r="DKF11" s="53"/>
      <c r="DKG11" s="53"/>
      <c r="DKH11" s="53"/>
      <c r="DKI11" s="53"/>
      <c r="DKJ11" s="53"/>
      <c r="DKK11" s="53"/>
      <c r="DKL11" s="53"/>
      <c r="DKM11" s="53"/>
      <c r="DKN11" s="53"/>
      <c r="DKO11" s="53"/>
      <c r="DKP11" s="53"/>
      <c r="DKQ11" s="53"/>
      <c r="DKR11" s="53"/>
      <c r="DKS11" s="53"/>
      <c r="DKT11" s="53"/>
      <c r="DKU11" s="53"/>
      <c r="DKV11" s="53"/>
      <c r="DKW11" s="53"/>
      <c r="DKX11" s="53"/>
      <c r="DKY11" s="53"/>
      <c r="DKZ11" s="53"/>
      <c r="DLA11" s="53"/>
      <c r="DLB11" s="53"/>
      <c r="DLC11" s="53"/>
      <c r="DLD11" s="53"/>
      <c r="DLE11" s="53"/>
      <c r="DLF11" s="53"/>
      <c r="DLG11" s="53"/>
      <c r="DLH11" s="53"/>
      <c r="DLI11" s="53"/>
      <c r="DLJ11" s="53"/>
      <c r="DLK11" s="53"/>
      <c r="DLL11" s="53"/>
      <c r="DLM11" s="53"/>
      <c r="DLN11" s="53"/>
      <c r="DLO11" s="53"/>
      <c r="DLP11" s="53"/>
      <c r="DLQ11" s="53"/>
      <c r="DLR11" s="53"/>
      <c r="DLS11" s="53"/>
      <c r="DLT11" s="53"/>
      <c r="DLU11" s="53"/>
      <c r="DLV11" s="53"/>
      <c r="DLW11" s="53"/>
      <c r="DLX11" s="53"/>
      <c r="DLY11" s="53"/>
      <c r="DLZ11" s="53"/>
      <c r="DMA11" s="53"/>
      <c r="DMB11" s="53"/>
      <c r="DMC11" s="53"/>
      <c r="DMD11" s="53"/>
      <c r="DME11" s="53"/>
      <c r="DMF11" s="53"/>
      <c r="DMG11" s="53"/>
      <c r="DMH11" s="53"/>
      <c r="DMI11" s="53"/>
      <c r="DMJ11" s="53"/>
      <c r="DMK11" s="53"/>
      <c r="DML11" s="53"/>
      <c r="DMM11" s="53"/>
      <c r="DMN11" s="53"/>
      <c r="DMO11" s="53"/>
      <c r="DMP11" s="53"/>
      <c r="DMQ11" s="53"/>
      <c r="DMR11" s="53"/>
      <c r="DMS11" s="53"/>
      <c r="DMT11" s="53"/>
      <c r="DMU11" s="53"/>
      <c r="DMV11" s="53"/>
      <c r="DMW11" s="53"/>
      <c r="DMX11" s="53"/>
      <c r="DMY11" s="53"/>
      <c r="DMZ11" s="53"/>
      <c r="DNA11" s="53"/>
      <c r="DNB11" s="53"/>
      <c r="DNC11" s="53"/>
      <c r="DND11" s="53"/>
      <c r="DNE11" s="53"/>
      <c r="DNF11" s="53"/>
      <c r="DNG11" s="53"/>
      <c r="DNH11" s="53"/>
      <c r="DNI11" s="53"/>
      <c r="DNJ11" s="53"/>
      <c r="DNK11" s="53"/>
      <c r="DNL11" s="53"/>
      <c r="DNM11" s="53"/>
      <c r="DNN11" s="53"/>
      <c r="DNO11" s="53"/>
      <c r="DNP11" s="53"/>
      <c r="DNQ11" s="53"/>
      <c r="DNR11" s="53"/>
      <c r="DNS11" s="53"/>
      <c r="DNT11" s="53"/>
      <c r="DNU11" s="53"/>
      <c r="DNV11" s="53"/>
      <c r="DNW11" s="53"/>
      <c r="DNX11" s="53"/>
      <c r="DNY11" s="53"/>
      <c r="DNZ11" s="53"/>
      <c r="DOA11" s="53"/>
      <c r="DOB11" s="53"/>
      <c r="DOC11" s="53"/>
      <c r="DOD11" s="53"/>
      <c r="DOE11" s="53"/>
      <c r="DOF11" s="53"/>
      <c r="DOG11" s="53"/>
      <c r="DOH11" s="53"/>
      <c r="DOI11" s="53"/>
      <c r="DOJ11" s="53"/>
      <c r="DOK11" s="53"/>
      <c r="DOL11" s="53"/>
      <c r="DOM11" s="53"/>
      <c r="DON11" s="53"/>
      <c r="DOO11" s="53"/>
      <c r="DOP11" s="53"/>
      <c r="DOQ11" s="53"/>
      <c r="DOR11" s="53"/>
      <c r="DOS11" s="53"/>
      <c r="DOT11" s="53"/>
      <c r="DOU11" s="53"/>
      <c r="DOV11" s="53"/>
      <c r="DOW11" s="53"/>
      <c r="DOX11" s="53"/>
      <c r="DOY11" s="53"/>
      <c r="DOZ11" s="53"/>
      <c r="DPA11" s="53"/>
      <c r="DPB11" s="53"/>
      <c r="DPC11" s="53"/>
      <c r="DPD11" s="53"/>
      <c r="DPE11" s="53"/>
      <c r="DPF11" s="53"/>
      <c r="DPG11" s="53"/>
      <c r="DPH11" s="53"/>
      <c r="DPI11" s="53"/>
      <c r="DPJ11" s="53"/>
      <c r="DPK11" s="53"/>
      <c r="DPL11" s="53"/>
      <c r="DPM11" s="53"/>
      <c r="DPN11" s="53"/>
      <c r="DPO11" s="53"/>
      <c r="DPP11" s="53"/>
      <c r="DPQ11" s="53"/>
      <c r="DPR11" s="53"/>
      <c r="DPS11" s="53"/>
      <c r="DPT11" s="53"/>
      <c r="DPU11" s="53"/>
      <c r="DPV11" s="53"/>
      <c r="DPW11" s="53"/>
      <c r="DPX11" s="53"/>
      <c r="DPY11" s="53"/>
      <c r="DPZ11" s="53"/>
      <c r="DQA11" s="53"/>
      <c r="DQB11" s="53"/>
      <c r="DQC11" s="53"/>
      <c r="DQD11" s="53"/>
      <c r="DQE11" s="53"/>
      <c r="DQF11" s="53"/>
      <c r="DQG11" s="53"/>
      <c r="DQH11" s="53"/>
      <c r="DQI11" s="53"/>
      <c r="DQJ11" s="53"/>
      <c r="DQK11" s="53"/>
      <c r="DQL11" s="53"/>
      <c r="DQM11" s="53"/>
      <c r="DQN11" s="53"/>
      <c r="DQO11" s="53"/>
      <c r="DQP11" s="53"/>
      <c r="DQQ11" s="53"/>
      <c r="DQR11" s="53"/>
      <c r="DQS11" s="53"/>
      <c r="DQT11" s="53"/>
      <c r="DQU11" s="53"/>
      <c r="DQV11" s="53"/>
      <c r="DQW11" s="53"/>
      <c r="DQX11" s="53"/>
      <c r="DQY11" s="53"/>
      <c r="DQZ11" s="53"/>
      <c r="DRA11" s="53"/>
      <c r="DRB11" s="53"/>
      <c r="DRC11" s="53"/>
      <c r="DRD11" s="53"/>
      <c r="DRE11" s="53"/>
      <c r="DRF11" s="53"/>
      <c r="DRG11" s="53"/>
      <c r="DRH11" s="53"/>
      <c r="DRI11" s="53"/>
      <c r="DRJ11" s="53"/>
      <c r="DRK11" s="53"/>
      <c r="DRL11" s="53"/>
      <c r="DRM11" s="53"/>
      <c r="DRN11" s="53"/>
      <c r="DRO11" s="53"/>
      <c r="DRP11" s="53"/>
      <c r="DRQ11" s="53"/>
      <c r="DRR11" s="53"/>
      <c r="DRS11" s="53"/>
      <c r="DRT11" s="53"/>
      <c r="DRU11" s="53"/>
      <c r="DRV11" s="53"/>
      <c r="DRW11" s="53"/>
      <c r="DRX11" s="53"/>
      <c r="DRY11" s="53"/>
      <c r="DRZ11" s="53"/>
      <c r="DSA11" s="53"/>
      <c r="DSB11" s="53"/>
      <c r="DSC11" s="53"/>
      <c r="DSD11" s="53"/>
      <c r="DSE11" s="53"/>
      <c r="DSF11" s="53"/>
      <c r="DSG11" s="53"/>
      <c r="DSH11" s="53"/>
      <c r="DSI11" s="53"/>
      <c r="DSJ11" s="53"/>
      <c r="DSK11" s="53"/>
      <c r="DSL11" s="53"/>
      <c r="DSM11" s="53"/>
      <c r="DSN11" s="53"/>
      <c r="DSO11" s="53"/>
      <c r="DSP11" s="53"/>
      <c r="DSQ11" s="53"/>
      <c r="DSR11" s="53"/>
      <c r="DSS11" s="53"/>
      <c r="DST11" s="53"/>
      <c r="DSU11" s="53"/>
      <c r="DSV11" s="53"/>
      <c r="DSW11" s="53"/>
      <c r="DSX11" s="53"/>
      <c r="DSY11" s="53"/>
      <c r="DSZ11" s="53"/>
      <c r="DTA11" s="53"/>
      <c r="DTB11" s="53"/>
      <c r="DTC11" s="53"/>
      <c r="DTD11" s="53"/>
      <c r="DTE11" s="53"/>
      <c r="DTF11" s="53"/>
      <c r="DTG11" s="53"/>
      <c r="DTH11" s="53"/>
      <c r="DTI11" s="53"/>
      <c r="DTJ11" s="53"/>
      <c r="DTK11" s="53"/>
      <c r="DTL11" s="53"/>
      <c r="DTM11" s="53"/>
      <c r="DTN11" s="53"/>
      <c r="DTO11" s="53"/>
      <c r="DTP11" s="53"/>
      <c r="DTQ11" s="53"/>
      <c r="DTR11" s="53"/>
      <c r="DTS11" s="53"/>
      <c r="DTT11" s="53"/>
      <c r="DTU11" s="53"/>
      <c r="DTV11" s="53"/>
      <c r="DTW11" s="53"/>
      <c r="DTX11" s="53"/>
      <c r="DTY11" s="53"/>
      <c r="DTZ11" s="53"/>
      <c r="DUA11" s="53"/>
      <c r="DUB11" s="53"/>
      <c r="DUC11" s="53"/>
      <c r="DUD11" s="53"/>
      <c r="DUE11" s="53"/>
      <c r="DUF11" s="53"/>
      <c r="DUG11" s="53"/>
      <c r="DUH11" s="53"/>
      <c r="DUI11" s="53"/>
      <c r="DUJ11" s="53"/>
      <c r="DUK11" s="53"/>
      <c r="DUL11" s="53"/>
      <c r="DUM11" s="53"/>
      <c r="DUN11" s="53"/>
      <c r="DUO11" s="53"/>
      <c r="DUP11" s="53"/>
      <c r="DUQ11" s="53"/>
      <c r="DUR11" s="53"/>
      <c r="DUS11" s="53"/>
      <c r="DUT11" s="53"/>
      <c r="DUU11" s="53"/>
      <c r="DUV11" s="53"/>
      <c r="DUW11" s="53"/>
      <c r="DUX11" s="53"/>
      <c r="DUY11" s="53"/>
      <c r="DUZ11" s="53"/>
      <c r="DVA11" s="53"/>
      <c r="DVB11" s="53"/>
      <c r="DVC11" s="53"/>
      <c r="DVD11" s="53"/>
      <c r="DVE11" s="53"/>
      <c r="DVF11" s="53"/>
      <c r="DVG11" s="53"/>
      <c r="DVH11" s="53"/>
      <c r="DVI11" s="53"/>
      <c r="DVJ11" s="53"/>
      <c r="DVK11" s="53"/>
      <c r="DVL11" s="53"/>
      <c r="DVM11" s="53"/>
      <c r="DVN11" s="53"/>
      <c r="DVO11" s="53"/>
      <c r="DVP11" s="53"/>
      <c r="DVQ11" s="53"/>
      <c r="DVR11" s="53"/>
      <c r="DVS11" s="53"/>
      <c r="DVT11" s="53"/>
      <c r="DVU11" s="53"/>
      <c r="DVV11" s="53"/>
      <c r="DVW11" s="53"/>
      <c r="DVX11" s="53"/>
      <c r="DVY11" s="53"/>
      <c r="DVZ11" s="53"/>
      <c r="DWA11" s="53"/>
      <c r="DWB11" s="53"/>
      <c r="DWC11" s="53"/>
      <c r="DWD11" s="53"/>
      <c r="DWE11" s="53"/>
      <c r="DWF11" s="53"/>
      <c r="DWG11" s="53"/>
      <c r="DWH11" s="53"/>
      <c r="DWI11" s="53"/>
      <c r="DWJ11" s="53"/>
      <c r="DWK11" s="53"/>
      <c r="DWL11" s="53"/>
      <c r="DWM11" s="53"/>
      <c r="DWN11" s="53"/>
      <c r="DWO11" s="53"/>
      <c r="DWP11" s="53"/>
      <c r="DWQ11" s="53"/>
      <c r="DWR11" s="53"/>
      <c r="DWS11" s="53"/>
      <c r="DWT11" s="53"/>
      <c r="DWU11" s="53"/>
      <c r="DWV11" s="53"/>
      <c r="DWW11" s="53"/>
      <c r="DWX11" s="53"/>
      <c r="DWY11" s="53"/>
      <c r="DWZ11" s="53"/>
      <c r="DXA11" s="53"/>
      <c r="DXB11" s="53"/>
      <c r="DXC11" s="53"/>
      <c r="DXD11" s="53"/>
      <c r="DXE11" s="53"/>
      <c r="DXF11" s="53"/>
      <c r="DXG11" s="53"/>
      <c r="DXH11" s="53"/>
      <c r="DXI11" s="53"/>
      <c r="DXJ11" s="53"/>
      <c r="DXK11" s="53"/>
      <c r="DXL11" s="53"/>
      <c r="DXM11" s="53"/>
      <c r="DXN11" s="53"/>
      <c r="DXO11" s="53"/>
      <c r="DXP11" s="53"/>
      <c r="DXQ11" s="53"/>
      <c r="DXR11" s="53"/>
      <c r="DXS11" s="53"/>
      <c r="DXT11" s="53"/>
      <c r="DXU11" s="53"/>
      <c r="DXV11" s="53"/>
      <c r="DXW11" s="53"/>
      <c r="DXX11" s="53"/>
      <c r="DXY11" s="53"/>
      <c r="DXZ11" s="53"/>
      <c r="DYA11" s="53"/>
      <c r="DYB11" s="53"/>
      <c r="DYC11" s="53"/>
      <c r="DYD11" s="53"/>
      <c r="DYE11" s="53"/>
      <c r="DYF11" s="53"/>
      <c r="DYG11" s="53"/>
      <c r="DYH11" s="53"/>
      <c r="DYI11" s="53"/>
      <c r="DYJ11" s="53"/>
      <c r="DYK11" s="53"/>
      <c r="DYL11" s="53"/>
      <c r="DYM11" s="53"/>
      <c r="DYN11" s="53"/>
      <c r="DYO11" s="53"/>
      <c r="DYP11" s="53"/>
      <c r="DYQ11" s="53"/>
      <c r="DYR11" s="53"/>
      <c r="DYS11" s="53"/>
      <c r="DYT11" s="53"/>
      <c r="DYU11" s="53"/>
      <c r="DYV11" s="53"/>
      <c r="DYW11" s="53"/>
      <c r="DYX11" s="53"/>
      <c r="DYY11" s="53"/>
      <c r="DYZ11" s="53"/>
      <c r="DZA11" s="53"/>
      <c r="DZB11" s="53"/>
      <c r="DZC11" s="53"/>
      <c r="DZD11" s="53"/>
      <c r="DZE11" s="53"/>
      <c r="DZF11" s="53"/>
      <c r="DZG11" s="53"/>
      <c r="DZH11" s="53"/>
      <c r="DZI11" s="53"/>
      <c r="DZJ11" s="53"/>
      <c r="DZK11" s="53"/>
      <c r="DZL11" s="53"/>
      <c r="DZM11" s="53"/>
      <c r="DZN11" s="53"/>
      <c r="DZO11" s="53"/>
      <c r="DZP11" s="53"/>
      <c r="DZQ11" s="53"/>
      <c r="DZR11" s="53"/>
      <c r="DZS11" s="53"/>
      <c r="DZT11" s="53"/>
      <c r="DZU11" s="53"/>
      <c r="DZV11" s="53"/>
      <c r="DZW11" s="53"/>
      <c r="DZX11" s="53"/>
      <c r="DZY11" s="53"/>
      <c r="DZZ11" s="53"/>
      <c r="EAA11" s="53"/>
      <c r="EAB11" s="53"/>
      <c r="EAC11" s="53"/>
      <c r="EAD11" s="53"/>
      <c r="EAE11" s="53"/>
      <c r="EAF11" s="53"/>
      <c r="EAG11" s="53"/>
      <c r="EAH11" s="53"/>
      <c r="EAI11" s="53"/>
      <c r="EAJ11" s="53"/>
      <c r="EAK11" s="53"/>
      <c r="EAL11" s="53"/>
      <c r="EAM11" s="53"/>
      <c r="EAN11" s="53"/>
      <c r="EAO11" s="53"/>
      <c r="EAP11" s="53"/>
      <c r="EAQ11" s="53"/>
      <c r="EAR11" s="53"/>
      <c r="EAS11" s="53"/>
      <c r="EAT11" s="53"/>
      <c r="EAU11" s="53"/>
      <c r="EAV11" s="53"/>
      <c r="EAW11" s="53"/>
      <c r="EAX11" s="53"/>
      <c r="EAY11" s="53"/>
      <c r="EAZ11" s="53"/>
      <c r="EBA11" s="53"/>
      <c r="EBB11" s="53"/>
      <c r="EBC11" s="53"/>
      <c r="EBD11" s="53"/>
      <c r="EBE11" s="53"/>
      <c r="EBF11" s="53"/>
      <c r="EBG11" s="53"/>
      <c r="EBH11" s="53"/>
      <c r="EBI11" s="53"/>
      <c r="EBJ11" s="53"/>
      <c r="EBK11" s="53"/>
      <c r="EBL11" s="53"/>
      <c r="EBM11" s="53"/>
      <c r="EBN11" s="53"/>
      <c r="EBO11" s="53"/>
      <c r="EBP11" s="53"/>
      <c r="EBQ11" s="53"/>
      <c r="EBR11" s="53"/>
      <c r="EBS11" s="53"/>
      <c r="EBT11" s="53"/>
      <c r="EBU11" s="53"/>
      <c r="EBV11" s="53"/>
      <c r="EBW11" s="53"/>
      <c r="EBX11" s="53"/>
      <c r="EBY11" s="53"/>
      <c r="EBZ11" s="53"/>
      <c r="ECA11" s="53"/>
      <c r="ECB11" s="53"/>
      <c r="ECC11" s="53"/>
      <c r="ECD11" s="53"/>
      <c r="ECE11" s="53"/>
      <c r="ECF11" s="53"/>
      <c r="ECG11" s="53"/>
      <c r="ECH11" s="53"/>
      <c r="ECI11" s="53"/>
      <c r="ECJ11" s="53"/>
      <c r="ECK11" s="53"/>
      <c r="ECL11" s="53"/>
      <c r="ECM11" s="53"/>
      <c r="ECN11" s="53"/>
      <c r="ECO11" s="53"/>
      <c r="ECP11" s="53"/>
      <c r="ECQ11" s="53"/>
      <c r="ECR11" s="53"/>
      <c r="ECS11" s="53"/>
      <c r="ECT11" s="53"/>
      <c r="ECU11" s="53"/>
      <c r="ECV11" s="53"/>
      <c r="ECW11" s="53"/>
      <c r="ECX11" s="53"/>
      <c r="ECY11" s="53"/>
      <c r="ECZ11" s="53"/>
      <c r="EDA11" s="53"/>
      <c r="EDB11" s="53"/>
      <c r="EDC11" s="53"/>
      <c r="EDD11" s="53"/>
      <c r="EDE11" s="53"/>
      <c r="EDF11" s="53"/>
      <c r="EDG11" s="53"/>
      <c r="EDH11" s="53"/>
      <c r="EDI11" s="53"/>
      <c r="EDJ11" s="53"/>
      <c r="EDK11" s="53"/>
      <c r="EDL11" s="53"/>
      <c r="EDM11" s="53"/>
      <c r="EDN11" s="53"/>
      <c r="EDO11" s="53"/>
      <c r="EDP11" s="53"/>
      <c r="EDQ11" s="53"/>
      <c r="EDR11" s="53"/>
      <c r="EDS11" s="53"/>
      <c r="EDT11" s="53"/>
      <c r="EDU11" s="53"/>
      <c r="EDV11" s="53"/>
      <c r="EDW11" s="53"/>
      <c r="EDX11" s="53"/>
      <c r="EDY11" s="53"/>
      <c r="EDZ11" s="53"/>
      <c r="EEA11" s="53"/>
      <c r="EEB11" s="53"/>
      <c r="EEC11" s="53"/>
      <c r="EED11" s="53"/>
      <c r="EEE11" s="53"/>
      <c r="EEF11" s="53"/>
      <c r="EEG11" s="53"/>
      <c r="EEH11" s="53"/>
      <c r="EEI11" s="53"/>
      <c r="EEJ11" s="53"/>
      <c r="EEK11" s="53"/>
      <c r="EEL11" s="53"/>
      <c r="EEM11" s="53"/>
      <c r="EEN11" s="53"/>
      <c r="EEO11" s="53"/>
      <c r="EEP11" s="53"/>
      <c r="EEQ11" s="53"/>
      <c r="EER11" s="53"/>
      <c r="EES11" s="53"/>
      <c r="EET11" s="53"/>
      <c r="EEU11" s="53"/>
      <c r="EEV11" s="53"/>
      <c r="EEW11" s="53"/>
      <c r="EEX11" s="53"/>
      <c r="EEY11" s="53"/>
      <c r="EEZ11" s="53"/>
      <c r="EFA11" s="53"/>
      <c r="EFB11" s="53"/>
      <c r="EFC11" s="53"/>
      <c r="EFD11" s="53"/>
      <c r="EFE11" s="53"/>
      <c r="EFF11" s="53"/>
      <c r="EFG11" s="53"/>
      <c r="EFH11" s="53"/>
      <c r="EFI11" s="53"/>
      <c r="EFJ11" s="53"/>
      <c r="EFK11" s="53"/>
      <c r="EFL11" s="53"/>
      <c r="EFM11" s="53"/>
      <c r="EFN11" s="53"/>
      <c r="EFO11" s="53"/>
      <c r="EFP11" s="53"/>
      <c r="EFQ11" s="53"/>
      <c r="EFR11" s="53"/>
      <c r="EFS11" s="53"/>
      <c r="EFT11" s="53"/>
      <c r="EFU11" s="53"/>
      <c r="EFV11" s="53"/>
      <c r="EFW11" s="53"/>
      <c r="EFX11" s="53"/>
      <c r="EFY11" s="53"/>
      <c r="EFZ11" s="53"/>
      <c r="EGA11" s="53"/>
      <c r="EGB11" s="53"/>
      <c r="EGC11" s="53"/>
      <c r="EGD11" s="53"/>
      <c r="EGE11" s="53"/>
      <c r="EGF11" s="53"/>
      <c r="EGG11" s="53"/>
      <c r="EGH11" s="53"/>
      <c r="EGI11" s="53"/>
      <c r="EGJ11" s="53"/>
      <c r="EGK11" s="53"/>
      <c r="EGL11" s="53"/>
      <c r="EGM11" s="53"/>
      <c r="EGN11" s="53"/>
      <c r="EGO11" s="53"/>
      <c r="EGP11" s="53"/>
      <c r="EGQ11" s="53"/>
      <c r="EGR11" s="53"/>
      <c r="EGS11" s="53"/>
      <c r="EGT11" s="53"/>
      <c r="EGU11" s="53"/>
      <c r="EGV11" s="53"/>
      <c r="EGW11" s="53"/>
      <c r="EGX11" s="53"/>
      <c r="EGY11" s="53"/>
      <c r="EGZ11" s="53"/>
      <c r="EHA11" s="53"/>
      <c r="EHB11" s="53"/>
      <c r="EHC11" s="53"/>
      <c r="EHD11" s="53"/>
      <c r="EHE11" s="53"/>
      <c r="EHF11" s="53"/>
      <c r="EHG11" s="53"/>
      <c r="EHH11" s="53"/>
      <c r="EHI11" s="53"/>
      <c r="EHJ11" s="53"/>
      <c r="EHK11" s="53"/>
      <c r="EHL11" s="53"/>
      <c r="EHM11" s="53"/>
      <c r="EHN11" s="53"/>
      <c r="EHO11" s="53"/>
      <c r="EHP11" s="53"/>
      <c r="EHQ11" s="53"/>
      <c r="EHR11" s="53"/>
      <c r="EHS11" s="53"/>
      <c r="EHT11" s="53"/>
      <c r="EHU11" s="53"/>
      <c r="EHV11" s="53"/>
      <c r="EHW11" s="53"/>
      <c r="EHX11" s="53"/>
      <c r="EHY11" s="53"/>
      <c r="EHZ11" s="53"/>
      <c r="EIA11" s="53"/>
      <c r="EIB11" s="53"/>
      <c r="EIC11" s="53"/>
      <c r="EID11" s="53"/>
      <c r="EIE11" s="53"/>
      <c r="EIF11" s="53"/>
      <c r="EIG11" s="53"/>
      <c r="EIH11" s="53"/>
      <c r="EII11" s="53"/>
      <c r="EIJ11" s="53"/>
      <c r="EIK11" s="53"/>
      <c r="EIL11" s="53"/>
      <c r="EIM11" s="53"/>
      <c r="EIN11" s="53"/>
      <c r="EIO11" s="53"/>
      <c r="EIP11" s="53"/>
      <c r="EIQ11" s="53"/>
      <c r="EIR11" s="53"/>
      <c r="EIS11" s="53"/>
      <c r="EIT11" s="53"/>
      <c r="EIU11" s="53"/>
      <c r="EIV11" s="53"/>
      <c r="EIW11" s="53"/>
      <c r="EIX11" s="53"/>
      <c r="EIY11" s="53"/>
      <c r="EIZ11" s="53"/>
      <c r="EJA11" s="53"/>
      <c r="EJB11" s="53"/>
      <c r="EJC11" s="53"/>
      <c r="EJD11" s="53"/>
      <c r="EJE11" s="53"/>
      <c r="EJF11" s="53"/>
      <c r="EJG11" s="53"/>
      <c r="EJH11" s="53"/>
      <c r="EJI11" s="53"/>
      <c r="EJJ11" s="53"/>
      <c r="EJK11" s="53"/>
      <c r="EJL11" s="53"/>
      <c r="EJM11" s="53"/>
      <c r="EJN11" s="53"/>
      <c r="EJO11" s="53"/>
      <c r="EJP11" s="53"/>
      <c r="EJQ11" s="53"/>
      <c r="EJR11" s="53"/>
      <c r="EJS11" s="53"/>
      <c r="EJT11" s="53"/>
      <c r="EJU11" s="53"/>
      <c r="EJV11" s="53"/>
      <c r="EJW11" s="53"/>
      <c r="EJX11" s="53"/>
      <c r="EJY11" s="53"/>
      <c r="EJZ11" s="53"/>
      <c r="EKA11" s="53"/>
      <c r="EKB11" s="53"/>
      <c r="EKC11" s="53"/>
      <c r="EKD11" s="53"/>
      <c r="EKE11" s="53"/>
      <c r="EKF11" s="53"/>
      <c r="EKG11" s="53"/>
      <c r="EKH11" s="53"/>
      <c r="EKI11" s="53"/>
      <c r="EKJ11" s="53"/>
      <c r="EKK11" s="53"/>
      <c r="EKL11" s="53"/>
      <c r="EKM11" s="53"/>
      <c r="EKN11" s="53"/>
      <c r="EKO11" s="53"/>
      <c r="EKP11" s="53"/>
      <c r="EKQ11" s="53"/>
      <c r="EKR11" s="53"/>
      <c r="EKS11" s="53"/>
      <c r="EKT11" s="53"/>
      <c r="EKU11" s="53"/>
      <c r="EKV11" s="53"/>
      <c r="EKW11" s="53"/>
      <c r="EKX11" s="53"/>
      <c r="EKY11" s="53"/>
      <c r="EKZ11" s="53"/>
      <c r="ELA11" s="53"/>
      <c r="ELB11" s="53"/>
      <c r="ELC11" s="53"/>
      <c r="ELD11" s="53"/>
      <c r="ELE11" s="53"/>
      <c r="ELF11" s="53"/>
      <c r="ELG11" s="53"/>
      <c r="ELH11" s="53"/>
      <c r="ELI11" s="53"/>
      <c r="ELJ11" s="53"/>
      <c r="ELK11" s="53"/>
      <c r="ELL11" s="53"/>
      <c r="ELM11" s="53"/>
      <c r="ELN11" s="53"/>
      <c r="ELO11" s="53"/>
      <c r="ELP11" s="53"/>
      <c r="ELQ11" s="53"/>
      <c r="ELR11" s="53"/>
      <c r="ELS11" s="53"/>
      <c r="ELT11" s="53"/>
      <c r="ELU11" s="53"/>
      <c r="ELV11" s="53"/>
      <c r="ELW11" s="53"/>
      <c r="ELX11" s="53"/>
      <c r="ELY11" s="53"/>
      <c r="ELZ11" s="53"/>
      <c r="EMA11" s="53"/>
      <c r="EMB11" s="53"/>
      <c r="EMC11" s="53"/>
      <c r="EMD11" s="53"/>
      <c r="EME11" s="53"/>
      <c r="EMF11" s="53"/>
      <c r="EMG11" s="53"/>
      <c r="EMH11" s="53"/>
      <c r="EMI11" s="53"/>
      <c r="EMJ11" s="53"/>
      <c r="EMK11" s="53"/>
      <c r="EML11" s="53"/>
      <c r="EMM11" s="53"/>
      <c r="EMN11" s="53"/>
      <c r="EMO11" s="53"/>
      <c r="EMP11" s="53"/>
      <c r="EMQ11" s="53"/>
      <c r="EMR11" s="53"/>
      <c r="EMS11" s="53"/>
      <c r="EMT11" s="53"/>
      <c r="EMU11" s="53"/>
      <c r="EMV11" s="53"/>
      <c r="EMW11" s="53"/>
      <c r="EMX11" s="53"/>
      <c r="EMY11" s="53"/>
      <c r="EMZ11" s="53"/>
      <c r="ENA11" s="53"/>
      <c r="ENB11" s="53"/>
      <c r="ENC11" s="53"/>
      <c r="END11" s="53"/>
      <c r="ENE11" s="53"/>
      <c r="ENF11" s="53"/>
      <c r="ENG11" s="53"/>
      <c r="ENH11" s="53"/>
      <c r="ENI11" s="53"/>
      <c r="ENJ11" s="53"/>
      <c r="ENK11" s="53"/>
      <c r="ENL11" s="53"/>
      <c r="ENM11" s="53"/>
      <c r="ENN11" s="53"/>
      <c r="ENO11" s="53"/>
      <c r="ENP11" s="53"/>
      <c r="ENQ11" s="53"/>
      <c r="ENR11" s="53"/>
      <c r="ENS11" s="53"/>
      <c r="ENT11" s="53"/>
      <c r="ENU11" s="53"/>
      <c r="ENV11" s="53"/>
      <c r="ENW11" s="53"/>
      <c r="ENX11" s="53"/>
      <c r="ENY11" s="53"/>
      <c r="ENZ11" s="53"/>
      <c r="EOA11" s="53"/>
      <c r="EOB11" s="53"/>
      <c r="EOC11" s="53"/>
      <c r="EOD11" s="53"/>
      <c r="EOE11" s="53"/>
      <c r="EOF11" s="53"/>
      <c r="EOG11" s="53"/>
      <c r="EOH11" s="53"/>
      <c r="EOI11" s="53"/>
      <c r="EOJ11" s="53"/>
      <c r="EOK11" s="53"/>
      <c r="EOL11" s="53"/>
      <c r="EOM11" s="53"/>
      <c r="EON11" s="53"/>
      <c r="EOO11" s="53"/>
      <c r="EOP11" s="53"/>
      <c r="EOQ11" s="53"/>
      <c r="EOR11" s="53"/>
      <c r="EOS11" s="53"/>
      <c r="EOT11" s="53"/>
      <c r="EOU11" s="53"/>
      <c r="EOV11" s="53"/>
      <c r="EOW11" s="53"/>
      <c r="EOX11" s="53"/>
      <c r="EOY11" s="53"/>
      <c r="EOZ11" s="53"/>
      <c r="EPA11" s="53"/>
      <c r="EPB11" s="53"/>
      <c r="EPC11" s="53"/>
      <c r="EPD11" s="53"/>
      <c r="EPE11" s="53"/>
      <c r="EPF11" s="53"/>
      <c r="EPG11" s="53"/>
      <c r="EPH11" s="53"/>
      <c r="EPI11" s="53"/>
      <c r="EPJ11" s="53"/>
      <c r="EPK11" s="53"/>
      <c r="EPL11" s="53"/>
      <c r="EPM11" s="53"/>
      <c r="EPN11" s="53"/>
      <c r="EPO11" s="53"/>
      <c r="EPP11" s="53"/>
      <c r="EPQ11" s="53"/>
      <c r="EPR11" s="53"/>
      <c r="EPS11" s="53"/>
      <c r="EPT11" s="53"/>
      <c r="EPU11" s="53"/>
      <c r="EPV11" s="53"/>
      <c r="EPW11" s="53"/>
      <c r="EPX11" s="53"/>
      <c r="EPY11" s="53"/>
      <c r="EPZ11" s="53"/>
      <c r="EQA11" s="53"/>
      <c r="EQB11" s="53"/>
      <c r="EQC11" s="53"/>
      <c r="EQD11" s="53"/>
      <c r="EQE11" s="53"/>
      <c r="EQF11" s="53"/>
      <c r="EQG11" s="53"/>
      <c r="EQH11" s="53"/>
      <c r="EQI11" s="53"/>
      <c r="EQJ11" s="53"/>
      <c r="EQK11" s="53"/>
      <c r="EQL11" s="53"/>
      <c r="EQM11" s="53"/>
      <c r="EQN11" s="53"/>
      <c r="EQO11" s="53"/>
      <c r="EQP11" s="53"/>
      <c r="EQQ11" s="53"/>
      <c r="EQR11" s="53"/>
      <c r="EQS11" s="53"/>
      <c r="EQT11" s="53"/>
      <c r="EQU11" s="53"/>
      <c r="EQV11" s="53"/>
      <c r="EQW11" s="53"/>
      <c r="EQX11" s="53"/>
      <c r="EQY11" s="53"/>
      <c r="EQZ11" s="53"/>
      <c r="ERA11" s="53"/>
      <c r="ERB11" s="53"/>
      <c r="ERC11" s="53"/>
      <c r="ERD11" s="53"/>
      <c r="ERE11" s="53"/>
      <c r="ERF11" s="53"/>
      <c r="ERG11" s="53"/>
      <c r="ERH11" s="53"/>
      <c r="ERI11" s="53"/>
      <c r="ERJ11" s="53"/>
      <c r="ERK11" s="53"/>
      <c r="ERL11" s="53"/>
      <c r="ERM11" s="53"/>
      <c r="ERN11" s="53"/>
      <c r="ERO11" s="53"/>
      <c r="ERP11" s="53"/>
      <c r="ERQ11" s="53"/>
      <c r="ERR11" s="53"/>
      <c r="ERS11" s="53"/>
      <c r="ERT11" s="53"/>
      <c r="ERU11" s="53"/>
      <c r="ERV11" s="53"/>
      <c r="ERW11" s="53"/>
      <c r="ERX11" s="53"/>
      <c r="ERY11" s="53"/>
      <c r="ERZ11" s="53"/>
      <c r="ESA11" s="53"/>
      <c r="ESB11" s="53"/>
      <c r="ESC11" s="53"/>
      <c r="ESD11" s="53"/>
      <c r="ESE11" s="53"/>
      <c r="ESF11" s="53"/>
      <c r="ESG11" s="53"/>
      <c r="ESH11" s="53"/>
      <c r="ESI11" s="53"/>
      <c r="ESJ11" s="53"/>
      <c r="ESK11" s="53"/>
      <c r="ESL11" s="53"/>
      <c r="ESM11" s="53"/>
      <c r="ESN11" s="53"/>
      <c r="ESO11" s="53"/>
      <c r="ESP11" s="53"/>
      <c r="ESQ11" s="53"/>
      <c r="ESR11" s="53"/>
      <c r="ESS11" s="53"/>
      <c r="EST11" s="53"/>
      <c r="ESU11" s="53"/>
      <c r="ESV11" s="53"/>
      <c r="ESW11" s="53"/>
      <c r="ESX11" s="53"/>
      <c r="ESY11" s="53"/>
      <c r="ESZ11" s="53"/>
      <c r="ETA11" s="53"/>
      <c r="ETB11" s="53"/>
      <c r="ETC11" s="53"/>
      <c r="ETD11" s="53"/>
      <c r="ETE11" s="53"/>
      <c r="ETF11" s="53"/>
      <c r="ETG11" s="53"/>
      <c r="ETH11" s="53"/>
      <c r="ETI11" s="53"/>
      <c r="ETJ11" s="53"/>
      <c r="ETK11" s="53"/>
      <c r="ETL11" s="53"/>
      <c r="ETM11" s="53"/>
      <c r="ETN11" s="53"/>
      <c r="ETO11" s="53"/>
      <c r="ETP11" s="53"/>
      <c r="ETQ11" s="53"/>
      <c r="ETR11" s="53"/>
      <c r="ETS11" s="53"/>
      <c r="ETT11" s="53"/>
      <c r="ETU11" s="53"/>
      <c r="ETV11" s="53"/>
      <c r="ETW11" s="53"/>
      <c r="ETX11" s="53"/>
      <c r="ETY11" s="53"/>
      <c r="ETZ11" s="53"/>
      <c r="EUA11" s="53"/>
      <c r="EUB11" s="53"/>
      <c r="EUC11" s="53"/>
      <c r="EUD11" s="53"/>
      <c r="EUE11" s="53"/>
      <c r="EUF11" s="53"/>
      <c r="EUG11" s="53"/>
      <c r="EUH11" s="53"/>
      <c r="EUI11" s="53"/>
      <c r="EUJ11" s="53"/>
      <c r="EUK11" s="53"/>
      <c r="EUL11" s="53"/>
      <c r="EUM11" s="53"/>
      <c r="EUN11" s="53"/>
      <c r="EUO11" s="53"/>
      <c r="EUP11" s="53"/>
      <c r="EUQ11" s="53"/>
      <c r="EUR11" s="53"/>
      <c r="EUS11" s="53"/>
      <c r="EUT11" s="53"/>
      <c r="EUU11" s="53"/>
      <c r="EUV11" s="53"/>
      <c r="EUW11" s="53"/>
      <c r="EUX11" s="53"/>
      <c r="EUY11" s="53"/>
      <c r="EUZ11" s="53"/>
      <c r="EVA11" s="53"/>
      <c r="EVB11" s="53"/>
      <c r="EVC11" s="53"/>
      <c r="EVD11" s="53"/>
      <c r="EVE11" s="53"/>
      <c r="EVF11" s="53"/>
      <c r="EVG11" s="53"/>
      <c r="EVH11" s="53"/>
      <c r="EVI11" s="53"/>
      <c r="EVJ11" s="53"/>
      <c r="EVK11" s="53"/>
      <c r="EVL11" s="53"/>
      <c r="EVM11" s="53"/>
      <c r="EVN11" s="53"/>
      <c r="EVO11" s="53"/>
      <c r="EVP11" s="53"/>
      <c r="EVQ11" s="53"/>
      <c r="EVR11" s="53"/>
      <c r="EVS11" s="53"/>
      <c r="EVT11" s="53"/>
      <c r="EVU11" s="53"/>
      <c r="EVV11" s="53"/>
      <c r="EVW11" s="53"/>
      <c r="EVX11" s="53"/>
      <c r="EVY11" s="53"/>
      <c r="EVZ11" s="53"/>
      <c r="EWA11" s="53"/>
      <c r="EWB11" s="53"/>
      <c r="EWC11" s="53"/>
      <c r="EWD11" s="53"/>
      <c r="EWE11" s="53"/>
      <c r="EWF11" s="53"/>
      <c r="EWG11" s="53"/>
      <c r="EWH11" s="53"/>
      <c r="EWI11" s="53"/>
      <c r="EWJ11" s="53"/>
      <c r="EWK11" s="53"/>
      <c r="EWL11" s="53"/>
      <c r="EWM11" s="53"/>
      <c r="EWN11" s="53"/>
      <c r="EWO11" s="53"/>
      <c r="EWP11" s="53"/>
      <c r="EWQ11" s="53"/>
      <c r="EWR11" s="53"/>
      <c r="EWS11" s="53"/>
      <c r="EWT11" s="53"/>
      <c r="EWU11" s="53"/>
      <c r="EWV11" s="53"/>
      <c r="EWW11" s="53"/>
      <c r="EWX11" s="53"/>
      <c r="EWY11" s="53"/>
      <c r="EWZ11" s="53"/>
      <c r="EXA11" s="53"/>
      <c r="EXB11" s="53"/>
      <c r="EXC11" s="53"/>
      <c r="EXD11" s="53"/>
      <c r="EXE11" s="53"/>
      <c r="EXF11" s="53"/>
      <c r="EXG11" s="53"/>
      <c r="EXH11" s="53"/>
      <c r="EXI11" s="53"/>
      <c r="EXJ11" s="53"/>
      <c r="EXK11" s="53"/>
      <c r="EXL11" s="53"/>
      <c r="EXM11" s="53"/>
      <c r="EXN11" s="53"/>
      <c r="EXO11" s="53"/>
      <c r="EXP11" s="53"/>
      <c r="EXQ11" s="53"/>
      <c r="EXR11" s="53"/>
      <c r="EXS11" s="53"/>
      <c r="EXT11" s="53"/>
      <c r="EXU11" s="53"/>
      <c r="EXV11" s="53"/>
      <c r="EXW11" s="53"/>
      <c r="EXX11" s="53"/>
      <c r="EXY11" s="53"/>
      <c r="EXZ11" s="53"/>
      <c r="EYA11" s="53"/>
      <c r="EYB11" s="53"/>
      <c r="EYC11" s="53"/>
      <c r="EYD11" s="53"/>
      <c r="EYE11" s="53"/>
      <c r="EYF11" s="53"/>
      <c r="EYG11" s="53"/>
      <c r="EYH11" s="53"/>
      <c r="EYI11" s="53"/>
      <c r="EYJ11" s="53"/>
      <c r="EYK11" s="53"/>
      <c r="EYL11" s="53"/>
      <c r="EYM11" s="53"/>
      <c r="EYN11" s="53"/>
      <c r="EYO11" s="53"/>
      <c r="EYP11" s="53"/>
      <c r="EYQ11" s="53"/>
      <c r="EYR11" s="53"/>
      <c r="EYS11" s="53"/>
      <c r="EYT11" s="53"/>
      <c r="EYU11" s="53"/>
      <c r="EYV11" s="53"/>
      <c r="EYW11" s="53"/>
      <c r="EYX11" s="53"/>
      <c r="EYY11" s="53"/>
      <c r="EYZ11" s="53"/>
      <c r="EZA11" s="53"/>
      <c r="EZB11" s="53"/>
      <c r="EZC11" s="53"/>
      <c r="EZD11" s="53"/>
      <c r="EZE11" s="53"/>
      <c r="EZF11" s="53"/>
      <c r="EZG11" s="53"/>
      <c r="EZH11" s="53"/>
      <c r="EZI11" s="53"/>
      <c r="EZJ11" s="53"/>
      <c r="EZK11" s="53"/>
      <c r="EZL11" s="53"/>
      <c r="EZM11" s="53"/>
      <c r="EZN11" s="53"/>
      <c r="EZO11" s="53"/>
      <c r="EZP11" s="53"/>
      <c r="EZQ11" s="53"/>
      <c r="EZR11" s="53"/>
      <c r="EZS11" s="53"/>
      <c r="EZT11" s="53"/>
      <c r="EZU11" s="53"/>
      <c r="EZV11" s="53"/>
      <c r="EZW11" s="53"/>
      <c r="EZX11" s="53"/>
      <c r="EZY11" s="53"/>
      <c r="EZZ11" s="53"/>
      <c r="FAA11" s="53"/>
      <c r="FAB11" s="53"/>
      <c r="FAC11" s="53"/>
      <c r="FAD11" s="53"/>
      <c r="FAE11" s="53"/>
      <c r="FAF11" s="53"/>
      <c r="FAG11" s="53"/>
      <c r="FAH11" s="53"/>
      <c r="FAI11" s="53"/>
      <c r="FAJ11" s="53"/>
      <c r="FAK11" s="53"/>
      <c r="FAL11" s="53"/>
      <c r="FAM11" s="53"/>
      <c r="FAN11" s="53"/>
      <c r="FAO11" s="53"/>
      <c r="FAP11" s="53"/>
      <c r="FAQ11" s="53"/>
      <c r="FAR11" s="53"/>
      <c r="FAS11" s="53"/>
      <c r="FAT11" s="53"/>
      <c r="FAU11" s="53"/>
      <c r="FAV11" s="53"/>
      <c r="FAW11" s="53"/>
      <c r="FAX11" s="53"/>
      <c r="FAY11" s="53"/>
      <c r="FAZ11" s="53"/>
      <c r="FBA11" s="53"/>
      <c r="FBB11" s="53"/>
      <c r="FBC11" s="53"/>
      <c r="FBD11" s="53"/>
      <c r="FBE11" s="53"/>
      <c r="FBF11" s="53"/>
      <c r="FBG11" s="53"/>
      <c r="FBH11" s="53"/>
      <c r="FBI11" s="53"/>
      <c r="FBJ11" s="53"/>
      <c r="FBK11" s="53"/>
      <c r="FBL11" s="53"/>
      <c r="FBM11" s="53"/>
      <c r="FBN11" s="53"/>
      <c r="FBO11" s="53"/>
      <c r="FBP11" s="53"/>
      <c r="FBQ11" s="53"/>
      <c r="FBR11" s="53"/>
      <c r="FBS11" s="53"/>
      <c r="FBT11" s="53"/>
      <c r="FBU11" s="53"/>
      <c r="FBV11" s="53"/>
      <c r="FBW11" s="53"/>
      <c r="FBX11" s="53"/>
      <c r="FBY11" s="53"/>
      <c r="FBZ11" s="53"/>
      <c r="FCA11" s="53"/>
      <c r="FCB11" s="53"/>
      <c r="FCC11" s="53"/>
      <c r="FCD11" s="53"/>
      <c r="FCE11" s="53"/>
      <c r="FCF11" s="53"/>
      <c r="FCG11" s="53"/>
      <c r="FCH11" s="53"/>
      <c r="FCI11" s="53"/>
      <c r="FCJ11" s="53"/>
      <c r="FCK11" s="53"/>
      <c r="FCL11" s="53"/>
      <c r="FCM11" s="53"/>
      <c r="FCN11" s="53"/>
      <c r="FCO11" s="53"/>
      <c r="FCP11" s="53"/>
      <c r="FCQ11" s="53"/>
      <c r="FCR11" s="53"/>
      <c r="FCS11" s="53"/>
      <c r="FCT11" s="53"/>
      <c r="FCU11" s="53"/>
      <c r="FCV11" s="53"/>
      <c r="FCW11" s="53"/>
      <c r="FCX11" s="53"/>
      <c r="FCY11" s="53"/>
      <c r="FCZ11" s="53"/>
      <c r="FDA11" s="53"/>
      <c r="FDB11" s="53"/>
      <c r="FDC11" s="53"/>
      <c r="FDD11" s="53"/>
      <c r="FDE11" s="53"/>
      <c r="FDF11" s="53"/>
      <c r="FDG11" s="53"/>
      <c r="FDH11" s="53"/>
      <c r="FDI11" s="53"/>
      <c r="FDJ11" s="53"/>
      <c r="FDK11" s="53"/>
      <c r="FDL11" s="53"/>
      <c r="FDM11" s="53"/>
      <c r="FDN11" s="53"/>
      <c r="FDO11" s="53"/>
      <c r="FDP11" s="53"/>
      <c r="FDQ11" s="53"/>
      <c r="FDR11" s="53"/>
      <c r="FDS11" s="53"/>
      <c r="FDT11" s="53"/>
      <c r="FDU11" s="53"/>
      <c r="FDV11" s="53"/>
      <c r="FDW11" s="53"/>
      <c r="FDX11" s="53"/>
      <c r="FDY11" s="53"/>
      <c r="FDZ11" s="53"/>
      <c r="FEA11" s="53"/>
      <c r="FEB11" s="53"/>
      <c r="FEC11" s="53"/>
      <c r="FED11" s="53"/>
      <c r="FEE11" s="53"/>
      <c r="FEF11" s="53"/>
      <c r="FEG11" s="53"/>
      <c r="FEH11" s="53"/>
      <c r="FEI11" s="53"/>
      <c r="FEJ11" s="53"/>
      <c r="FEK11" s="53"/>
      <c r="FEL11" s="53"/>
      <c r="FEM11" s="53"/>
      <c r="FEN11" s="53"/>
      <c r="FEO11" s="53"/>
      <c r="FEP11" s="53"/>
      <c r="FEQ11" s="53"/>
      <c r="FER11" s="53"/>
      <c r="FES11" s="53"/>
      <c r="FET11" s="53"/>
      <c r="FEU11" s="53"/>
      <c r="FEV11" s="53"/>
      <c r="FEW11" s="53"/>
      <c r="FEX11" s="53"/>
      <c r="FEY11" s="53"/>
      <c r="FEZ11" s="53"/>
      <c r="FFA11" s="53"/>
      <c r="FFB11" s="53"/>
      <c r="FFC11" s="53"/>
      <c r="FFD11" s="53"/>
      <c r="FFE11" s="53"/>
      <c r="FFF11" s="53"/>
      <c r="FFG11" s="53"/>
      <c r="FFH11" s="53"/>
      <c r="FFI11" s="53"/>
      <c r="FFJ11" s="53"/>
      <c r="FFK11" s="53"/>
      <c r="FFL11" s="53"/>
      <c r="FFM11" s="53"/>
      <c r="FFN11" s="53"/>
      <c r="FFO11" s="53"/>
      <c r="FFP11" s="53"/>
      <c r="FFQ11" s="53"/>
      <c r="FFR11" s="53"/>
      <c r="FFS11" s="53"/>
      <c r="FFT11" s="53"/>
      <c r="FFU11" s="53"/>
      <c r="FFV11" s="53"/>
      <c r="FFW11" s="53"/>
      <c r="FFX11" s="53"/>
      <c r="FFY11" s="53"/>
      <c r="FFZ11" s="53"/>
      <c r="FGA11" s="53"/>
      <c r="FGB11" s="53"/>
      <c r="FGC11" s="53"/>
      <c r="FGD11" s="53"/>
      <c r="FGE11" s="53"/>
      <c r="FGF11" s="53"/>
      <c r="FGG11" s="53"/>
      <c r="FGH11" s="53"/>
      <c r="FGI11" s="53"/>
      <c r="FGJ11" s="53"/>
      <c r="FGK11" s="53"/>
      <c r="FGL11" s="53"/>
      <c r="FGM11" s="53"/>
      <c r="FGN11" s="53"/>
      <c r="FGO11" s="53"/>
      <c r="FGP11" s="53"/>
      <c r="FGQ11" s="53"/>
      <c r="FGR11" s="53"/>
      <c r="FGS11" s="53"/>
      <c r="FGT11" s="53"/>
      <c r="FGU11" s="53"/>
      <c r="FGV11" s="53"/>
      <c r="FGW11" s="53"/>
      <c r="FGX11" s="53"/>
      <c r="FGY11" s="53"/>
      <c r="FGZ11" s="53"/>
      <c r="FHA11" s="53"/>
      <c r="FHB11" s="53"/>
      <c r="FHC11" s="53"/>
      <c r="FHD11" s="53"/>
      <c r="FHE11" s="53"/>
      <c r="FHF11" s="53"/>
      <c r="FHG11" s="53"/>
      <c r="FHH11" s="53"/>
      <c r="FHI11" s="53"/>
      <c r="FHJ11" s="53"/>
      <c r="FHK11" s="53"/>
      <c r="FHL11" s="53"/>
      <c r="FHM11" s="53"/>
      <c r="FHN11" s="53"/>
      <c r="FHO11" s="53"/>
      <c r="FHP11" s="53"/>
      <c r="FHQ11" s="53"/>
      <c r="FHR11" s="53"/>
      <c r="FHS11" s="53"/>
      <c r="FHT11" s="53"/>
      <c r="FHU11" s="53"/>
      <c r="FHV11" s="53"/>
      <c r="FHW11" s="53"/>
      <c r="FHX11" s="53"/>
      <c r="FHY11" s="53"/>
      <c r="FHZ11" s="53"/>
      <c r="FIA11" s="53"/>
      <c r="FIB11" s="53"/>
      <c r="FIC11" s="53"/>
      <c r="FID11" s="53"/>
      <c r="FIE11" s="53"/>
      <c r="FIF11" s="53"/>
      <c r="FIG11" s="53"/>
      <c r="FIH11" s="53"/>
      <c r="FII11" s="53"/>
      <c r="FIJ11" s="53"/>
      <c r="FIK11" s="53"/>
      <c r="FIL11" s="53"/>
      <c r="FIM11" s="53"/>
      <c r="FIN11" s="53"/>
      <c r="FIO11" s="53"/>
      <c r="FIP11" s="53"/>
      <c r="FIQ11" s="53"/>
      <c r="FIR11" s="53"/>
      <c r="FIS11" s="53"/>
      <c r="FIT11" s="53"/>
      <c r="FIU11" s="53"/>
      <c r="FIV11" s="53"/>
      <c r="FIW11" s="53"/>
      <c r="FIX11" s="53"/>
      <c r="FIY11" s="53"/>
      <c r="FIZ11" s="53"/>
      <c r="FJA11" s="53"/>
      <c r="FJB11" s="53"/>
      <c r="FJC11" s="53"/>
      <c r="FJD11" s="53"/>
      <c r="FJE11" s="53"/>
      <c r="FJF11" s="53"/>
      <c r="FJG11" s="53"/>
      <c r="FJH11" s="53"/>
      <c r="FJI11" s="53"/>
      <c r="FJJ11" s="53"/>
      <c r="FJK11" s="53"/>
      <c r="FJL11" s="53"/>
      <c r="FJM11" s="53"/>
      <c r="FJN11" s="53"/>
      <c r="FJO11" s="53"/>
      <c r="FJP11" s="53"/>
      <c r="FJQ11" s="53"/>
      <c r="FJR11" s="53"/>
      <c r="FJS11" s="53"/>
      <c r="FJT11" s="53"/>
      <c r="FJU11" s="53"/>
      <c r="FJV11" s="53"/>
      <c r="FJW11" s="53"/>
      <c r="FJX11" s="53"/>
      <c r="FJY11" s="53"/>
      <c r="FJZ11" s="53"/>
      <c r="FKA11" s="53"/>
      <c r="FKB11" s="53"/>
      <c r="FKC11" s="53"/>
      <c r="FKD11" s="53"/>
      <c r="FKE11" s="53"/>
      <c r="FKF11" s="53"/>
      <c r="FKG11" s="53"/>
      <c r="FKH11" s="53"/>
      <c r="FKI11" s="53"/>
      <c r="FKJ11" s="53"/>
      <c r="FKK11" s="53"/>
      <c r="FKL11" s="53"/>
      <c r="FKM11" s="53"/>
      <c r="FKN11" s="53"/>
      <c r="FKO11" s="53"/>
      <c r="FKP11" s="53"/>
      <c r="FKQ11" s="53"/>
      <c r="FKR11" s="53"/>
      <c r="FKS11" s="53"/>
      <c r="FKT11" s="53"/>
      <c r="FKU11" s="53"/>
      <c r="FKV11" s="53"/>
      <c r="FKW11" s="53"/>
      <c r="FKX11" s="53"/>
      <c r="FKY11" s="53"/>
      <c r="FKZ11" s="53"/>
      <c r="FLA11" s="53"/>
      <c r="FLB11" s="53"/>
      <c r="FLC11" s="53"/>
      <c r="FLD11" s="53"/>
      <c r="FLE11" s="53"/>
      <c r="FLF11" s="53"/>
      <c r="FLG11" s="53"/>
      <c r="FLH11" s="53"/>
      <c r="FLI11" s="53"/>
      <c r="FLJ11" s="53"/>
      <c r="FLK11" s="53"/>
      <c r="FLL11" s="53"/>
      <c r="FLM11" s="53"/>
      <c r="FLN11" s="53"/>
      <c r="FLO11" s="53"/>
      <c r="FLP11" s="53"/>
      <c r="FLQ11" s="53"/>
      <c r="FLR11" s="53"/>
      <c r="FLS11" s="53"/>
      <c r="FLT11" s="53"/>
      <c r="FLU11" s="53"/>
      <c r="FLV11" s="53"/>
      <c r="FLW11" s="53"/>
      <c r="FLX11" s="53"/>
      <c r="FLY11" s="53"/>
      <c r="FLZ11" s="53"/>
      <c r="FMA11" s="53"/>
      <c r="FMB11" s="53"/>
      <c r="FMC11" s="53"/>
      <c r="FMD11" s="53"/>
      <c r="FME11" s="53"/>
      <c r="FMF11" s="53"/>
      <c r="FMG11" s="53"/>
      <c r="FMH11" s="53"/>
      <c r="FMI11" s="53"/>
      <c r="FMJ11" s="53"/>
      <c r="FMK11" s="53"/>
      <c r="FML11" s="53"/>
      <c r="FMM11" s="53"/>
      <c r="FMN11" s="53"/>
      <c r="FMO11" s="53"/>
      <c r="FMP11" s="53"/>
      <c r="FMQ11" s="53"/>
      <c r="FMR11" s="53"/>
      <c r="FMS11" s="53"/>
      <c r="FMT11" s="53"/>
      <c r="FMU11" s="53"/>
      <c r="FMV11" s="53"/>
      <c r="FMW11" s="53"/>
      <c r="FMX11" s="53"/>
      <c r="FMY11" s="53"/>
      <c r="FMZ11" s="53"/>
      <c r="FNA11" s="53"/>
      <c r="FNB11" s="53"/>
      <c r="FNC11" s="53"/>
      <c r="FND11" s="53"/>
      <c r="FNE11" s="53"/>
      <c r="FNF11" s="53"/>
      <c r="FNG11" s="53"/>
      <c r="FNH11" s="53"/>
      <c r="FNI11" s="53"/>
      <c r="FNJ11" s="53"/>
      <c r="FNK11" s="53"/>
      <c r="FNL11" s="53"/>
      <c r="FNM11" s="53"/>
      <c r="FNN11" s="53"/>
      <c r="FNO11" s="53"/>
      <c r="FNP11" s="53"/>
      <c r="FNQ11" s="53"/>
      <c r="FNR11" s="53"/>
      <c r="FNS11" s="53"/>
      <c r="FNT11" s="53"/>
      <c r="FNU11" s="53"/>
      <c r="FNV11" s="53"/>
      <c r="FNW11" s="53"/>
      <c r="FNX11" s="53"/>
      <c r="FNY11" s="53"/>
      <c r="FNZ11" s="53"/>
      <c r="FOA11" s="53"/>
      <c r="FOB11" s="53"/>
      <c r="FOC11" s="53"/>
      <c r="FOD11" s="53"/>
      <c r="FOE11" s="53"/>
      <c r="FOF11" s="53"/>
      <c r="FOG11" s="53"/>
      <c r="FOH11" s="53"/>
      <c r="FOI11" s="53"/>
      <c r="FOJ11" s="53"/>
      <c r="FOK11" s="53"/>
      <c r="FOL11" s="53"/>
      <c r="FOM11" s="53"/>
      <c r="FON11" s="53"/>
      <c r="FOO11" s="53"/>
      <c r="FOP11" s="53"/>
      <c r="FOQ11" s="53"/>
      <c r="FOR11" s="53"/>
      <c r="FOS11" s="53"/>
      <c r="FOT11" s="53"/>
      <c r="FOU11" s="53"/>
      <c r="FOV11" s="53"/>
      <c r="FOW11" s="53"/>
      <c r="FOX11" s="53"/>
      <c r="FOY11" s="53"/>
      <c r="FOZ11" s="53"/>
      <c r="FPA11" s="53"/>
      <c r="FPB11" s="53"/>
      <c r="FPC11" s="53"/>
      <c r="FPD11" s="53"/>
      <c r="FPE11" s="53"/>
      <c r="FPF11" s="53"/>
      <c r="FPG11" s="53"/>
      <c r="FPH11" s="53"/>
      <c r="FPI11" s="53"/>
      <c r="FPJ11" s="53"/>
      <c r="FPK11" s="53"/>
      <c r="FPL11" s="53"/>
      <c r="FPM11" s="53"/>
      <c r="FPN11" s="53"/>
      <c r="FPO11" s="53"/>
      <c r="FPP11" s="53"/>
      <c r="FPQ11" s="53"/>
      <c r="FPR11" s="53"/>
      <c r="FPS11" s="53"/>
      <c r="FPT11" s="53"/>
      <c r="FPU11" s="53"/>
      <c r="FPV11" s="53"/>
      <c r="FPW11" s="53"/>
      <c r="FPX11" s="53"/>
      <c r="FPY11" s="53"/>
      <c r="FPZ11" s="53"/>
      <c r="FQA11" s="53"/>
      <c r="FQB11" s="53"/>
      <c r="FQC11" s="53"/>
      <c r="FQD11" s="53"/>
      <c r="FQE11" s="53"/>
      <c r="FQF11" s="53"/>
      <c r="FQG11" s="53"/>
      <c r="FQH11" s="53"/>
      <c r="FQI11" s="53"/>
      <c r="FQJ11" s="53"/>
      <c r="FQK11" s="53"/>
      <c r="FQL11" s="53"/>
      <c r="FQM11" s="53"/>
      <c r="FQN11" s="53"/>
      <c r="FQO11" s="53"/>
      <c r="FQP11" s="53"/>
      <c r="FQQ11" s="53"/>
      <c r="FQR11" s="53"/>
      <c r="FQS11" s="53"/>
      <c r="FQT11" s="53"/>
      <c r="FQU11" s="53"/>
      <c r="FQV11" s="53"/>
      <c r="FQW11" s="53"/>
      <c r="FQX11" s="53"/>
      <c r="FQY11" s="53"/>
      <c r="FQZ11" s="53"/>
      <c r="FRA11" s="53"/>
      <c r="FRB11" s="53"/>
      <c r="FRC11" s="53"/>
      <c r="FRD11" s="53"/>
      <c r="FRE11" s="53"/>
      <c r="FRF11" s="53"/>
      <c r="FRG11" s="53"/>
      <c r="FRH11" s="53"/>
      <c r="FRI11" s="53"/>
      <c r="FRJ11" s="53"/>
      <c r="FRK11" s="53"/>
      <c r="FRL11" s="53"/>
      <c r="FRM11" s="53"/>
      <c r="FRN11" s="53"/>
      <c r="FRO11" s="53"/>
      <c r="FRP11" s="53"/>
      <c r="FRQ11" s="53"/>
      <c r="FRR11" s="53"/>
      <c r="FRS11" s="53"/>
      <c r="FRT11" s="53"/>
      <c r="FRU11" s="53"/>
      <c r="FRV11" s="53"/>
      <c r="FRW11" s="53"/>
      <c r="FRX11" s="53"/>
      <c r="FRY11" s="53"/>
      <c r="FRZ11" s="53"/>
      <c r="FSA11" s="53"/>
      <c r="FSB11" s="53"/>
      <c r="FSC11" s="53"/>
      <c r="FSD11" s="53"/>
      <c r="FSE11" s="53"/>
      <c r="FSF11" s="53"/>
      <c r="FSG11" s="53"/>
      <c r="FSH11" s="53"/>
      <c r="FSI11" s="53"/>
      <c r="FSJ11" s="53"/>
      <c r="FSK11" s="53"/>
      <c r="FSL11" s="53"/>
      <c r="FSM11" s="53"/>
      <c r="FSN11" s="53"/>
      <c r="FSO11" s="53"/>
      <c r="FSP11" s="53"/>
      <c r="FSQ11" s="53"/>
      <c r="FSR11" s="53"/>
      <c r="FSS11" s="53"/>
      <c r="FST11" s="53"/>
      <c r="FSU11" s="53"/>
      <c r="FSV11" s="53"/>
      <c r="FSW11" s="53"/>
      <c r="FSX11" s="53"/>
      <c r="FSY11" s="53"/>
      <c r="FSZ11" s="53"/>
      <c r="FTA11" s="53"/>
      <c r="FTB11" s="53"/>
      <c r="FTC11" s="53"/>
      <c r="FTD11" s="53"/>
      <c r="FTE11" s="53"/>
      <c r="FTF11" s="53"/>
      <c r="FTG11" s="53"/>
      <c r="FTH11" s="53"/>
      <c r="FTI11" s="53"/>
      <c r="FTJ11" s="53"/>
      <c r="FTK11" s="53"/>
      <c r="FTL11" s="53"/>
      <c r="FTM11" s="53"/>
      <c r="FTN11" s="53"/>
      <c r="FTO11" s="53"/>
      <c r="FTP11" s="53"/>
      <c r="FTQ11" s="53"/>
      <c r="FTR11" s="53"/>
      <c r="FTS11" s="53"/>
      <c r="FTT11" s="53"/>
      <c r="FTU11" s="53"/>
      <c r="FTV11" s="53"/>
      <c r="FTW11" s="53"/>
      <c r="FTX11" s="53"/>
      <c r="FTY11" s="53"/>
      <c r="FTZ11" s="53"/>
      <c r="FUA11" s="53"/>
      <c r="FUB11" s="53"/>
      <c r="FUC11" s="53"/>
      <c r="FUD11" s="53"/>
      <c r="FUE11" s="53"/>
      <c r="FUF11" s="53"/>
      <c r="FUG11" s="53"/>
      <c r="FUH11" s="53"/>
      <c r="FUI11" s="53"/>
      <c r="FUJ11" s="53"/>
      <c r="FUK11" s="53"/>
      <c r="FUL11" s="53"/>
      <c r="FUM11" s="53"/>
      <c r="FUN11" s="53"/>
      <c r="FUO11" s="53"/>
      <c r="FUP11" s="53"/>
      <c r="FUQ11" s="53"/>
      <c r="FUR11" s="53"/>
      <c r="FUS11" s="53"/>
      <c r="FUT11" s="53"/>
      <c r="FUU11" s="53"/>
      <c r="FUV11" s="53"/>
      <c r="FUW11" s="53"/>
      <c r="FUX11" s="53"/>
      <c r="FUY11" s="53"/>
      <c r="FUZ11" s="53"/>
      <c r="FVA11" s="53"/>
      <c r="FVB11" s="53"/>
      <c r="FVC11" s="53"/>
      <c r="FVD11" s="53"/>
      <c r="FVE11" s="53"/>
      <c r="FVF11" s="53"/>
      <c r="FVG11" s="53"/>
      <c r="FVH11" s="53"/>
      <c r="FVI11" s="53"/>
      <c r="FVJ11" s="53"/>
      <c r="FVK11" s="53"/>
      <c r="FVL11" s="53"/>
      <c r="FVM11" s="53"/>
      <c r="FVN11" s="53"/>
      <c r="FVO11" s="53"/>
      <c r="FVP11" s="53"/>
      <c r="FVQ11" s="53"/>
      <c r="FVR11" s="53"/>
      <c r="FVS11" s="53"/>
      <c r="FVT11" s="53"/>
      <c r="FVU11" s="53"/>
      <c r="FVV11" s="53"/>
      <c r="FVW11" s="53"/>
      <c r="FVX11" s="53"/>
      <c r="FVY11" s="53"/>
      <c r="FVZ11" s="53"/>
      <c r="FWA11" s="53"/>
      <c r="FWB11" s="53"/>
      <c r="FWC11" s="53"/>
      <c r="FWD11" s="53"/>
      <c r="FWE11" s="53"/>
      <c r="FWF11" s="53"/>
      <c r="FWG11" s="53"/>
      <c r="FWH11" s="53"/>
      <c r="FWI11" s="53"/>
      <c r="FWJ11" s="53"/>
      <c r="FWK11" s="53"/>
      <c r="FWL11" s="53"/>
      <c r="FWM11" s="53"/>
      <c r="FWN11" s="53"/>
      <c r="FWO11" s="53"/>
      <c r="FWP11" s="53"/>
      <c r="FWQ11" s="53"/>
      <c r="FWR11" s="53"/>
      <c r="FWS11" s="53"/>
      <c r="FWT11" s="53"/>
      <c r="FWU11" s="53"/>
      <c r="FWV11" s="53"/>
      <c r="FWW11" s="53"/>
      <c r="FWX11" s="53"/>
      <c r="FWY11" s="53"/>
      <c r="FWZ11" s="53"/>
      <c r="FXA11" s="53"/>
      <c r="FXB11" s="53"/>
      <c r="FXC11" s="53"/>
      <c r="FXD11" s="53"/>
      <c r="FXE11" s="53"/>
      <c r="FXF11" s="53"/>
      <c r="FXG11" s="53"/>
      <c r="FXH11" s="53"/>
      <c r="FXI11" s="53"/>
      <c r="FXJ11" s="53"/>
      <c r="FXK11" s="53"/>
      <c r="FXL11" s="53"/>
      <c r="FXM11" s="53"/>
      <c r="FXN11" s="53"/>
      <c r="FXO11" s="53"/>
      <c r="FXP11" s="53"/>
      <c r="FXQ11" s="53"/>
      <c r="FXR11" s="53"/>
      <c r="FXS11" s="53"/>
      <c r="FXT11" s="53"/>
      <c r="FXU11" s="53"/>
      <c r="FXV11" s="53"/>
      <c r="FXW11" s="53"/>
      <c r="FXX11" s="53"/>
      <c r="FXY11" s="53"/>
      <c r="FXZ11" s="53"/>
      <c r="FYA11" s="53"/>
      <c r="FYB11" s="53"/>
      <c r="FYC11" s="53"/>
      <c r="FYD11" s="53"/>
      <c r="FYE11" s="53"/>
      <c r="FYF11" s="53"/>
      <c r="FYG11" s="53"/>
      <c r="FYH11" s="53"/>
      <c r="FYI11" s="53"/>
      <c r="FYJ11" s="53"/>
      <c r="FYK11" s="53"/>
      <c r="FYL11" s="53"/>
      <c r="FYM11" s="53"/>
      <c r="FYN11" s="53"/>
      <c r="FYO11" s="53"/>
      <c r="FYP11" s="53"/>
      <c r="FYQ11" s="53"/>
      <c r="FYR11" s="53"/>
      <c r="FYS11" s="53"/>
      <c r="FYT11" s="53"/>
      <c r="FYU11" s="53"/>
      <c r="FYV11" s="53"/>
      <c r="FYW11" s="53"/>
      <c r="FYX11" s="53"/>
      <c r="FYY11" s="53"/>
      <c r="FYZ11" s="53"/>
      <c r="FZA11" s="53"/>
      <c r="FZB11" s="53"/>
      <c r="FZC11" s="53"/>
      <c r="FZD11" s="53"/>
      <c r="FZE11" s="53"/>
      <c r="FZF11" s="53"/>
      <c r="FZG11" s="53"/>
      <c r="FZH11" s="53"/>
      <c r="FZI11" s="53"/>
      <c r="FZJ11" s="53"/>
      <c r="FZK11" s="53"/>
      <c r="FZL11" s="53"/>
      <c r="FZM11" s="53"/>
      <c r="FZN11" s="53"/>
      <c r="FZO11" s="53"/>
      <c r="FZP11" s="53"/>
      <c r="FZQ11" s="53"/>
      <c r="FZR11" s="53"/>
      <c r="FZS11" s="53"/>
      <c r="FZT11" s="53"/>
      <c r="FZU11" s="53"/>
      <c r="FZV11" s="53"/>
      <c r="FZW11" s="53"/>
      <c r="FZX11" s="53"/>
      <c r="FZY11" s="53"/>
      <c r="FZZ11" s="53"/>
      <c r="GAA11" s="53"/>
      <c r="GAB11" s="53"/>
      <c r="GAC11" s="53"/>
      <c r="GAD11" s="53"/>
      <c r="GAE11" s="53"/>
      <c r="GAF11" s="53"/>
      <c r="GAG11" s="53"/>
      <c r="GAH11" s="53"/>
      <c r="GAI11" s="53"/>
      <c r="GAJ11" s="53"/>
      <c r="GAK11" s="53"/>
      <c r="GAL11" s="53"/>
      <c r="GAM11" s="53"/>
      <c r="GAN11" s="53"/>
      <c r="GAO11" s="53"/>
      <c r="GAP11" s="53"/>
      <c r="GAQ11" s="53"/>
      <c r="GAR11" s="53"/>
      <c r="GAS11" s="53"/>
      <c r="GAT11" s="53"/>
      <c r="GAU11" s="53"/>
      <c r="GAV11" s="53"/>
      <c r="GAW11" s="53"/>
      <c r="GAX11" s="53"/>
      <c r="GAY11" s="53"/>
      <c r="GAZ11" s="53"/>
      <c r="GBA11" s="53"/>
      <c r="GBB11" s="53"/>
      <c r="GBC11" s="53"/>
      <c r="GBD11" s="53"/>
      <c r="GBE11" s="53"/>
      <c r="GBF11" s="53"/>
      <c r="GBG11" s="53"/>
      <c r="GBH11" s="53"/>
      <c r="GBI11" s="53"/>
      <c r="GBJ11" s="53"/>
      <c r="GBK11" s="53"/>
      <c r="GBL11" s="53"/>
      <c r="GBM11" s="53"/>
      <c r="GBN11" s="53"/>
      <c r="GBO11" s="53"/>
      <c r="GBP11" s="53"/>
      <c r="GBQ11" s="53"/>
      <c r="GBR11" s="53"/>
      <c r="GBS11" s="53"/>
      <c r="GBT11" s="53"/>
      <c r="GBU11" s="53"/>
      <c r="GBV11" s="53"/>
      <c r="GBW11" s="53"/>
      <c r="GBX11" s="53"/>
      <c r="GBY11" s="53"/>
      <c r="GBZ11" s="53"/>
      <c r="GCA11" s="53"/>
      <c r="GCB11" s="53"/>
      <c r="GCC11" s="53"/>
      <c r="GCD11" s="53"/>
      <c r="GCE11" s="53"/>
      <c r="GCF11" s="53"/>
      <c r="GCG11" s="53"/>
      <c r="GCH11" s="53"/>
      <c r="GCI11" s="53"/>
      <c r="GCJ11" s="53"/>
      <c r="GCK11" s="53"/>
      <c r="GCL11" s="53"/>
      <c r="GCM11" s="53"/>
      <c r="GCN11" s="53"/>
      <c r="GCO11" s="53"/>
      <c r="GCP11" s="53"/>
      <c r="GCQ11" s="53"/>
      <c r="GCR11" s="53"/>
      <c r="GCS11" s="53"/>
      <c r="GCT11" s="53"/>
      <c r="GCU11" s="53"/>
      <c r="GCV11" s="53"/>
      <c r="GCW11" s="53"/>
      <c r="GCX11" s="53"/>
      <c r="GCY11" s="53"/>
      <c r="GCZ11" s="53"/>
      <c r="GDA11" s="53"/>
      <c r="GDB11" s="53"/>
      <c r="GDC11" s="53"/>
      <c r="GDD11" s="53"/>
      <c r="GDE11" s="53"/>
      <c r="GDF11" s="53"/>
      <c r="GDG11" s="53"/>
      <c r="GDH11" s="53"/>
      <c r="GDI11" s="53"/>
      <c r="GDJ11" s="53"/>
      <c r="GDK11" s="53"/>
      <c r="GDL11" s="53"/>
      <c r="GDM11" s="53"/>
      <c r="GDN11" s="53"/>
      <c r="GDO11" s="53"/>
      <c r="GDP11" s="53"/>
      <c r="GDQ11" s="53"/>
      <c r="GDR11" s="53"/>
      <c r="GDS11" s="53"/>
      <c r="GDT11" s="53"/>
      <c r="GDU11" s="53"/>
      <c r="GDV11" s="53"/>
      <c r="GDW11" s="53"/>
      <c r="GDX11" s="53"/>
      <c r="GDY11" s="53"/>
      <c r="GDZ11" s="53"/>
      <c r="GEA11" s="53"/>
      <c r="GEB11" s="53"/>
      <c r="GEC11" s="53"/>
      <c r="GED11" s="53"/>
      <c r="GEE11" s="53"/>
      <c r="GEF11" s="53"/>
      <c r="GEG11" s="53"/>
      <c r="GEH11" s="53"/>
      <c r="GEI11" s="53"/>
      <c r="GEJ11" s="53"/>
      <c r="GEK11" s="53"/>
      <c r="GEL11" s="53"/>
      <c r="GEM11" s="53"/>
      <c r="GEN11" s="53"/>
      <c r="GEO11" s="53"/>
      <c r="GEP11" s="53"/>
      <c r="GEQ11" s="53"/>
      <c r="GER11" s="53"/>
      <c r="GES11" s="53"/>
      <c r="GET11" s="53"/>
      <c r="GEU11" s="53"/>
      <c r="GEV11" s="53"/>
      <c r="GEW11" s="53"/>
      <c r="GEX11" s="53"/>
      <c r="GEY11" s="53"/>
      <c r="GEZ11" s="53"/>
      <c r="GFA11" s="53"/>
      <c r="GFB11" s="53"/>
      <c r="GFC11" s="53"/>
      <c r="GFD11" s="53"/>
      <c r="GFE11" s="53"/>
      <c r="GFF11" s="53"/>
      <c r="GFG11" s="53"/>
      <c r="GFH11" s="53"/>
      <c r="GFI11" s="53"/>
      <c r="GFJ11" s="53"/>
      <c r="GFK11" s="53"/>
      <c r="GFL11" s="53"/>
      <c r="GFM11" s="53"/>
      <c r="GFN11" s="53"/>
      <c r="GFO11" s="53"/>
      <c r="GFP11" s="53"/>
      <c r="GFQ11" s="53"/>
      <c r="GFR11" s="53"/>
      <c r="GFS11" s="53"/>
      <c r="GFT11" s="53"/>
      <c r="GFU11" s="53"/>
      <c r="GFV11" s="53"/>
      <c r="GFW11" s="53"/>
      <c r="GFX11" s="53"/>
      <c r="GFY11" s="53"/>
      <c r="GFZ11" s="53"/>
      <c r="GGA11" s="53"/>
      <c r="GGB11" s="53"/>
      <c r="GGC11" s="53"/>
      <c r="GGD11" s="53"/>
      <c r="GGE11" s="53"/>
      <c r="GGF11" s="53"/>
      <c r="GGG11" s="53"/>
      <c r="GGH11" s="53"/>
      <c r="GGI11" s="53"/>
      <c r="GGJ11" s="53"/>
      <c r="GGK11" s="53"/>
      <c r="GGL11" s="53"/>
      <c r="GGM11" s="53"/>
      <c r="GGN11" s="53"/>
      <c r="GGO11" s="53"/>
      <c r="GGP11" s="53"/>
      <c r="GGQ11" s="53"/>
      <c r="GGR11" s="53"/>
      <c r="GGS11" s="53"/>
      <c r="GGT11" s="53"/>
      <c r="GGU11" s="53"/>
      <c r="GGV11" s="53"/>
      <c r="GGW11" s="53"/>
      <c r="GGX11" s="53"/>
      <c r="GGY11" s="53"/>
      <c r="GGZ11" s="53"/>
      <c r="GHA11" s="53"/>
      <c r="GHB11" s="53"/>
      <c r="GHC11" s="53"/>
      <c r="GHD11" s="53"/>
      <c r="GHE11" s="53"/>
      <c r="GHF11" s="53"/>
      <c r="GHG11" s="53"/>
      <c r="GHH11" s="53"/>
      <c r="GHI11" s="53"/>
      <c r="GHJ11" s="53"/>
      <c r="GHK11" s="53"/>
      <c r="GHL11" s="53"/>
      <c r="GHM11" s="53"/>
      <c r="GHN11" s="53"/>
      <c r="GHO11" s="53"/>
      <c r="GHP11" s="53"/>
      <c r="GHQ11" s="53"/>
      <c r="GHR11" s="53"/>
      <c r="GHS11" s="53"/>
      <c r="GHT11" s="53"/>
      <c r="GHU11" s="53"/>
      <c r="GHV11" s="53"/>
      <c r="GHW11" s="53"/>
      <c r="GHX11" s="53"/>
      <c r="GHY11" s="53"/>
      <c r="GHZ11" s="53"/>
      <c r="GIA11" s="53"/>
      <c r="GIB11" s="53"/>
      <c r="GIC11" s="53"/>
      <c r="GID11" s="53"/>
      <c r="GIE11" s="53"/>
      <c r="GIF11" s="53"/>
      <c r="GIG11" s="53"/>
      <c r="GIH11" s="53"/>
      <c r="GII11" s="53"/>
      <c r="GIJ11" s="53"/>
      <c r="GIK11" s="53"/>
      <c r="GIL11" s="53"/>
      <c r="GIM11" s="53"/>
      <c r="GIN11" s="53"/>
      <c r="GIO11" s="53"/>
      <c r="GIP11" s="53"/>
      <c r="GIQ11" s="53"/>
      <c r="GIR11" s="53"/>
      <c r="GIS11" s="53"/>
      <c r="GIT11" s="53"/>
      <c r="GIU11" s="53"/>
      <c r="GIV11" s="53"/>
      <c r="GIW11" s="53"/>
      <c r="GIX11" s="53"/>
      <c r="GIY11" s="53"/>
      <c r="GIZ11" s="53"/>
      <c r="GJA11" s="53"/>
      <c r="GJB11" s="53"/>
      <c r="GJC11" s="53"/>
      <c r="GJD11" s="53"/>
      <c r="GJE11" s="53"/>
      <c r="GJF11" s="53"/>
      <c r="GJG11" s="53"/>
      <c r="GJH11" s="53"/>
      <c r="GJI11" s="53"/>
      <c r="GJJ11" s="53"/>
      <c r="GJK11" s="53"/>
      <c r="GJL11" s="53"/>
      <c r="GJM11" s="53"/>
      <c r="GJN11" s="53"/>
      <c r="GJO11" s="53"/>
      <c r="GJP11" s="53"/>
      <c r="GJQ11" s="53"/>
      <c r="GJR11" s="53"/>
      <c r="GJS11" s="53"/>
      <c r="GJT11" s="53"/>
      <c r="GJU11" s="53"/>
      <c r="GJV11" s="53"/>
      <c r="GJW11" s="53"/>
      <c r="GJX11" s="53"/>
      <c r="GJY11" s="53"/>
      <c r="GJZ11" s="53"/>
      <c r="GKA11" s="53"/>
      <c r="GKB11" s="53"/>
      <c r="GKC11" s="53"/>
      <c r="GKD11" s="53"/>
      <c r="GKE11" s="53"/>
      <c r="GKF11" s="53"/>
      <c r="GKG11" s="53"/>
      <c r="GKH11" s="53"/>
      <c r="GKI11" s="53"/>
      <c r="GKJ11" s="53"/>
      <c r="GKK11" s="53"/>
      <c r="GKL11" s="53"/>
      <c r="GKM11" s="53"/>
      <c r="GKN11" s="53"/>
      <c r="GKO11" s="53"/>
      <c r="GKP11" s="53"/>
      <c r="GKQ11" s="53"/>
      <c r="GKR11" s="53"/>
      <c r="GKS11" s="53"/>
      <c r="GKT11" s="53"/>
      <c r="GKU11" s="53"/>
      <c r="GKV11" s="53"/>
      <c r="GKW11" s="53"/>
      <c r="GKX11" s="53"/>
      <c r="GKY11" s="53"/>
      <c r="GKZ11" s="53"/>
      <c r="GLA11" s="53"/>
      <c r="GLB11" s="53"/>
      <c r="GLC11" s="53"/>
      <c r="GLD11" s="53"/>
      <c r="GLE11" s="53"/>
      <c r="GLF11" s="53"/>
      <c r="GLG11" s="53"/>
      <c r="GLH11" s="53"/>
      <c r="GLI11" s="53"/>
      <c r="GLJ11" s="53"/>
      <c r="GLK11" s="53"/>
      <c r="GLL11" s="53"/>
      <c r="GLM11" s="53"/>
      <c r="GLN11" s="53"/>
      <c r="GLO11" s="53"/>
      <c r="GLP11" s="53"/>
      <c r="GLQ11" s="53"/>
      <c r="GLR11" s="53"/>
      <c r="GLS11" s="53"/>
      <c r="GLT11" s="53"/>
      <c r="GLU11" s="53"/>
      <c r="GLV11" s="53"/>
      <c r="GLW11" s="53"/>
      <c r="GLX11" s="53"/>
      <c r="GLY11" s="53"/>
      <c r="GLZ11" s="53"/>
      <c r="GMA11" s="53"/>
      <c r="GMB11" s="53"/>
      <c r="GMC11" s="53"/>
      <c r="GMD11" s="53"/>
      <c r="GME11" s="53"/>
      <c r="GMF11" s="53"/>
      <c r="GMG11" s="53"/>
      <c r="GMH11" s="53"/>
      <c r="GMI11" s="53"/>
      <c r="GMJ11" s="53"/>
      <c r="GMK11" s="53"/>
      <c r="GML11" s="53"/>
      <c r="GMM11" s="53"/>
      <c r="GMN11" s="53"/>
      <c r="GMO11" s="53"/>
      <c r="GMP11" s="53"/>
      <c r="GMQ11" s="53"/>
      <c r="GMR11" s="53"/>
      <c r="GMS11" s="53"/>
      <c r="GMT11" s="53"/>
      <c r="GMU11" s="53"/>
      <c r="GMV11" s="53"/>
      <c r="GMW11" s="53"/>
      <c r="GMX11" s="53"/>
      <c r="GMY11" s="53"/>
      <c r="GMZ11" s="53"/>
      <c r="GNA11" s="53"/>
      <c r="GNB11" s="53"/>
      <c r="GNC11" s="53"/>
      <c r="GND11" s="53"/>
      <c r="GNE11" s="53"/>
      <c r="GNF11" s="53"/>
      <c r="GNG11" s="53"/>
      <c r="GNH11" s="53"/>
      <c r="GNI11" s="53"/>
      <c r="GNJ11" s="53"/>
      <c r="GNK11" s="53"/>
      <c r="GNL11" s="53"/>
      <c r="GNM11" s="53"/>
      <c r="GNN11" s="53"/>
      <c r="GNO11" s="53"/>
      <c r="GNP11" s="53"/>
      <c r="GNQ11" s="53"/>
      <c r="GNR11" s="53"/>
      <c r="GNS11" s="53"/>
      <c r="GNT11" s="53"/>
      <c r="GNU11" s="53"/>
      <c r="GNV11" s="53"/>
      <c r="GNW11" s="53"/>
      <c r="GNX11" s="53"/>
      <c r="GNY11" s="53"/>
      <c r="GNZ11" s="53"/>
      <c r="GOA11" s="53"/>
      <c r="GOB11" s="53"/>
      <c r="GOC11" s="53"/>
      <c r="GOD11" s="53"/>
      <c r="GOE11" s="53"/>
      <c r="GOF11" s="53"/>
      <c r="GOG11" s="53"/>
      <c r="GOH11" s="53"/>
      <c r="GOI11" s="53"/>
      <c r="GOJ11" s="53"/>
      <c r="GOK11" s="53"/>
      <c r="GOL11" s="53"/>
      <c r="GOM11" s="53"/>
      <c r="GON11" s="53"/>
      <c r="GOO11" s="53"/>
      <c r="GOP11" s="53"/>
      <c r="GOQ11" s="53"/>
      <c r="GOR11" s="53"/>
      <c r="GOS11" s="53"/>
      <c r="GOT11" s="53"/>
      <c r="GOU11" s="53"/>
      <c r="GOV11" s="53"/>
      <c r="GOW11" s="53"/>
      <c r="GOX11" s="53"/>
      <c r="GOY11" s="53"/>
      <c r="GOZ11" s="53"/>
      <c r="GPA11" s="53"/>
      <c r="GPB11" s="53"/>
      <c r="GPC11" s="53"/>
      <c r="GPD11" s="53"/>
      <c r="GPE11" s="53"/>
      <c r="GPF11" s="53"/>
      <c r="GPG11" s="53"/>
      <c r="GPH11" s="53"/>
      <c r="GPI11" s="53"/>
      <c r="GPJ11" s="53"/>
      <c r="GPK11" s="53"/>
      <c r="GPL11" s="53"/>
      <c r="GPM11" s="53"/>
      <c r="GPN11" s="53"/>
      <c r="GPO11" s="53"/>
      <c r="GPP11" s="53"/>
      <c r="GPQ11" s="53"/>
      <c r="GPR11" s="53"/>
      <c r="GPS11" s="53"/>
      <c r="GPT11" s="53"/>
      <c r="GPU11" s="53"/>
      <c r="GPV11" s="53"/>
      <c r="GPW11" s="53"/>
      <c r="GPX11" s="53"/>
      <c r="GPY11" s="53"/>
      <c r="GPZ11" s="53"/>
      <c r="GQA11" s="53"/>
      <c r="GQB11" s="53"/>
      <c r="GQC11" s="53"/>
      <c r="GQD11" s="53"/>
      <c r="GQE11" s="53"/>
      <c r="GQF11" s="53"/>
      <c r="GQG11" s="53"/>
      <c r="GQH11" s="53"/>
      <c r="GQI11" s="53"/>
      <c r="GQJ11" s="53"/>
      <c r="GQK11" s="53"/>
      <c r="GQL11" s="53"/>
      <c r="GQM11" s="53"/>
      <c r="GQN11" s="53"/>
      <c r="GQO11" s="53"/>
      <c r="GQP11" s="53"/>
      <c r="GQQ11" s="53"/>
      <c r="GQR11" s="53"/>
      <c r="GQS11" s="53"/>
      <c r="GQT11" s="53"/>
      <c r="GQU11" s="53"/>
      <c r="GQV11" s="53"/>
      <c r="GQW11" s="53"/>
      <c r="GQX11" s="53"/>
      <c r="GQY11" s="53"/>
      <c r="GQZ11" s="53"/>
      <c r="GRA11" s="53"/>
      <c r="GRB11" s="53"/>
      <c r="GRC11" s="53"/>
      <c r="GRD11" s="53"/>
      <c r="GRE11" s="53"/>
      <c r="GRF11" s="53"/>
      <c r="GRG11" s="53"/>
      <c r="GRH11" s="53"/>
      <c r="GRI11" s="53"/>
      <c r="GRJ11" s="53"/>
      <c r="GRK11" s="53"/>
      <c r="GRL11" s="53"/>
      <c r="GRM11" s="53"/>
      <c r="GRN11" s="53"/>
      <c r="GRO11" s="53"/>
      <c r="GRP11" s="53"/>
      <c r="GRQ11" s="53"/>
      <c r="GRR11" s="53"/>
      <c r="GRS11" s="53"/>
      <c r="GRT11" s="53"/>
      <c r="GRU11" s="53"/>
      <c r="GRV11" s="53"/>
      <c r="GRW11" s="53"/>
      <c r="GRX11" s="53"/>
      <c r="GRY11" s="53"/>
      <c r="GRZ11" s="53"/>
      <c r="GSA11" s="53"/>
      <c r="GSB11" s="53"/>
      <c r="GSC11" s="53"/>
      <c r="GSD11" s="53"/>
      <c r="GSE11" s="53"/>
      <c r="GSF11" s="53"/>
      <c r="GSG11" s="53"/>
      <c r="GSH11" s="53"/>
      <c r="GSI11" s="53"/>
      <c r="GSJ11" s="53"/>
      <c r="GSK11" s="53"/>
      <c r="GSL11" s="53"/>
      <c r="GSM11" s="53"/>
      <c r="GSN11" s="53"/>
      <c r="GSO11" s="53"/>
      <c r="GSP11" s="53"/>
      <c r="GSQ11" s="53"/>
      <c r="GSR11" s="53"/>
      <c r="GSS11" s="53"/>
      <c r="GST11" s="53"/>
      <c r="GSU11" s="53"/>
      <c r="GSV11" s="53"/>
      <c r="GSW11" s="53"/>
      <c r="GSX11" s="53"/>
      <c r="GSY11" s="53"/>
      <c r="GSZ11" s="53"/>
      <c r="GTA11" s="53"/>
      <c r="GTB11" s="53"/>
      <c r="GTC11" s="53"/>
      <c r="GTD11" s="53"/>
      <c r="GTE11" s="53"/>
      <c r="GTF11" s="53"/>
      <c r="GTG11" s="53"/>
      <c r="GTH11" s="53"/>
      <c r="GTI11" s="53"/>
      <c r="GTJ11" s="53"/>
      <c r="GTK11" s="53"/>
      <c r="GTL11" s="53"/>
      <c r="GTM11" s="53"/>
      <c r="GTN11" s="53"/>
      <c r="GTO11" s="53"/>
      <c r="GTP11" s="53"/>
      <c r="GTQ11" s="53"/>
      <c r="GTR11" s="53"/>
      <c r="GTS11" s="53"/>
      <c r="GTT11" s="53"/>
      <c r="GTU11" s="53"/>
      <c r="GTV11" s="53"/>
      <c r="GTW11" s="53"/>
      <c r="GTX11" s="53"/>
      <c r="GTY11" s="53"/>
      <c r="GTZ11" s="53"/>
      <c r="GUA11" s="53"/>
      <c r="GUB11" s="53"/>
      <c r="GUC11" s="53"/>
      <c r="GUD11" s="53"/>
      <c r="GUE11" s="53"/>
      <c r="GUF11" s="53"/>
      <c r="GUG11" s="53"/>
      <c r="GUH11" s="53"/>
      <c r="GUI11" s="53"/>
      <c r="GUJ11" s="53"/>
      <c r="GUK11" s="53"/>
      <c r="GUL11" s="53"/>
      <c r="GUM11" s="53"/>
      <c r="GUN11" s="53"/>
      <c r="GUO11" s="53"/>
      <c r="GUP11" s="53"/>
      <c r="GUQ11" s="53"/>
      <c r="GUR11" s="53"/>
      <c r="GUS11" s="53"/>
      <c r="GUT11" s="53"/>
      <c r="GUU11" s="53"/>
      <c r="GUV11" s="53"/>
      <c r="GUW11" s="53"/>
      <c r="GUX11" s="53"/>
      <c r="GUY11" s="53"/>
      <c r="GUZ11" s="53"/>
      <c r="GVA11" s="53"/>
      <c r="GVB11" s="53"/>
      <c r="GVC11" s="53"/>
      <c r="GVD11" s="53"/>
      <c r="GVE11" s="53"/>
      <c r="GVF11" s="53"/>
      <c r="GVG11" s="53"/>
      <c r="GVH11" s="53"/>
      <c r="GVI11" s="53"/>
      <c r="GVJ11" s="53"/>
      <c r="GVK11" s="53"/>
      <c r="GVL11" s="53"/>
      <c r="GVM11" s="53"/>
      <c r="GVN11" s="53"/>
      <c r="GVO11" s="53"/>
      <c r="GVP11" s="53"/>
      <c r="GVQ11" s="53"/>
      <c r="GVR11" s="53"/>
      <c r="GVS11" s="53"/>
      <c r="GVT11" s="53"/>
      <c r="GVU11" s="53"/>
      <c r="GVV11" s="53"/>
      <c r="GVW11" s="53"/>
      <c r="GVX11" s="53"/>
      <c r="GVY11" s="53"/>
      <c r="GVZ11" s="53"/>
      <c r="GWA11" s="53"/>
      <c r="GWB11" s="53"/>
      <c r="GWC11" s="53"/>
      <c r="GWD11" s="53"/>
      <c r="GWE11" s="53"/>
      <c r="GWF11" s="53"/>
      <c r="GWG11" s="53"/>
      <c r="GWH11" s="53"/>
      <c r="GWI11" s="53"/>
      <c r="GWJ11" s="53"/>
      <c r="GWK11" s="53"/>
      <c r="GWL11" s="53"/>
      <c r="GWM11" s="53"/>
      <c r="GWN11" s="53"/>
      <c r="GWO11" s="53"/>
      <c r="GWP11" s="53"/>
      <c r="GWQ11" s="53"/>
      <c r="GWR11" s="53"/>
      <c r="GWS11" s="53"/>
      <c r="GWT11" s="53"/>
      <c r="GWU11" s="53"/>
      <c r="GWV11" s="53"/>
      <c r="GWW11" s="53"/>
      <c r="GWX11" s="53"/>
      <c r="GWY11" s="53"/>
      <c r="GWZ11" s="53"/>
      <c r="GXA11" s="53"/>
      <c r="GXB11" s="53"/>
      <c r="GXC11" s="53"/>
      <c r="GXD11" s="53"/>
      <c r="GXE11" s="53"/>
      <c r="GXF11" s="53"/>
      <c r="GXG11" s="53"/>
      <c r="GXH11" s="53"/>
      <c r="GXI11" s="53"/>
      <c r="GXJ11" s="53"/>
      <c r="GXK11" s="53"/>
      <c r="GXL11" s="53"/>
      <c r="GXM11" s="53"/>
      <c r="GXN11" s="53"/>
      <c r="GXO11" s="53"/>
      <c r="GXP11" s="53"/>
      <c r="GXQ11" s="53"/>
      <c r="GXR11" s="53"/>
      <c r="GXS11" s="53"/>
      <c r="GXT11" s="53"/>
      <c r="GXU11" s="53"/>
      <c r="GXV11" s="53"/>
      <c r="GXW11" s="53"/>
      <c r="GXX11" s="53"/>
      <c r="GXY11" s="53"/>
      <c r="GXZ11" s="53"/>
      <c r="GYA11" s="53"/>
      <c r="GYB11" s="53"/>
      <c r="GYC11" s="53"/>
      <c r="GYD11" s="53"/>
      <c r="GYE11" s="53"/>
      <c r="GYF11" s="53"/>
      <c r="GYG11" s="53"/>
      <c r="GYH11" s="53"/>
      <c r="GYI11" s="53"/>
      <c r="GYJ11" s="53"/>
      <c r="GYK11" s="53"/>
      <c r="GYL11" s="53"/>
      <c r="GYM11" s="53"/>
      <c r="GYN11" s="53"/>
      <c r="GYO11" s="53"/>
      <c r="GYP11" s="53"/>
      <c r="GYQ11" s="53"/>
      <c r="GYR11" s="53"/>
      <c r="GYS11" s="53"/>
      <c r="GYT11" s="53"/>
      <c r="GYU11" s="53"/>
      <c r="GYV11" s="53"/>
      <c r="GYW11" s="53"/>
      <c r="GYX11" s="53"/>
      <c r="GYY11" s="53"/>
      <c r="GYZ11" s="53"/>
      <c r="GZA11" s="53"/>
      <c r="GZB11" s="53"/>
      <c r="GZC11" s="53"/>
      <c r="GZD11" s="53"/>
      <c r="GZE11" s="53"/>
      <c r="GZF11" s="53"/>
      <c r="GZG11" s="53"/>
      <c r="GZH11" s="53"/>
      <c r="GZI11" s="53"/>
      <c r="GZJ11" s="53"/>
      <c r="GZK11" s="53"/>
      <c r="GZL11" s="53"/>
      <c r="GZM11" s="53"/>
      <c r="GZN11" s="53"/>
      <c r="GZO11" s="53"/>
      <c r="GZP11" s="53"/>
      <c r="GZQ11" s="53"/>
      <c r="GZR11" s="53"/>
      <c r="GZS11" s="53"/>
      <c r="GZT11" s="53"/>
      <c r="GZU11" s="53"/>
      <c r="GZV11" s="53"/>
      <c r="GZW11" s="53"/>
      <c r="GZX11" s="53"/>
      <c r="GZY11" s="53"/>
      <c r="GZZ11" s="53"/>
      <c r="HAA11" s="53"/>
      <c r="HAB11" s="53"/>
      <c r="HAC11" s="53"/>
      <c r="HAD11" s="53"/>
      <c r="HAE11" s="53"/>
      <c r="HAF11" s="53"/>
      <c r="HAG11" s="53"/>
      <c r="HAH11" s="53"/>
      <c r="HAI11" s="53"/>
      <c r="HAJ11" s="53"/>
      <c r="HAK11" s="53"/>
      <c r="HAL11" s="53"/>
      <c r="HAM11" s="53"/>
      <c r="HAN11" s="53"/>
      <c r="HAO11" s="53"/>
      <c r="HAP11" s="53"/>
      <c r="HAQ11" s="53"/>
      <c r="HAR11" s="53"/>
      <c r="HAS11" s="53"/>
      <c r="HAT11" s="53"/>
      <c r="HAU11" s="53"/>
      <c r="HAV11" s="53"/>
      <c r="HAW11" s="53"/>
      <c r="HAX11" s="53"/>
      <c r="HAY11" s="53"/>
      <c r="HAZ11" s="53"/>
      <c r="HBA11" s="53"/>
      <c r="HBB11" s="53"/>
      <c r="HBC11" s="53"/>
      <c r="HBD11" s="53"/>
      <c r="HBE11" s="53"/>
      <c r="HBF11" s="53"/>
      <c r="HBG11" s="53"/>
      <c r="HBH11" s="53"/>
      <c r="HBI11" s="53"/>
      <c r="HBJ11" s="53"/>
      <c r="HBK11" s="53"/>
      <c r="HBL11" s="53"/>
      <c r="HBM11" s="53"/>
      <c r="HBN11" s="53"/>
      <c r="HBO11" s="53"/>
      <c r="HBP11" s="53"/>
      <c r="HBQ11" s="53"/>
      <c r="HBR11" s="53"/>
      <c r="HBS11" s="53"/>
      <c r="HBT11" s="53"/>
      <c r="HBU11" s="53"/>
      <c r="HBV11" s="53"/>
      <c r="HBW11" s="53"/>
      <c r="HBX11" s="53"/>
      <c r="HBY11" s="53"/>
      <c r="HBZ11" s="53"/>
      <c r="HCA11" s="53"/>
      <c r="HCB11" s="53"/>
      <c r="HCC11" s="53"/>
      <c r="HCD11" s="53"/>
      <c r="HCE11" s="53"/>
      <c r="HCF11" s="53"/>
      <c r="HCG11" s="53"/>
      <c r="HCH11" s="53"/>
      <c r="HCI11" s="53"/>
      <c r="HCJ11" s="53"/>
      <c r="HCK11" s="53"/>
      <c r="HCL11" s="53"/>
      <c r="HCM11" s="53"/>
      <c r="HCN11" s="53"/>
      <c r="HCO11" s="53"/>
      <c r="HCP11" s="53"/>
      <c r="HCQ11" s="53"/>
      <c r="HCR11" s="53"/>
      <c r="HCS11" s="53"/>
      <c r="HCT11" s="53"/>
      <c r="HCU11" s="53"/>
      <c r="HCV11" s="53"/>
      <c r="HCW11" s="53"/>
      <c r="HCX11" s="53"/>
      <c r="HCY11" s="53"/>
      <c r="HCZ11" s="53"/>
      <c r="HDA11" s="53"/>
      <c r="HDB11" s="53"/>
      <c r="HDC11" s="53"/>
      <c r="HDD11" s="53"/>
      <c r="HDE11" s="53"/>
      <c r="HDF11" s="53"/>
      <c r="HDG11" s="53"/>
      <c r="HDH11" s="53"/>
      <c r="HDI11" s="53"/>
      <c r="HDJ11" s="53"/>
      <c r="HDK11" s="53"/>
      <c r="HDL11" s="53"/>
      <c r="HDM11" s="53"/>
      <c r="HDN11" s="53"/>
      <c r="HDO11" s="53"/>
      <c r="HDP11" s="53"/>
      <c r="HDQ11" s="53"/>
      <c r="HDR11" s="53"/>
      <c r="HDS11" s="53"/>
      <c r="HDT11" s="53"/>
      <c r="HDU11" s="53"/>
      <c r="HDV11" s="53"/>
      <c r="HDW11" s="53"/>
      <c r="HDX11" s="53"/>
      <c r="HDY11" s="53"/>
      <c r="HDZ11" s="53"/>
      <c r="HEA11" s="53"/>
      <c r="HEB11" s="53"/>
      <c r="HEC11" s="53"/>
      <c r="HED11" s="53"/>
      <c r="HEE11" s="53"/>
      <c r="HEF11" s="53"/>
      <c r="HEG11" s="53"/>
      <c r="HEH11" s="53"/>
      <c r="HEI11" s="53"/>
      <c r="HEJ11" s="53"/>
      <c r="HEK11" s="53"/>
      <c r="HEL11" s="53"/>
      <c r="HEM11" s="53"/>
      <c r="HEN11" s="53"/>
      <c r="HEO11" s="53"/>
      <c r="HEP11" s="53"/>
      <c r="HEQ11" s="53"/>
      <c r="HER11" s="53"/>
      <c r="HES11" s="53"/>
      <c r="HET11" s="53"/>
      <c r="HEU11" s="53"/>
      <c r="HEV11" s="53"/>
      <c r="HEW11" s="53"/>
      <c r="HEX11" s="53"/>
      <c r="HEY11" s="53"/>
      <c r="HEZ11" s="53"/>
      <c r="HFA11" s="53"/>
      <c r="HFB11" s="53"/>
      <c r="HFC11" s="53"/>
      <c r="HFD11" s="53"/>
      <c r="HFE11" s="53"/>
      <c r="HFF11" s="53"/>
      <c r="HFG11" s="53"/>
      <c r="HFH11" s="53"/>
      <c r="HFI11" s="53"/>
      <c r="HFJ11" s="53"/>
      <c r="HFK11" s="53"/>
      <c r="HFL11" s="53"/>
      <c r="HFM11" s="53"/>
      <c r="HFN11" s="53"/>
      <c r="HFO11" s="53"/>
      <c r="HFP11" s="53"/>
      <c r="HFQ11" s="53"/>
      <c r="HFR11" s="53"/>
      <c r="HFS11" s="53"/>
      <c r="HFT11" s="53"/>
      <c r="HFU11" s="53"/>
      <c r="HFV11" s="53"/>
      <c r="HFW11" s="53"/>
      <c r="HFX11" s="53"/>
      <c r="HFY11" s="53"/>
      <c r="HFZ11" s="53"/>
      <c r="HGA11" s="53"/>
      <c r="HGB11" s="53"/>
      <c r="HGC11" s="53"/>
      <c r="HGD11" s="53"/>
      <c r="HGE11" s="53"/>
      <c r="HGF11" s="53"/>
      <c r="HGG11" s="53"/>
      <c r="HGH11" s="53"/>
      <c r="HGI11" s="53"/>
      <c r="HGJ11" s="53"/>
      <c r="HGK11" s="53"/>
      <c r="HGL11" s="53"/>
      <c r="HGM11" s="53"/>
      <c r="HGN11" s="53"/>
      <c r="HGO11" s="53"/>
      <c r="HGP11" s="53"/>
      <c r="HGQ11" s="53"/>
      <c r="HGR11" s="53"/>
      <c r="HGS11" s="53"/>
      <c r="HGT11" s="53"/>
      <c r="HGU11" s="53"/>
      <c r="HGV11" s="53"/>
      <c r="HGW11" s="53"/>
      <c r="HGX11" s="53"/>
      <c r="HGY11" s="53"/>
      <c r="HGZ11" s="53"/>
      <c r="HHA11" s="53"/>
      <c r="HHB11" s="53"/>
      <c r="HHC11" s="53"/>
      <c r="HHD11" s="53"/>
      <c r="HHE11" s="53"/>
      <c r="HHF11" s="53"/>
      <c r="HHG11" s="53"/>
      <c r="HHH11" s="53"/>
      <c r="HHI11" s="53"/>
      <c r="HHJ11" s="53"/>
      <c r="HHK11" s="53"/>
      <c r="HHL11" s="53"/>
      <c r="HHM11" s="53"/>
      <c r="HHN11" s="53"/>
      <c r="HHO11" s="53"/>
      <c r="HHP11" s="53"/>
      <c r="HHQ11" s="53"/>
      <c r="HHR11" s="53"/>
      <c r="HHS11" s="53"/>
      <c r="HHT11" s="53"/>
      <c r="HHU11" s="53"/>
      <c r="HHV11" s="53"/>
      <c r="HHW11" s="53"/>
      <c r="HHX11" s="53"/>
      <c r="HHY11" s="53"/>
      <c r="HHZ11" s="53"/>
      <c r="HIA11" s="53"/>
      <c r="HIB11" s="53"/>
      <c r="HIC11" s="53"/>
      <c r="HID11" s="53"/>
      <c r="HIE11" s="53"/>
      <c r="HIF11" s="53"/>
      <c r="HIG11" s="53"/>
      <c r="HIH11" s="53"/>
      <c r="HII11" s="53"/>
      <c r="HIJ11" s="53"/>
      <c r="HIK11" s="53"/>
      <c r="HIL11" s="53"/>
      <c r="HIM11" s="53"/>
      <c r="HIN11" s="53"/>
      <c r="HIO11" s="53"/>
      <c r="HIP11" s="53"/>
      <c r="HIQ11" s="53"/>
      <c r="HIR11" s="53"/>
      <c r="HIS11" s="53"/>
      <c r="HIT11" s="53"/>
      <c r="HIU11" s="53"/>
      <c r="HIV11" s="53"/>
      <c r="HIW11" s="53"/>
      <c r="HIX11" s="53"/>
      <c r="HIY11" s="53"/>
      <c r="HIZ11" s="53"/>
      <c r="HJA11" s="53"/>
      <c r="HJB11" s="53"/>
      <c r="HJC11" s="53"/>
      <c r="HJD11" s="53"/>
      <c r="HJE11" s="53"/>
      <c r="HJF11" s="53"/>
      <c r="HJG11" s="53"/>
      <c r="HJH11" s="53"/>
      <c r="HJI11" s="53"/>
      <c r="HJJ11" s="53"/>
      <c r="HJK11" s="53"/>
      <c r="HJL11" s="53"/>
      <c r="HJM11" s="53"/>
      <c r="HJN11" s="53"/>
      <c r="HJO11" s="53"/>
      <c r="HJP11" s="53"/>
      <c r="HJQ11" s="53"/>
      <c r="HJR11" s="53"/>
      <c r="HJS11" s="53"/>
      <c r="HJT11" s="53"/>
      <c r="HJU11" s="53"/>
      <c r="HJV11" s="53"/>
      <c r="HJW11" s="53"/>
      <c r="HJX11" s="53"/>
      <c r="HJY11" s="53"/>
      <c r="HJZ11" s="53"/>
      <c r="HKA11" s="53"/>
      <c r="HKB11" s="53"/>
      <c r="HKC11" s="53"/>
      <c r="HKD11" s="53"/>
      <c r="HKE11" s="53"/>
      <c r="HKF11" s="53"/>
      <c r="HKG11" s="53"/>
      <c r="HKH11" s="53"/>
      <c r="HKI11" s="53"/>
      <c r="HKJ11" s="53"/>
      <c r="HKK11" s="53"/>
      <c r="HKL11" s="53"/>
      <c r="HKM11" s="53"/>
      <c r="HKN11" s="53"/>
      <c r="HKO11" s="53"/>
      <c r="HKP11" s="53"/>
      <c r="HKQ11" s="53"/>
      <c r="HKR11" s="53"/>
      <c r="HKS11" s="53"/>
      <c r="HKT11" s="53"/>
      <c r="HKU11" s="53"/>
      <c r="HKV11" s="53"/>
      <c r="HKW11" s="53"/>
      <c r="HKX11" s="53"/>
      <c r="HKY11" s="53"/>
      <c r="HKZ11" s="53"/>
      <c r="HLA11" s="53"/>
      <c r="HLB11" s="53"/>
      <c r="HLC11" s="53"/>
      <c r="HLD11" s="53"/>
      <c r="HLE11" s="53"/>
      <c r="HLF11" s="53"/>
      <c r="HLG11" s="53"/>
      <c r="HLH11" s="53"/>
      <c r="HLI11" s="53"/>
      <c r="HLJ11" s="53"/>
      <c r="HLK11" s="53"/>
      <c r="HLL11" s="53"/>
      <c r="HLM11" s="53"/>
      <c r="HLN11" s="53"/>
      <c r="HLO11" s="53"/>
      <c r="HLP11" s="53"/>
      <c r="HLQ11" s="53"/>
      <c r="HLR11" s="53"/>
      <c r="HLS11" s="53"/>
      <c r="HLT11" s="53"/>
      <c r="HLU11" s="53"/>
      <c r="HLV11" s="53"/>
      <c r="HLW11" s="53"/>
      <c r="HLX11" s="53"/>
      <c r="HLY11" s="53"/>
      <c r="HLZ11" s="53"/>
      <c r="HMA11" s="53"/>
      <c r="HMB11" s="53"/>
      <c r="HMC11" s="53"/>
      <c r="HMD11" s="53"/>
      <c r="HME11" s="53"/>
      <c r="HMF11" s="53"/>
      <c r="HMG11" s="53"/>
      <c r="HMH11" s="53"/>
      <c r="HMI11" s="53"/>
      <c r="HMJ11" s="53"/>
      <c r="HMK11" s="53"/>
      <c r="HML11" s="53"/>
      <c r="HMM11" s="53"/>
      <c r="HMN11" s="53"/>
      <c r="HMO11" s="53"/>
      <c r="HMP11" s="53"/>
      <c r="HMQ11" s="53"/>
      <c r="HMR11" s="53"/>
      <c r="HMS11" s="53"/>
      <c r="HMT11" s="53"/>
      <c r="HMU11" s="53"/>
      <c r="HMV11" s="53"/>
      <c r="HMW11" s="53"/>
      <c r="HMX11" s="53"/>
      <c r="HMY11" s="53"/>
      <c r="HMZ11" s="53"/>
      <c r="HNA11" s="53"/>
      <c r="HNB11" s="53"/>
      <c r="HNC11" s="53"/>
      <c r="HND11" s="53"/>
      <c r="HNE11" s="53"/>
      <c r="HNF11" s="53"/>
      <c r="HNG11" s="53"/>
      <c r="HNH11" s="53"/>
      <c r="HNI11" s="53"/>
      <c r="HNJ11" s="53"/>
      <c r="HNK11" s="53"/>
      <c r="HNL11" s="53"/>
      <c r="HNM11" s="53"/>
      <c r="HNN11" s="53"/>
      <c r="HNO11" s="53"/>
      <c r="HNP11" s="53"/>
      <c r="HNQ11" s="53"/>
      <c r="HNR11" s="53"/>
      <c r="HNS11" s="53"/>
      <c r="HNT11" s="53"/>
      <c r="HNU11" s="53"/>
      <c r="HNV11" s="53"/>
      <c r="HNW11" s="53"/>
      <c r="HNX11" s="53"/>
      <c r="HNY11" s="53"/>
      <c r="HNZ11" s="53"/>
      <c r="HOA11" s="53"/>
      <c r="HOB11" s="53"/>
      <c r="HOC11" s="53"/>
      <c r="HOD11" s="53"/>
      <c r="HOE11" s="53"/>
      <c r="HOF11" s="53"/>
      <c r="HOG11" s="53"/>
      <c r="HOH11" s="53"/>
      <c r="HOI11" s="53"/>
      <c r="HOJ11" s="53"/>
      <c r="HOK11" s="53"/>
      <c r="HOL11" s="53"/>
      <c r="HOM11" s="53"/>
      <c r="HON11" s="53"/>
      <c r="HOO11" s="53"/>
      <c r="HOP11" s="53"/>
      <c r="HOQ11" s="53"/>
      <c r="HOR11" s="53"/>
      <c r="HOS11" s="53"/>
      <c r="HOT11" s="53"/>
      <c r="HOU11" s="53"/>
      <c r="HOV11" s="53"/>
      <c r="HOW11" s="53"/>
      <c r="HOX11" s="53"/>
      <c r="HOY11" s="53"/>
      <c r="HOZ11" s="53"/>
      <c r="HPA11" s="53"/>
      <c r="HPB11" s="53"/>
      <c r="HPC11" s="53"/>
      <c r="HPD11" s="53"/>
      <c r="HPE11" s="53"/>
      <c r="HPF11" s="53"/>
      <c r="HPG11" s="53"/>
      <c r="HPH11" s="53"/>
      <c r="HPI11" s="53"/>
      <c r="HPJ11" s="53"/>
      <c r="HPK11" s="53"/>
      <c r="HPL11" s="53"/>
      <c r="HPM11" s="53"/>
      <c r="HPN11" s="53"/>
      <c r="HPO11" s="53"/>
      <c r="HPP11" s="53"/>
      <c r="HPQ11" s="53"/>
      <c r="HPR11" s="53"/>
      <c r="HPS11" s="53"/>
      <c r="HPT11" s="53"/>
      <c r="HPU11" s="53"/>
      <c r="HPV11" s="53"/>
      <c r="HPW11" s="53"/>
      <c r="HPX11" s="53"/>
      <c r="HPY11" s="53"/>
      <c r="HPZ11" s="53"/>
      <c r="HQA11" s="53"/>
      <c r="HQB11" s="53"/>
      <c r="HQC11" s="53"/>
      <c r="HQD11" s="53"/>
      <c r="HQE11" s="53"/>
      <c r="HQF11" s="53"/>
      <c r="HQG11" s="53"/>
      <c r="HQH11" s="53"/>
      <c r="HQI11" s="53"/>
      <c r="HQJ11" s="53"/>
      <c r="HQK11" s="53"/>
      <c r="HQL11" s="53"/>
      <c r="HQM11" s="53"/>
      <c r="HQN11" s="53"/>
      <c r="HQO11" s="53"/>
      <c r="HQP11" s="53"/>
      <c r="HQQ11" s="53"/>
      <c r="HQR11" s="53"/>
      <c r="HQS11" s="53"/>
      <c r="HQT11" s="53"/>
      <c r="HQU11" s="53"/>
      <c r="HQV11" s="53"/>
      <c r="HQW11" s="53"/>
      <c r="HQX11" s="53"/>
      <c r="HQY11" s="53"/>
      <c r="HQZ11" s="53"/>
      <c r="HRA11" s="53"/>
      <c r="HRB11" s="53"/>
      <c r="HRC11" s="53"/>
      <c r="HRD11" s="53"/>
      <c r="HRE11" s="53"/>
      <c r="HRF11" s="53"/>
      <c r="HRG11" s="53"/>
      <c r="HRH11" s="53"/>
      <c r="HRI11" s="53"/>
      <c r="HRJ11" s="53"/>
      <c r="HRK11" s="53"/>
      <c r="HRL11" s="53"/>
      <c r="HRM11" s="53"/>
      <c r="HRN11" s="53"/>
      <c r="HRO11" s="53"/>
      <c r="HRP11" s="53"/>
      <c r="HRQ11" s="53"/>
      <c r="HRR11" s="53"/>
      <c r="HRS11" s="53"/>
      <c r="HRT11" s="53"/>
      <c r="HRU11" s="53"/>
      <c r="HRV11" s="53"/>
      <c r="HRW11" s="53"/>
      <c r="HRX11" s="53"/>
      <c r="HRY11" s="53"/>
      <c r="HRZ11" s="53"/>
      <c r="HSA11" s="53"/>
      <c r="HSB11" s="53"/>
      <c r="HSC11" s="53"/>
      <c r="HSD11" s="53"/>
      <c r="HSE11" s="53"/>
      <c r="HSF11" s="53"/>
      <c r="HSG11" s="53"/>
      <c r="HSH11" s="53"/>
      <c r="HSI11" s="53"/>
      <c r="HSJ11" s="53"/>
      <c r="HSK11" s="53"/>
      <c r="HSL11" s="53"/>
      <c r="HSM11" s="53"/>
      <c r="HSN11" s="53"/>
      <c r="HSO11" s="53"/>
      <c r="HSP11" s="53"/>
      <c r="HSQ11" s="53"/>
      <c r="HSR11" s="53"/>
      <c r="HSS11" s="53"/>
      <c r="HST11" s="53"/>
      <c r="HSU11" s="53"/>
      <c r="HSV11" s="53"/>
      <c r="HSW11" s="53"/>
      <c r="HSX11" s="53"/>
      <c r="HSY11" s="53"/>
      <c r="HSZ11" s="53"/>
      <c r="HTA11" s="53"/>
      <c r="HTB11" s="53"/>
      <c r="HTC11" s="53"/>
      <c r="HTD11" s="53"/>
      <c r="HTE11" s="53"/>
      <c r="HTF11" s="53"/>
      <c r="HTG11" s="53"/>
      <c r="HTH11" s="53"/>
      <c r="HTI11" s="53"/>
      <c r="HTJ11" s="53"/>
      <c r="HTK11" s="53"/>
      <c r="HTL11" s="53"/>
      <c r="HTM11" s="53"/>
      <c r="HTN11" s="53"/>
      <c r="HTO11" s="53"/>
      <c r="HTP11" s="53"/>
      <c r="HTQ11" s="53"/>
      <c r="HTR11" s="53"/>
      <c r="HTS11" s="53"/>
      <c r="HTT11" s="53"/>
      <c r="HTU11" s="53"/>
      <c r="HTV11" s="53"/>
      <c r="HTW11" s="53"/>
      <c r="HTX11" s="53"/>
      <c r="HTY11" s="53"/>
      <c r="HTZ11" s="53"/>
      <c r="HUA11" s="53"/>
      <c r="HUB11" s="53"/>
      <c r="HUC11" s="53"/>
      <c r="HUD11" s="53"/>
      <c r="HUE11" s="53"/>
      <c r="HUF11" s="53"/>
      <c r="HUG11" s="53"/>
      <c r="HUH11" s="53"/>
      <c r="HUI11" s="53"/>
      <c r="HUJ11" s="53"/>
      <c r="HUK11" s="53"/>
      <c r="HUL11" s="53"/>
      <c r="HUM11" s="53"/>
      <c r="HUN11" s="53"/>
      <c r="HUO11" s="53"/>
      <c r="HUP11" s="53"/>
      <c r="HUQ11" s="53"/>
      <c r="HUR11" s="53"/>
      <c r="HUS11" s="53"/>
      <c r="HUT11" s="53"/>
      <c r="HUU11" s="53"/>
      <c r="HUV11" s="53"/>
      <c r="HUW11" s="53"/>
      <c r="HUX11" s="53"/>
      <c r="HUY11" s="53"/>
      <c r="HUZ11" s="53"/>
      <c r="HVA11" s="53"/>
      <c r="HVB11" s="53"/>
      <c r="HVC11" s="53"/>
      <c r="HVD11" s="53"/>
      <c r="HVE11" s="53"/>
      <c r="HVF11" s="53"/>
      <c r="HVG11" s="53"/>
      <c r="HVH11" s="53"/>
      <c r="HVI11" s="53"/>
      <c r="HVJ11" s="53"/>
      <c r="HVK11" s="53"/>
      <c r="HVL11" s="53"/>
      <c r="HVM11" s="53"/>
      <c r="HVN11" s="53"/>
      <c r="HVO11" s="53"/>
      <c r="HVP11" s="53"/>
      <c r="HVQ11" s="53"/>
      <c r="HVR11" s="53"/>
      <c r="HVS11" s="53"/>
      <c r="HVT11" s="53"/>
      <c r="HVU11" s="53"/>
      <c r="HVV11" s="53"/>
      <c r="HVW11" s="53"/>
      <c r="HVX11" s="53"/>
      <c r="HVY11" s="53"/>
      <c r="HVZ11" s="53"/>
      <c r="HWA11" s="53"/>
      <c r="HWB11" s="53"/>
      <c r="HWC11" s="53"/>
      <c r="HWD11" s="53"/>
      <c r="HWE11" s="53"/>
      <c r="HWF11" s="53"/>
      <c r="HWG11" s="53"/>
      <c r="HWH11" s="53"/>
      <c r="HWI11" s="53"/>
      <c r="HWJ11" s="53"/>
      <c r="HWK11" s="53"/>
      <c r="HWL11" s="53"/>
      <c r="HWM11" s="53"/>
      <c r="HWN11" s="53"/>
      <c r="HWO11" s="53"/>
      <c r="HWP11" s="53"/>
      <c r="HWQ11" s="53"/>
      <c r="HWR11" s="53"/>
      <c r="HWS11" s="53"/>
      <c r="HWT11" s="53"/>
      <c r="HWU11" s="53"/>
      <c r="HWV11" s="53"/>
      <c r="HWW11" s="53"/>
      <c r="HWX11" s="53"/>
      <c r="HWY11" s="53"/>
      <c r="HWZ11" s="53"/>
      <c r="HXA11" s="53"/>
      <c r="HXB11" s="53"/>
      <c r="HXC11" s="53"/>
      <c r="HXD11" s="53"/>
      <c r="HXE11" s="53"/>
      <c r="HXF11" s="53"/>
      <c r="HXG11" s="53"/>
      <c r="HXH11" s="53"/>
      <c r="HXI11" s="53"/>
      <c r="HXJ11" s="53"/>
      <c r="HXK11" s="53"/>
      <c r="HXL11" s="53"/>
      <c r="HXM11" s="53"/>
      <c r="HXN11" s="53"/>
      <c r="HXO11" s="53"/>
      <c r="HXP11" s="53"/>
      <c r="HXQ11" s="53"/>
      <c r="HXR11" s="53"/>
      <c r="HXS11" s="53"/>
      <c r="HXT11" s="53"/>
      <c r="HXU11" s="53"/>
      <c r="HXV11" s="53"/>
      <c r="HXW11" s="53"/>
      <c r="HXX11" s="53"/>
      <c r="HXY11" s="53"/>
      <c r="HXZ11" s="53"/>
      <c r="HYA11" s="53"/>
      <c r="HYB11" s="53"/>
      <c r="HYC11" s="53"/>
      <c r="HYD11" s="53"/>
      <c r="HYE11" s="53"/>
      <c r="HYF11" s="53"/>
      <c r="HYG11" s="53"/>
      <c r="HYH11" s="53"/>
      <c r="HYI11" s="53"/>
      <c r="HYJ11" s="53"/>
      <c r="HYK11" s="53"/>
      <c r="HYL11" s="53"/>
      <c r="HYM11" s="53"/>
      <c r="HYN11" s="53"/>
      <c r="HYO11" s="53"/>
      <c r="HYP11" s="53"/>
      <c r="HYQ11" s="53"/>
      <c r="HYR11" s="53"/>
      <c r="HYS11" s="53"/>
      <c r="HYT11" s="53"/>
      <c r="HYU11" s="53"/>
      <c r="HYV11" s="53"/>
      <c r="HYW11" s="53"/>
      <c r="HYX11" s="53"/>
      <c r="HYY11" s="53"/>
      <c r="HYZ11" s="53"/>
      <c r="HZA11" s="53"/>
      <c r="HZB11" s="53"/>
      <c r="HZC11" s="53"/>
      <c r="HZD11" s="53"/>
      <c r="HZE11" s="53"/>
      <c r="HZF11" s="53"/>
      <c r="HZG11" s="53"/>
      <c r="HZH11" s="53"/>
      <c r="HZI11" s="53"/>
      <c r="HZJ11" s="53"/>
      <c r="HZK11" s="53"/>
      <c r="HZL11" s="53"/>
      <c r="HZM11" s="53"/>
      <c r="HZN11" s="53"/>
      <c r="HZO11" s="53"/>
      <c r="HZP11" s="53"/>
      <c r="HZQ11" s="53"/>
      <c r="HZR11" s="53"/>
      <c r="HZS11" s="53"/>
      <c r="HZT11" s="53"/>
      <c r="HZU11" s="53"/>
      <c r="HZV11" s="53"/>
      <c r="HZW11" s="53"/>
      <c r="HZX11" s="53"/>
      <c r="HZY11" s="53"/>
      <c r="HZZ11" s="53"/>
      <c r="IAA11" s="53"/>
      <c r="IAB11" s="53"/>
      <c r="IAC11" s="53"/>
      <c r="IAD11" s="53"/>
      <c r="IAE11" s="53"/>
      <c r="IAF11" s="53"/>
      <c r="IAG11" s="53"/>
      <c r="IAH11" s="53"/>
      <c r="IAI11" s="53"/>
      <c r="IAJ11" s="53"/>
      <c r="IAK11" s="53"/>
      <c r="IAL11" s="53"/>
      <c r="IAM11" s="53"/>
      <c r="IAN11" s="53"/>
      <c r="IAO11" s="53"/>
      <c r="IAP11" s="53"/>
      <c r="IAQ11" s="53"/>
      <c r="IAR11" s="53"/>
      <c r="IAS11" s="53"/>
      <c r="IAT11" s="53"/>
      <c r="IAU11" s="53"/>
      <c r="IAV11" s="53"/>
      <c r="IAW11" s="53"/>
      <c r="IAX11" s="53"/>
      <c r="IAY11" s="53"/>
      <c r="IAZ11" s="53"/>
      <c r="IBA11" s="53"/>
      <c r="IBB11" s="53"/>
      <c r="IBC11" s="53"/>
      <c r="IBD11" s="53"/>
      <c r="IBE11" s="53"/>
      <c r="IBF11" s="53"/>
      <c r="IBG11" s="53"/>
      <c r="IBH11" s="53"/>
      <c r="IBI11" s="53"/>
      <c r="IBJ11" s="53"/>
      <c r="IBK11" s="53"/>
      <c r="IBL11" s="53"/>
      <c r="IBM11" s="53"/>
      <c r="IBN11" s="53"/>
      <c r="IBO11" s="53"/>
      <c r="IBP11" s="53"/>
      <c r="IBQ11" s="53"/>
      <c r="IBR11" s="53"/>
      <c r="IBS11" s="53"/>
      <c r="IBT11" s="53"/>
      <c r="IBU11" s="53"/>
      <c r="IBV11" s="53"/>
      <c r="IBW11" s="53"/>
      <c r="IBX11" s="53"/>
      <c r="IBY11" s="53"/>
      <c r="IBZ11" s="53"/>
      <c r="ICA11" s="53"/>
      <c r="ICB11" s="53"/>
      <c r="ICC11" s="53"/>
      <c r="ICD11" s="53"/>
      <c r="ICE11" s="53"/>
      <c r="ICF11" s="53"/>
      <c r="ICG11" s="53"/>
      <c r="ICH11" s="53"/>
      <c r="ICI11" s="53"/>
      <c r="ICJ11" s="53"/>
      <c r="ICK11" s="53"/>
      <c r="ICL11" s="53"/>
      <c r="ICM11" s="53"/>
      <c r="ICN11" s="53"/>
      <c r="ICO11" s="53"/>
      <c r="ICP11" s="53"/>
      <c r="ICQ11" s="53"/>
      <c r="ICR11" s="53"/>
      <c r="ICS11" s="53"/>
      <c r="ICT11" s="53"/>
      <c r="ICU11" s="53"/>
      <c r="ICV11" s="53"/>
      <c r="ICW11" s="53"/>
      <c r="ICX11" s="53"/>
      <c r="ICY11" s="53"/>
      <c r="ICZ11" s="53"/>
      <c r="IDA11" s="53"/>
      <c r="IDB11" s="53"/>
      <c r="IDC11" s="53"/>
      <c r="IDD11" s="53"/>
      <c r="IDE11" s="53"/>
      <c r="IDF11" s="53"/>
      <c r="IDG11" s="53"/>
      <c r="IDH11" s="53"/>
      <c r="IDI11" s="53"/>
      <c r="IDJ11" s="53"/>
      <c r="IDK11" s="53"/>
      <c r="IDL11" s="53"/>
      <c r="IDM11" s="53"/>
      <c r="IDN11" s="53"/>
      <c r="IDO11" s="53"/>
      <c r="IDP11" s="53"/>
      <c r="IDQ11" s="53"/>
      <c r="IDR11" s="53"/>
      <c r="IDS11" s="53"/>
      <c r="IDT11" s="53"/>
      <c r="IDU11" s="53"/>
      <c r="IDV11" s="53"/>
      <c r="IDW11" s="53"/>
      <c r="IDX11" s="53"/>
      <c r="IDY11" s="53"/>
      <c r="IDZ11" s="53"/>
      <c r="IEA11" s="53"/>
      <c r="IEB11" s="53"/>
      <c r="IEC11" s="53"/>
      <c r="IED11" s="53"/>
      <c r="IEE11" s="53"/>
      <c r="IEF11" s="53"/>
      <c r="IEG11" s="53"/>
      <c r="IEH11" s="53"/>
      <c r="IEI11" s="53"/>
      <c r="IEJ11" s="53"/>
      <c r="IEK11" s="53"/>
      <c r="IEL11" s="53"/>
      <c r="IEM11" s="53"/>
      <c r="IEN11" s="53"/>
      <c r="IEO11" s="53"/>
      <c r="IEP11" s="53"/>
      <c r="IEQ11" s="53"/>
      <c r="IER11" s="53"/>
      <c r="IES11" s="53"/>
      <c r="IET11" s="53"/>
      <c r="IEU11" s="53"/>
      <c r="IEV11" s="53"/>
      <c r="IEW11" s="53"/>
      <c r="IEX11" s="53"/>
      <c r="IEY11" s="53"/>
      <c r="IEZ11" s="53"/>
      <c r="IFA11" s="53"/>
      <c r="IFB11" s="53"/>
      <c r="IFC11" s="53"/>
      <c r="IFD11" s="53"/>
      <c r="IFE11" s="53"/>
      <c r="IFF11" s="53"/>
      <c r="IFG11" s="53"/>
      <c r="IFH11" s="53"/>
      <c r="IFI11" s="53"/>
      <c r="IFJ11" s="53"/>
      <c r="IFK11" s="53"/>
      <c r="IFL11" s="53"/>
      <c r="IFM11" s="53"/>
      <c r="IFN11" s="53"/>
      <c r="IFO11" s="53"/>
      <c r="IFP11" s="53"/>
      <c r="IFQ11" s="53"/>
      <c r="IFR11" s="53"/>
      <c r="IFS11" s="53"/>
      <c r="IFT11" s="53"/>
      <c r="IFU11" s="53"/>
      <c r="IFV11" s="53"/>
      <c r="IFW11" s="53"/>
      <c r="IFX11" s="53"/>
      <c r="IFY11" s="53"/>
      <c r="IFZ11" s="53"/>
      <c r="IGA11" s="53"/>
      <c r="IGB11" s="53"/>
      <c r="IGC11" s="53"/>
      <c r="IGD11" s="53"/>
      <c r="IGE11" s="53"/>
      <c r="IGF11" s="53"/>
      <c r="IGG11" s="53"/>
      <c r="IGH11" s="53"/>
      <c r="IGI11" s="53"/>
      <c r="IGJ11" s="53"/>
      <c r="IGK11" s="53"/>
      <c r="IGL11" s="53"/>
      <c r="IGM11" s="53"/>
      <c r="IGN11" s="53"/>
      <c r="IGO11" s="53"/>
      <c r="IGP11" s="53"/>
      <c r="IGQ11" s="53"/>
      <c r="IGR11" s="53"/>
      <c r="IGS11" s="53"/>
      <c r="IGT11" s="53"/>
      <c r="IGU11" s="53"/>
      <c r="IGV11" s="53"/>
      <c r="IGW11" s="53"/>
      <c r="IGX11" s="53"/>
      <c r="IGY11" s="53"/>
      <c r="IGZ11" s="53"/>
      <c r="IHA11" s="53"/>
      <c r="IHB11" s="53"/>
      <c r="IHC11" s="53"/>
      <c r="IHD11" s="53"/>
      <c r="IHE11" s="53"/>
      <c r="IHF11" s="53"/>
      <c r="IHG11" s="53"/>
      <c r="IHH11" s="53"/>
      <c r="IHI11" s="53"/>
      <c r="IHJ11" s="53"/>
      <c r="IHK11" s="53"/>
      <c r="IHL11" s="53"/>
      <c r="IHM11" s="53"/>
      <c r="IHN11" s="53"/>
      <c r="IHO11" s="53"/>
      <c r="IHP11" s="53"/>
      <c r="IHQ11" s="53"/>
      <c r="IHR11" s="53"/>
      <c r="IHS11" s="53"/>
      <c r="IHT11" s="53"/>
      <c r="IHU11" s="53"/>
      <c r="IHV11" s="53"/>
      <c r="IHW11" s="53"/>
      <c r="IHX11" s="53"/>
      <c r="IHY11" s="53"/>
      <c r="IHZ11" s="53"/>
      <c r="IIA11" s="53"/>
      <c r="IIB11" s="53"/>
      <c r="IIC11" s="53"/>
      <c r="IID11" s="53"/>
      <c r="IIE11" s="53"/>
      <c r="IIF11" s="53"/>
      <c r="IIG11" s="53"/>
      <c r="IIH11" s="53"/>
      <c r="III11" s="53"/>
      <c r="IIJ11" s="53"/>
      <c r="IIK11" s="53"/>
      <c r="IIL11" s="53"/>
      <c r="IIM11" s="53"/>
      <c r="IIN11" s="53"/>
      <c r="IIO11" s="53"/>
      <c r="IIP11" s="53"/>
      <c r="IIQ11" s="53"/>
      <c r="IIR11" s="53"/>
      <c r="IIS11" s="53"/>
      <c r="IIT11" s="53"/>
      <c r="IIU11" s="53"/>
      <c r="IIV11" s="53"/>
      <c r="IIW11" s="53"/>
      <c r="IIX11" s="53"/>
      <c r="IIY11" s="53"/>
      <c r="IIZ11" s="53"/>
      <c r="IJA11" s="53"/>
      <c r="IJB11" s="53"/>
      <c r="IJC11" s="53"/>
      <c r="IJD11" s="53"/>
      <c r="IJE11" s="53"/>
      <c r="IJF11" s="53"/>
      <c r="IJG11" s="53"/>
      <c r="IJH11" s="53"/>
      <c r="IJI11" s="53"/>
      <c r="IJJ11" s="53"/>
      <c r="IJK11" s="53"/>
      <c r="IJL11" s="53"/>
      <c r="IJM11" s="53"/>
      <c r="IJN11" s="53"/>
      <c r="IJO11" s="53"/>
      <c r="IJP11" s="53"/>
      <c r="IJQ11" s="53"/>
      <c r="IJR11" s="53"/>
      <c r="IJS11" s="53"/>
      <c r="IJT11" s="53"/>
      <c r="IJU11" s="53"/>
      <c r="IJV11" s="53"/>
      <c r="IJW11" s="53"/>
      <c r="IJX11" s="53"/>
      <c r="IJY11" s="53"/>
      <c r="IJZ11" s="53"/>
      <c r="IKA11" s="53"/>
      <c r="IKB11" s="53"/>
      <c r="IKC11" s="53"/>
      <c r="IKD11" s="53"/>
      <c r="IKE11" s="53"/>
      <c r="IKF11" s="53"/>
      <c r="IKG11" s="53"/>
      <c r="IKH11" s="53"/>
      <c r="IKI11" s="53"/>
      <c r="IKJ11" s="53"/>
      <c r="IKK11" s="53"/>
      <c r="IKL11" s="53"/>
      <c r="IKM11" s="53"/>
      <c r="IKN11" s="53"/>
      <c r="IKO11" s="53"/>
      <c r="IKP11" s="53"/>
      <c r="IKQ11" s="53"/>
      <c r="IKR11" s="53"/>
      <c r="IKS11" s="53"/>
      <c r="IKT11" s="53"/>
      <c r="IKU11" s="53"/>
      <c r="IKV11" s="53"/>
      <c r="IKW11" s="53"/>
      <c r="IKX11" s="53"/>
      <c r="IKY11" s="53"/>
      <c r="IKZ11" s="53"/>
      <c r="ILA11" s="53"/>
      <c r="ILB11" s="53"/>
      <c r="ILC11" s="53"/>
      <c r="ILD11" s="53"/>
      <c r="ILE11" s="53"/>
      <c r="ILF11" s="53"/>
      <c r="ILG11" s="53"/>
      <c r="ILH11" s="53"/>
      <c r="ILI11" s="53"/>
      <c r="ILJ11" s="53"/>
      <c r="ILK11" s="53"/>
      <c r="ILL11" s="53"/>
      <c r="ILM11" s="53"/>
      <c r="ILN11" s="53"/>
      <c r="ILO11" s="53"/>
      <c r="ILP11" s="53"/>
      <c r="ILQ11" s="53"/>
      <c r="ILR11" s="53"/>
      <c r="ILS11" s="53"/>
      <c r="ILT11" s="53"/>
      <c r="ILU11" s="53"/>
      <c r="ILV11" s="53"/>
      <c r="ILW11" s="53"/>
      <c r="ILX11" s="53"/>
      <c r="ILY11" s="53"/>
      <c r="ILZ11" s="53"/>
      <c r="IMA11" s="53"/>
      <c r="IMB11" s="53"/>
      <c r="IMC11" s="53"/>
      <c r="IMD11" s="53"/>
      <c r="IME11" s="53"/>
      <c r="IMF11" s="53"/>
      <c r="IMG11" s="53"/>
      <c r="IMH11" s="53"/>
      <c r="IMI11" s="53"/>
      <c r="IMJ11" s="53"/>
      <c r="IMK11" s="53"/>
      <c r="IML11" s="53"/>
      <c r="IMM11" s="53"/>
      <c r="IMN11" s="53"/>
      <c r="IMO11" s="53"/>
      <c r="IMP11" s="53"/>
      <c r="IMQ11" s="53"/>
      <c r="IMR11" s="53"/>
      <c r="IMS11" s="53"/>
      <c r="IMT11" s="53"/>
      <c r="IMU11" s="53"/>
      <c r="IMV11" s="53"/>
      <c r="IMW11" s="53"/>
      <c r="IMX11" s="53"/>
      <c r="IMY11" s="53"/>
      <c r="IMZ11" s="53"/>
      <c r="INA11" s="53"/>
      <c r="INB11" s="53"/>
      <c r="INC11" s="53"/>
      <c r="IND11" s="53"/>
      <c r="INE11" s="53"/>
      <c r="INF11" s="53"/>
      <c r="ING11" s="53"/>
      <c r="INH11" s="53"/>
      <c r="INI11" s="53"/>
      <c r="INJ11" s="53"/>
      <c r="INK11" s="53"/>
      <c r="INL11" s="53"/>
      <c r="INM11" s="53"/>
      <c r="INN11" s="53"/>
      <c r="INO11" s="53"/>
      <c r="INP11" s="53"/>
      <c r="INQ11" s="53"/>
      <c r="INR11" s="53"/>
      <c r="INS11" s="53"/>
      <c r="INT11" s="53"/>
      <c r="INU11" s="53"/>
      <c r="INV11" s="53"/>
      <c r="INW11" s="53"/>
      <c r="INX11" s="53"/>
      <c r="INY11" s="53"/>
      <c r="INZ11" s="53"/>
      <c r="IOA11" s="53"/>
      <c r="IOB11" s="53"/>
      <c r="IOC11" s="53"/>
      <c r="IOD11" s="53"/>
      <c r="IOE11" s="53"/>
      <c r="IOF11" s="53"/>
      <c r="IOG11" s="53"/>
      <c r="IOH11" s="53"/>
      <c r="IOI11" s="53"/>
      <c r="IOJ11" s="53"/>
      <c r="IOK11" s="53"/>
      <c r="IOL11" s="53"/>
      <c r="IOM11" s="53"/>
      <c r="ION11" s="53"/>
      <c r="IOO11" s="53"/>
      <c r="IOP11" s="53"/>
      <c r="IOQ11" s="53"/>
      <c r="IOR11" s="53"/>
      <c r="IOS11" s="53"/>
      <c r="IOT11" s="53"/>
      <c r="IOU11" s="53"/>
      <c r="IOV11" s="53"/>
      <c r="IOW11" s="53"/>
      <c r="IOX11" s="53"/>
      <c r="IOY11" s="53"/>
      <c r="IOZ11" s="53"/>
      <c r="IPA11" s="53"/>
      <c r="IPB11" s="53"/>
      <c r="IPC11" s="53"/>
      <c r="IPD11" s="53"/>
      <c r="IPE11" s="53"/>
      <c r="IPF11" s="53"/>
      <c r="IPG11" s="53"/>
      <c r="IPH11" s="53"/>
      <c r="IPI11" s="53"/>
      <c r="IPJ11" s="53"/>
      <c r="IPK11" s="53"/>
      <c r="IPL11" s="53"/>
      <c r="IPM11" s="53"/>
      <c r="IPN11" s="53"/>
      <c r="IPO11" s="53"/>
      <c r="IPP11" s="53"/>
      <c r="IPQ11" s="53"/>
      <c r="IPR11" s="53"/>
      <c r="IPS11" s="53"/>
      <c r="IPT11" s="53"/>
      <c r="IPU11" s="53"/>
      <c r="IPV11" s="53"/>
      <c r="IPW11" s="53"/>
      <c r="IPX11" s="53"/>
      <c r="IPY11" s="53"/>
      <c r="IPZ11" s="53"/>
      <c r="IQA11" s="53"/>
      <c r="IQB11" s="53"/>
      <c r="IQC11" s="53"/>
      <c r="IQD11" s="53"/>
      <c r="IQE11" s="53"/>
      <c r="IQF11" s="53"/>
      <c r="IQG11" s="53"/>
      <c r="IQH11" s="53"/>
      <c r="IQI11" s="53"/>
      <c r="IQJ11" s="53"/>
      <c r="IQK11" s="53"/>
      <c r="IQL11" s="53"/>
      <c r="IQM11" s="53"/>
      <c r="IQN11" s="53"/>
      <c r="IQO11" s="53"/>
      <c r="IQP11" s="53"/>
      <c r="IQQ11" s="53"/>
      <c r="IQR11" s="53"/>
      <c r="IQS11" s="53"/>
      <c r="IQT11" s="53"/>
      <c r="IQU11" s="53"/>
      <c r="IQV11" s="53"/>
      <c r="IQW11" s="53"/>
      <c r="IQX11" s="53"/>
      <c r="IQY11" s="53"/>
      <c r="IQZ11" s="53"/>
      <c r="IRA11" s="53"/>
      <c r="IRB11" s="53"/>
      <c r="IRC11" s="53"/>
      <c r="IRD11" s="53"/>
      <c r="IRE11" s="53"/>
      <c r="IRF11" s="53"/>
      <c r="IRG11" s="53"/>
      <c r="IRH11" s="53"/>
      <c r="IRI11" s="53"/>
      <c r="IRJ11" s="53"/>
      <c r="IRK11" s="53"/>
      <c r="IRL11" s="53"/>
      <c r="IRM11" s="53"/>
      <c r="IRN11" s="53"/>
      <c r="IRO11" s="53"/>
      <c r="IRP11" s="53"/>
      <c r="IRQ11" s="53"/>
      <c r="IRR11" s="53"/>
      <c r="IRS11" s="53"/>
      <c r="IRT11" s="53"/>
      <c r="IRU11" s="53"/>
      <c r="IRV11" s="53"/>
      <c r="IRW11" s="53"/>
      <c r="IRX11" s="53"/>
      <c r="IRY11" s="53"/>
      <c r="IRZ11" s="53"/>
      <c r="ISA11" s="53"/>
      <c r="ISB11" s="53"/>
      <c r="ISC11" s="53"/>
      <c r="ISD11" s="53"/>
      <c r="ISE11" s="53"/>
      <c r="ISF11" s="53"/>
      <c r="ISG11" s="53"/>
      <c r="ISH11" s="53"/>
      <c r="ISI11" s="53"/>
      <c r="ISJ11" s="53"/>
      <c r="ISK11" s="53"/>
      <c r="ISL11" s="53"/>
      <c r="ISM11" s="53"/>
      <c r="ISN11" s="53"/>
      <c r="ISO11" s="53"/>
      <c r="ISP11" s="53"/>
      <c r="ISQ11" s="53"/>
      <c r="ISR11" s="53"/>
      <c r="ISS11" s="53"/>
      <c r="IST11" s="53"/>
      <c r="ISU11" s="53"/>
      <c r="ISV11" s="53"/>
      <c r="ISW11" s="53"/>
      <c r="ISX11" s="53"/>
      <c r="ISY11" s="53"/>
      <c r="ISZ11" s="53"/>
      <c r="ITA11" s="53"/>
      <c r="ITB11" s="53"/>
      <c r="ITC11" s="53"/>
      <c r="ITD11" s="53"/>
      <c r="ITE11" s="53"/>
      <c r="ITF11" s="53"/>
      <c r="ITG11" s="53"/>
      <c r="ITH11" s="53"/>
      <c r="ITI11" s="53"/>
      <c r="ITJ11" s="53"/>
      <c r="ITK11" s="53"/>
      <c r="ITL11" s="53"/>
      <c r="ITM11" s="53"/>
      <c r="ITN11" s="53"/>
      <c r="ITO11" s="53"/>
      <c r="ITP11" s="53"/>
      <c r="ITQ11" s="53"/>
      <c r="ITR11" s="53"/>
      <c r="ITS11" s="53"/>
      <c r="ITT11" s="53"/>
      <c r="ITU11" s="53"/>
      <c r="ITV11" s="53"/>
      <c r="ITW11" s="53"/>
      <c r="ITX11" s="53"/>
      <c r="ITY11" s="53"/>
      <c r="ITZ11" s="53"/>
      <c r="IUA11" s="53"/>
      <c r="IUB11" s="53"/>
      <c r="IUC11" s="53"/>
      <c r="IUD11" s="53"/>
      <c r="IUE11" s="53"/>
      <c r="IUF11" s="53"/>
      <c r="IUG11" s="53"/>
      <c r="IUH11" s="53"/>
      <c r="IUI11" s="53"/>
      <c r="IUJ11" s="53"/>
      <c r="IUK11" s="53"/>
      <c r="IUL11" s="53"/>
      <c r="IUM11" s="53"/>
      <c r="IUN11" s="53"/>
      <c r="IUO11" s="53"/>
      <c r="IUP11" s="53"/>
      <c r="IUQ11" s="53"/>
      <c r="IUR11" s="53"/>
      <c r="IUS11" s="53"/>
      <c r="IUT11" s="53"/>
      <c r="IUU11" s="53"/>
      <c r="IUV11" s="53"/>
      <c r="IUW11" s="53"/>
      <c r="IUX11" s="53"/>
      <c r="IUY11" s="53"/>
      <c r="IUZ11" s="53"/>
      <c r="IVA11" s="53"/>
      <c r="IVB11" s="53"/>
      <c r="IVC11" s="53"/>
      <c r="IVD11" s="53"/>
      <c r="IVE11" s="53"/>
      <c r="IVF11" s="53"/>
      <c r="IVG11" s="53"/>
      <c r="IVH11" s="53"/>
      <c r="IVI11" s="53"/>
      <c r="IVJ11" s="53"/>
      <c r="IVK11" s="53"/>
      <c r="IVL11" s="53"/>
      <c r="IVM11" s="53"/>
      <c r="IVN11" s="53"/>
      <c r="IVO11" s="53"/>
      <c r="IVP11" s="53"/>
      <c r="IVQ11" s="53"/>
      <c r="IVR11" s="53"/>
      <c r="IVS11" s="53"/>
      <c r="IVT11" s="53"/>
      <c r="IVU11" s="53"/>
      <c r="IVV11" s="53"/>
      <c r="IVW11" s="53"/>
      <c r="IVX11" s="53"/>
      <c r="IVY11" s="53"/>
      <c r="IVZ11" s="53"/>
      <c r="IWA11" s="53"/>
      <c r="IWB11" s="53"/>
      <c r="IWC11" s="53"/>
      <c r="IWD11" s="53"/>
      <c r="IWE11" s="53"/>
      <c r="IWF11" s="53"/>
      <c r="IWG11" s="53"/>
      <c r="IWH11" s="53"/>
      <c r="IWI11" s="53"/>
      <c r="IWJ11" s="53"/>
      <c r="IWK11" s="53"/>
      <c r="IWL11" s="53"/>
      <c r="IWM11" s="53"/>
      <c r="IWN11" s="53"/>
      <c r="IWO11" s="53"/>
      <c r="IWP11" s="53"/>
      <c r="IWQ11" s="53"/>
      <c r="IWR11" s="53"/>
      <c r="IWS11" s="53"/>
      <c r="IWT11" s="53"/>
      <c r="IWU11" s="53"/>
      <c r="IWV11" s="53"/>
      <c r="IWW11" s="53"/>
      <c r="IWX11" s="53"/>
      <c r="IWY11" s="53"/>
      <c r="IWZ11" s="53"/>
      <c r="IXA11" s="53"/>
      <c r="IXB11" s="53"/>
      <c r="IXC11" s="53"/>
      <c r="IXD11" s="53"/>
      <c r="IXE11" s="53"/>
      <c r="IXF11" s="53"/>
      <c r="IXG11" s="53"/>
      <c r="IXH11" s="53"/>
      <c r="IXI11" s="53"/>
      <c r="IXJ11" s="53"/>
      <c r="IXK11" s="53"/>
      <c r="IXL11" s="53"/>
      <c r="IXM11" s="53"/>
      <c r="IXN11" s="53"/>
      <c r="IXO11" s="53"/>
      <c r="IXP11" s="53"/>
      <c r="IXQ11" s="53"/>
      <c r="IXR11" s="53"/>
      <c r="IXS11" s="53"/>
      <c r="IXT11" s="53"/>
      <c r="IXU11" s="53"/>
      <c r="IXV11" s="53"/>
      <c r="IXW11" s="53"/>
      <c r="IXX11" s="53"/>
      <c r="IXY11" s="53"/>
      <c r="IXZ11" s="53"/>
      <c r="IYA11" s="53"/>
      <c r="IYB11" s="53"/>
      <c r="IYC11" s="53"/>
      <c r="IYD11" s="53"/>
      <c r="IYE11" s="53"/>
      <c r="IYF11" s="53"/>
      <c r="IYG11" s="53"/>
      <c r="IYH11" s="53"/>
      <c r="IYI11" s="53"/>
      <c r="IYJ11" s="53"/>
      <c r="IYK11" s="53"/>
      <c r="IYL11" s="53"/>
      <c r="IYM11" s="53"/>
      <c r="IYN11" s="53"/>
      <c r="IYO11" s="53"/>
      <c r="IYP11" s="53"/>
      <c r="IYQ11" s="53"/>
      <c r="IYR11" s="53"/>
      <c r="IYS11" s="53"/>
      <c r="IYT11" s="53"/>
      <c r="IYU11" s="53"/>
      <c r="IYV11" s="53"/>
      <c r="IYW11" s="53"/>
      <c r="IYX11" s="53"/>
      <c r="IYY11" s="53"/>
      <c r="IYZ11" s="53"/>
      <c r="IZA11" s="53"/>
      <c r="IZB11" s="53"/>
      <c r="IZC11" s="53"/>
      <c r="IZD11" s="53"/>
      <c r="IZE11" s="53"/>
      <c r="IZF11" s="53"/>
      <c r="IZG11" s="53"/>
      <c r="IZH11" s="53"/>
      <c r="IZI11" s="53"/>
      <c r="IZJ11" s="53"/>
      <c r="IZK11" s="53"/>
      <c r="IZL11" s="53"/>
      <c r="IZM11" s="53"/>
      <c r="IZN11" s="53"/>
      <c r="IZO11" s="53"/>
      <c r="IZP11" s="53"/>
      <c r="IZQ11" s="53"/>
      <c r="IZR11" s="53"/>
      <c r="IZS11" s="53"/>
      <c r="IZT11" s="53"/>
      <c r="IZU11" s="53"/>
      <c r="IZV11" s="53"/>
      <c r="IZW11" s="53"/>
      <c r="IZX11" s="53"/>
      <c r="IZY11" s="53"/>
      <c r="IZZ11" s="53"/>
      <c r="JAA11" s="53"/>
      <c r="JAB11" s="53"/>
      <c r="JAC11" s="53"/>
      <c r="JAD11" s="53"/>
      <c r="JAE11" s="53"/>
      <c r="JAF11" s="53"/>
      <c r="JAG11" s="53"/>
      <c r="JAH11" s="53"/>
      <c r="JAI11" s="53"/>
      <c r="JAJ11" s="53"/>
      <c r="JAK11" s="53"/>
      <c r="JAL11" s="53"/>
      <c r="JAM11" s="53"/>
      <c r="JAN11" s="53"/>
      <c r="JAO11" s="53"/>
      <c r="JAP11" s="53"/>
      <c r="JAQ11" s="53"/>
      <c r="JAR11" s="53"/>
      <c r="JAS11" s="53"/>
      <c r="JAT11" s="53"/>
      <c r="JAU11" s="53"/>
      <c r="JAV11" s="53"/>
      <c r="JAW11" s="53"/>
      <c r="JAX11" s="53"/>
      <c r="JAY11" s="53"/>
      <c r="JAZ11" s="53"/>
      <c r="JBA11" s="53"/>
      <c r="JBB11" s="53"/>
      <c r="JBC11" s="53"/>
      <c r="JBD11" s="53"/>
      <c r="JBE11" s="53"/>
      <c r="JBF11" s="53"/>
      <c r="JBG11" s="53"/>
      <c r="JBH11" s="53"/>
      <c r="JBI11" s="53"/>
      <c r="JBJ11" s="53"/>
      <c r="JBK11" s="53"/>
      <c r="JBL11" s="53"/>
      <c r="JBM11" s="53"/>
      <c r="JBN11" s="53"/>
      <c r="JBO11" s="53"/>
      <c r="JBP11" s="53"/>
      <c r="JBQ11" s="53"/>
      <c r="JBR11" s="53"/>
      <c r="JBS11" s="53"/>
      <c r="JBT11" s="53"/>
      <c r="JBU11" s="53"/>
      <c r="JBV11" s="53"/>
      <c r="JBW11" s="53"/>
      <c r="JBX11" s="53"/>
      <c r="JBY11" s="53"/>
      <c r="JBZ11" s="53"/>
      <c r="JCA11" s="53"/>
      <c r="JCB11" s="53"/>
      <c r="JCC11" s="53"/>
      <c r="JCD11" s="53"/>
      <c r="JCE11" s="53"/>
      <c r="JCF11" s="53"/>
      <c r="JCG11" s="53"/>
      <c r="JCH11" s="53"/>
      <c r="JCI11" s="53"/>
      <c r="JCJ11" s="53"/>
      <c r="JCK11" s="53"/>
      <c r="JCL11" s="53"/>
      <c r="JCM11" s="53"/>
      <c r="JCN11" s="53"/>
      <c r="JCO11" s="53"/>
      <c r="JCP11" s="53"/>
      <c r="JCQ11" s="53"/>
      <c r="JCR11" s="53"/>
      <c r="JCS11" s="53"/>
      <c r="JCT11" s="53"/>
      <c r="JCU11" s="53"/>
      <c r="JCV11" s="53"/>
      <c r="JCW11" s="53"/>
      <c r="JCX11" s="53"/>
      <c r="JCY11" s="53"/>
      <c r="JCZ11" s="53"/>
      <c r="JDA11" s="53"/>
      <c r="JDB11" s="53"/>
      <c r="JDC11" s="53"/>
      <c r="JDD11" s="53"/>
      <c r="JDE11" s="53"/>
      <c r="JDF11" s="53"/>
      <c r="JDG11" s="53"/>
      <c r="JDH11" s="53"/>
      <c r="JDI11" s="53"/>
      <c r="JDJ11" s="53"/>
      <c r="JDK11" s="53"/>
      <c r="JDL11" s="53"/>
      <c r="JDM11" s="53"/>
      <c r="JDN11" s="53"/>
      <c r="JDO11" s="53"/>
      <c r="JDP11" s="53"/>
      <c r="JDQ11" s="53"/>
      <c r="JDR11" s="53"/>
      <c r="JDS11" s="53"/>
      <c r="JDT11" s="53"/>
      <c r="JDU11" s="53"/>
      <c r="JDV11" s="53"/>
      <c r="JDW11" s="53"/>
      <c r="JDX11" s="53"/>
      <c r="JDY11" s="53"/>
      <c r="JDZ11" s="53"/>
      <c r="JEA11" s="53"/>
      <c r="JEB11" s="53"/>
      <c r="JEC11" s="53"/>
      <c r="JED11" s="53"/>
      <c r="JEE11" s="53"/>
      <c r="JEF11" s="53"/>
      <c r="JEG11" s="53"/>
      <c r="JEH11" s="53"/>
      <c r="JEI11" s="53"/>
      <c r="JEJ11" s="53"/>
      <c r="JEK11" s="53"/>
      <c r="JEL11" s="53"/>
      <c r="JEM11" s="53"/>
      <c r="JEN11" s="53"/>
      <c r="JEO11" s="53"/>
      <c r="JEP11" s="53"/>
      <c r="JEQ11" s="53"/>
      <c r="JER11" s="53"/>
      <c r="JES11" s="53"/>
      <c r="JET11" s="53"/>
      <c r="JEU11" s="53"/>
      <c r="JEV11" s="53"/>
      <c r="JEW11" s="53"/>
      <c r="JEX11" s="53"/>
      <c r="JEY11" s="53"/>
      <c r="JEZ11" s="53"/>
      <c r="JFA11" s="53"/>
      <c r="JFB11" s="53"/>
      <c r="JFC11" s="53"/>
      <c r="JFD11" s="53"/>
      <c r="JFE11" s="53"/>
      <c r="JFF11" s="53"/>
      <c r="JFG11" s="53"/>
      <c r="JFH11" s="53"/>
      <c r="JFI11" s="53"/>
      <c r="JFJ11" s="53"/>
      <c r="JFK11" s="53"/>
      <c r="JFL11" s="53"/>
      <c r="JFM11" s="53"/>
      <c r="JFN11" s="53"/>
      <c r="JFO11" s="53"/>
      <c r="JFP11" s="53"/>
      <c r="JFQ11" s="53"/>
      <c r="JFR11" s="53"/>
      <c r="JFS11" s="53"/>
      <c r="JFT11" s="53"/>
      <c r="JFU11" s="53"/>
      <c r="JFV11" s="53"/>
      <c r="JFW11" s="53"/>
      <c r="JFX11" s="53"/>
      <c r="JFY11" s="53"/>
      <c r="JFZ11" s="53"/>
      <c r="JGA11" s="53"/>
      <c r="JGB11" s="53"/>
      <c r="JGC11" s="53"/>
      <c r="JGD11" s="53"/>
      <c r="JGE11" s="53"/>
      <c r="JGF11" s="53"/>
      <c r="JGG11" s="53"/>
      <c r="JGH11" s="53"/>
      <c r="JGI11" s="53"/>
      <c r="JGJ11" s="53"/>
      <c r="JGK11" s="53"/>
      <c r="JGL11" s="53"/>
      <c r="JGM11" s="53"/>
      <c r="JGN11" s="53"/>
      <c r="JGO11" s="53"/>
      <c r="JGP11" s="53"/>
      <c r="JGQ11" s="53"/>
      <c r="JGR11" s="53"/>
      <c r="JGS11" s="53"/>
      <c r="JGT11" s="53"/>
      <c r="JGU11" s="53"/>
      <c r="JGV11" s="53"/>
      <c r="JGW11" s="53"/>
      <c r="JGX11" s="53"/>
      <c r="JGY11" s="53"/>
      <c r="JGZ11" s="53"/>
      <c r="JHA11" s="53"/>
      <c r="JHB11" s="53"/>
      <c r="JHC11" s="53"/>
      <c r="JHD11" s="53"/>
      <c r="JHE11" s="53"/>
      <c r="JHF11" s="53"/>
      <c r="JHG11" s="53"/>
      <c r="JHH11" s="53"/>
      <c r="JHI11" s="53"/>
      <c r="JHJ11" s="53"/>
      <c r="JHK11" s="53"/>
      <c r="JHL11" s="53"/>
      <c r="JHM11" s="53"/>
      <c r="JHN11" s="53"/>
      <c r="JHO11" s="53"/>
      <c r="JHP11" s="53"/>
      <c r="JHQ11" s="53"/>
      <c r="JHR11" s="53"/>
      <c r="JHS11" s="53"/>
      <c r="JHT11" s="53"/>
      <c r="JHU11" s="53"/>
      <c r="JHV11" s="53"/>
      <c r="JHW11" s="53"/>
      <c r="JHX11" s="53"/>
      <c r="JHY11" s="53"/>
      <c r="JHZ11" s="53"/>
      <c r="JIA11" s="53"/>
      <c r="JIB11" s="53"/>
      <c r="JIC11" s="53"/>
      <c r="JID11" s="53"/>
      <c r="JIE11" s="53"/>
      <c r="JIF11" s="53"/>
      <c r="JIG11" s="53"/>
      <c r="JIH11" s="53"/>
      <c r="JII11" s="53"/>
      <c r="JIJ11" s="53"/>
      <c r="JIK11" s="53"/>
      <c r="JIL11" s="53"/>
      <c r="JIM11" s="53"/>
      <c r="JIN11" s="53"/>
      <c r="JIO11" s="53"/>
      <c r="JIP11" s="53"/>
      <c r="JIQ11" s="53"/>
      <c r="JIR11" s="53"/>
      <c r="JIS11" s="53"/>
      <c r="JIT11" s="53"/>
      <c r="JIU11" s="53"/>
      <c r="JIV11" s="53"/>
      <c r="JIW11" s="53"/>
      <c r="JIX11" s="53"/>
      <c r="JIY11" s="53"/>
      <c r="JIZ11" s="53"/>
      <c r="JJA11" s="53"/>
      <c r="JJB11" s="53"/>
      <c r="JJC11" s="53"/>
      <c r="JJD11" s="53"/>
      <c r="JJE11" s="53"/>
      <c r="JJF11" s="53"/>
      <c r="JJG11" s="53"/>
      <c r="JJH11" s="53"/>
      <c r="JJI11" s="53"/>
      <c r="JJJ11" s="53"/>
      <c r="JJK11" s="53"/>
      <c r="JJL11" s="53"/>
      <c r="JJM11" s="53"/>
      <c r="JJN11" s="53"/>
      <c r="JJO11" s="53"/>
      <c r="JJP11" s="53"/>
      <c r="JJQ11" s="53"/>
      <c r="JJR11" s="53"/>
      <c r="JJS11" s="53"/>
      <c r="JJT11" s="53"/>
      <c r="JJU11" s="53"/>
      <c r="JJV11" s="53"/>
      <c r="JJW11" s="53"/>
      <c r="JJX11" s="53"/>
      <c r="JJY11" s="53"/>
      <c r="JJZ11" s="53"/>
      <c r="JKA11" s="53"/>
      <c r="JKB11" s="53"/>
      <c r="JKC11" s="53"/>
      <c r="JKD11" s="53"/>
      <c r="JKE11" s="53"/>
      <c r="JKF11" s="53"/>
      <c r="JKG11" s="53"/>
      <c r="JKH11" s="53"/>
      <c r="JKI11" s="53"/>
      <c r="JKJ11" s="53"/>
      <c r="JKK11" s="53"/>
      <c r="JKL11" s="53"/>
      <c r="JKM11" s="53"/>
      <c r="JKN11" s="53"/>
      <c r="JKO11" s="53"/>
      <c r="JKP11" s="53"/>
      <c r="JKQ11" s="53"/>
      <c r="JKR11" s="53"/>
      <c r="JKS11" s="53"/>
      <c r="JKT11" s="53"/>
      <c r="JKU11" s="53"/>
      <c r="JKV11" s="53"/>
      <c r="JKW11" s="53"/>
      <c r="JKX11" s="53"/>
      <c r="JKY11" s="53"/>
      <c r="JKZ11" s="53"/>
      <c r="JLA11" s="53"/>
      <c r="JLB11" s="53"/>
      <c r="JLC11" s="53"/>
      <c r="JLD11" s="53"/>
      <c r="JLE11" s="53"/>
      <c r="JLF11" s="53"/>
      <c r="JLG11" s="53"/>
      <c r="JLH11" s="53"/>
      <c r="JLI11" s="53"/>
      <c r="JLJ11" s="53"/>
      <c r="JLK11" s="53"/>
      <c r="JLL11" s="53"/>
      <c r="JLM11" s="53"/>
      <c r="JLN11" s="53"/>
      <c r="JLO11" s="53"/>
      <c r="JLP11" s="53"/>
      <c r="JLQ11" s="53"/>
      <c r="JLR11" s="53"/>
      <c r="JLS11" s="53"/>
      <c r="JLT11" s="53"/>
      <c r="JLU11" s="53"/>
      <c r="JLV11" s="53"/>
      <c r="JLW11" s="53"/>
      <c r="JLX11" s="53"/>
      <c r="JLY11" s="53"/>
      <c r="JLZ11" s="53"/>
      <c r="JMA11" s="53"/>
      <c r="JMB11" s="53"/>
      <c r="JMC11" s="53"/>
      <c r="JMD11" s="53"/>
      <c r="JME11" s="53"/>
      <c r="JMF11" s="53"/>
      <c r="JMG11" s="53"/>
      <c r="JMH11" s="53"/>
      <c r="JMI11" s="53"/>
      <c r="JMJ11" s="53"/>
      <c r="JMK11" s="53"/>
      <c r="JML11" s="53"/>
      <c r="JMM11" s="53"/>
      <c r="JMN11" s="53"/>
      <c r="JMO11" s="53"/>
      <c r="JMP11" s="53"/>
      <c r="JMQ11" s="53"/>
      <c r="JMR11" s="53"/>
      <c r="JMS11" s="53"/>
      <c r="JMT11" s="53"/>
      <c r="JMU11" s="53"/>
      <c r="JMV11" s="53"/>
      <c r="JMW11" s="53"/>
      <c r="JMX11" s="53"/>
      <c r="JMY11" s="53"/>
      <c r="JMZ11" s="53"/>
      <c r="JNA11" s="53"/>
      <c r="JNB11" s="53"/>
      <c r="JNC11" s="53"/>
      <c r="JND11" s="53"/>
      <c r="JNE11" s="53"/>
      <c r="JNF11" s="53"/>
      <c r="JNG11" s="53"/>
      <c r="JNH11" s="53"/>
      <c r="JNI11" s="53"/>
      <c r="JNJ11" s="53"/>
      <c r="JNK11" s="53"/>
      <c r="JNL11" s="53"/>
      <c r="JNM11" s="53"/>
      <c r="JNN11" s="53"/>
      <c r="JNO11" s="53"/>
      <c r="JNP11" s="53"/>
      <c r="JNQ11" s="53"/>
      <c r="JNR11" s="53"/>
      <c r="JNS11" s="53"/>
      <c r="JNT11" s="53"/>
      <c r="JNU11" s="53"/>
      <c r="JNV11" s="53"/>
      <c r="JNW11" s="53"/>
      <c r="JNX11" s="53"/>
      <c r="JNY11" s="53"/>
      <c r="JNZ11" s="53"/>
      <c r="JOA11" s="53"/>
      <c r="JOB11" s="53"/>
      <c r="JOC11" s="53"/>
      <c r="JOD11" s="53"/>
      <c r="JOE11" s="53"/>
      <c r="JOF11" s="53"/>
      <c r="JOG11" s="53"/>
      <c r="JOH11" s="53"/>
      <c r="JOI11" s="53"/>
      <c r="JOJ11" s="53"/>
      <c r="JOK11" s="53"/>
      <c r="JOL11" s="53"/>
      <c r="JOM11" s="53"/>
      <c r="JON11" s="53"/>
      <c r="JOO11" s="53"/>
      <c r="JOP11" s="53"/>
      <c r="JOQ11" s="53"/>
      <c r="JOR11" s="53"/>
      <c r="JOS11" s="53"/>
      <c r="JOT11" s="53"/>
      <c r="JOU11" s="53"/>
      <c r="JOV11" s="53"/>
      <c r="JOW11" s="53"/>
      <c r="JOX11" s="53"/>
      <c r="JOY11" s="53"/>
      <c r="JOZ11" s="53"/>
      <c r="JPA11" s="53"/>
      <c r="JPB11" s="53"/>
      <c r="JPC11" s="53"/>
      <c r="JPD11" s="53"/>
      <c r="JPE11" s="53"/>
      <c r="JPF11" s="53"/>
      <c r="JPG11" s="53"/>
      <c r="JPH11" s="53"/>
      <c r="JPI11" s="53"/>
      <c r="JPJ11" s="53"/>
      <c r="JPK11" s="53"/>
      <c r="JPL11" s="53"/>
      <c r="JPM11" s="53"/>
      <c r="JPN11" s="53"/>
      <c r="JPO11" s="53"/>
      <c r="JPP11" s="53"/>
      <c r="JPQ11" s="53"/>
      <c r="JPR11" s="53"/>
      <c r="JPS11" s="53"/>
      <c r="JPT11" s="53"/>
      <c r="JPU11" s="53"/>
      <c r="JPV11" s="53"/>
      <c r="JPW11" s="53"/>
      <c r="JPX11" s="53"/>
      <c r="JPY11" s="53"/>
      <c r="JPZ11" s="53"/>
      <c r="JQA11" s="53"/>
      <c r="JQB11" s="53"/>
      <c r="JQC11" s="53"/>
      <c r="JQD11" s="53"/>
      <c r="JQE11" s="53"/>
      <c r="JQF11" s="53"/>
      <c r="JQG11" s="53"/>
      <c r="JQH11" s="53"/>
      <c r="JQI11" s="53"/>
      <c r="JQJ11" s="53"/>
      <c r="JQK11" s="53"/>
      <c r="JQL11" s="53"/>
      <c r="JQM11" s="53"/>
      <c r="JQN11" s="53"/>
      <c r="JQO11" s="53"/>
      <c r="JQP11" s="53"/>
      <c r="JQQ11" s="53"/>
      <c r="JQR11" s="53"/>
      <c r="JQS11" s="53"/>
      <c r="JQT11" s="53"/>
      <c r="JQU11" s="53"/>
      <c r="JQV11" s="53"/>
      <c r="JQW11" s="53"/>
      <c r="JQX11" s="53"/>
      <c r="JQY11" s="53"/>
      <c r="JQZ11" s="53"/>
      <c r="JRA11" s="53"/>
      <c r="JRB11" s="53"/>
      <c r="JRC11" s="53"/>
      <c r="JRD11" s="53"/>
      <c r="JRE11" s="53"/>
      <c r="JRF11" s="53"/>
      <c r="JRG11" s="53"/>
      <c r="JRH11" s="53"/>
      <c r="JRI11" s="53"/>
      <c r="JRJ11" s="53"/>
      <c r="JRK11" s="53"/>
      <c r="JRL11" s="53"/>
      <c r="JRM11" s="53"/>
      <c r="JRN11" s="53"/>
      <c r="JRO11" s="53"/>
      <c r="JRP11" s="53"/>
      <c r="JRQ11" s="53"/>
      <c r="JRR11" s="53"/>
      <c r="JRS11" s="53"/>
      <c r="JRT11" s="53"/>
      <c r="JRU11" s="53"/>
      <c r="JRV11" s="53"/>
      <c r="JRW11" s="53"/>
      <c r="JRX11" s="53"/>
      <c r="JRY11" s="53"/>
      <c r="JRZ11" s="53"/>
      <c r="JSA11" s="53"/>
      <c r="JSB11" s="53"/>
      <c r="JSC11" s="53"/>
      <c r="JSD11" s="53"/>
      <c r="JSE11" s="53"/>
      <c r="JSF11" s="53"/>
      <c r="JSG11" s="53"/>
      <c r="JSH11" s="53"/>
      <c r="JSI11" s="53"/>
      <c r="JSJ11" s="53"/>
      <c r="JSK11" s="53"/>
      <c r="JSL11" s="53"/>
      <c r="JSM11" s="53"/>
      <c r="JSN11" s="53"/>
      <c r="JSO11" s="53"/>
      <c r="JSP11" s="53"/>
      <c r="JSQ11" s="53"/>
      <c r="JSR11" s="53"/>
      <c r="JSS11" s="53"/>
      <c r="JST11" s="53"/>
      <c r="JSU11" s="53"/>
      <c r="JSV11" s="53"/>
      <c r="JSW11" s="53"/>
      <c r="JSX11" s="53"/>
      <c r="JSY11" s="53"/>
      <c r="JSZ11" s="53"/>
      <c r="JTA11" s="53"/>
      <c r="JTB11" s="53"/>
      <c r="JTC11" s="53"/>
      <c r="JTD11" s="53"/>
      <c r="JTE11" s="53"/>
      <c r="JTF11" s="53"/>
      <c r="JTG11" s="53"/>
      <c r="JTH11" s="53"/>
      <c r="JTI11" s="53"/>
      <c r="JTJ11" s="53"/>
      <c r="JTK11" s="53"/>
      <c r="JTL11" s="53"/>
      <c r="JTM11" s="53"/>
      <c r="JTN11" s="53"/>
      <c r="JTO11" s="53"/>
      <c r="JTP11" s="53"/>
      <c r="JTQ11" s="53"/>
      <c r="JTR11" s="53"/>
      <c r="JTS11" s="53"/>
      <c r="JTT11" s="53"/>
      <c r="JTU11" s="53"/>
      <c r="JTV11" s="53"/>
      <c r="JTW11" s="53"/>
      <c r="JTX11" s="53"/>
      <c r="JTY11" s="53"/>
      <c r="JTZ11" s="53"/>
      <c r="JUA11" s="53"/>
      <c r="JUB11" s="53"/>
      <c r="JUC11" s="53"/>
      <c r="JUD11" s="53"/>
      <c r="JUE11" s="53"/>
      <c r="JUF11" s="53"/>
      <c r="JUG11" s="53"/>
      <c r="JUH11" s="53"/>
      <c r="JUI11" s="53"/>
      <c r="JUJ11" s="53"/>
      <c r="JUK11" s="53"/>
      <c r="JUL11" s="53"/>
      <c r="JUM11" s="53"/>
      <c r="JUN11" s="53"/>
      <c r="JUO11" s="53"/>
      <c r="JUP11" s="53"/>
      <c r="JUQ11" s="53"/>
      <c r="JUR11" s="53"/>
      <c r="JUS11" s="53"/>
      <c r="JUT11" s="53"/>
      <c r="JUU11" s="53"/>
      <c r="JUV11" s="53"/>
      <c r="JUW11" s="53"/>
      <c r="JUX11" s="53"/>
      <c r="JUY11" s="53"/>
      <c r="JUZ11" s="53"/>
      <c r="JVA11" s="53"/>
      <c r="JVB11" s="53"/>
      <c r="JVC11" s="53"/>
      <c r="JVD11" s="53"/>
      <c r="JVE11" s="53"/>
      <c r="JVF11" s="53"/>
      <c r="JVG11" s="53"/>
      <c r="JVH11" s="53"/>
      <c r="JVI11" s="53"/>
      <c r="JVJ11" s="53"/>
      <c r="JVK11" s="53"/>
      <c r="JVL11" s="53"/>
      <c r="JVM11" s="53"/>
      <c r="JVN11" s="53"/>
      <c r="JVO11" s="53"/>
      <c r="JVP11" s="53"/>
      <c r="JVQ11" s="53"/>
      <c r="JVR11" s="53"/>
      <c r="JVS11" s="53"/>
      <c r="JVT11" s="53"/>
      <c r="JVU11" s="53"/>
      <c r="JVV11" s="53"/>
      <c r="JVW11" s="53"/>
      <c r="JVX11" s="53"/>
      <c r="JVY11" s="53"/>
      <c r="JVZ11" s="53"/>
      <c r="JWA11" s="53"/>
      <c r="JWB11" s="53"/>
      <c r="JWC11" s="53"/>
      <c r="JWD11" s="53"/>
      <c r="JWE11" s="53"/>
      <c r="JWF11" s="53"/>
      <c r="JWG11" s="53"/>
      <c r="JWH11" s="53"/>
      <c r="JWI11" s="53"/>
      <c r="JWJ11" s="53"/>
      <c r="JWK11" s="53"/>
      <c r="JWL11" s="53"/>
      <c r="JWM11" s="53"/>
      <c r="JWN11" s="53"/>
      <c r="JWO11" s="53"/>
      <c r="JWP11" s="53"/>
      <c r="JWQ11" s="53"/>
      <c r="JWR11" s="53"/>
      <c r="JWS11" s="53"/>
      <c r="JWT11" s="53"/>
      <c r="JWU11" s="53"/>
      <c r="JWV11" s="53"/>
      <c r="JWW11" s="53"/>
      <c r="JWX11" s="53"/>
      <c r="JWY11" s="53"/>
      <c r="JWZ11" s="53"/>
      <c r="JXA11" s="53"/>
      <c r="JXB11" s="53"/>
      <c r="JXC11" s="53"/>
      <c r="JXD11" s="53"/>
      <c r="JXE11" s="53"/>
      <c r="JXF11" s="53"/>
      <c r="JXG11" s="53"/>
      <c r="JXH11" s="53"/>
      <c r="JXI11" s="53"/>
      <c r="JXJ11" s="53"/>
      <c r="JXK11" s="53"/>
      <c r="JXL11" s="53"/>
      <c r="JXM11" s="53"/>
      <c r="JXN11" s="53"/>
      <c r="JXO11" s="53"/>
      <c r="JXP11" s="53"/>
      <c r="JXQ11" s="53"/>
      <c r="JXR11" s="53"/>
      <c r="JXS11" s="53"/>
      <c r="JXT11" s="53"/>
      <c r="JXU11" s="53"/>
      <c r="JXV11" s="53"/>
      <c r="JXW11" s="53"/>
      <c r="JXX11" s="53"/>
      <c r="JXY11" s="53"/>
      <c r="JXZ11" s="53"/>
      <c r="JYA11" s="53"/>
      <c r="JYB11" s="53"/>
      <c r="JYC11" s="53"/>
      <c r="JYD11" s="53"/>
      <c r="JYE11" s="53"/>
      <c r="JYF11" s="53"/>
      <c r="JYG11" s="53"/>
      <c r="JYH11" s="53"/>
      <c r="JYI11" s="53"/>
      <c r="JYJ11" s="53"/>
      <c r="JYK11" s="53"/>
      <c r="JYL11" s="53"/>
      <c r="JYM11" s="53"/>
      <c r="JYN11" s="53"/>
      <c r="JYO11" s="53"/>
      <c r="JYP11" s="53"/>
      <c r="JYQ11" s="53"/>
      <c r="JYR11" s="53"/>
      <c r="JYS11" s="53"/>
      <c r="JYT11" s="53"/>
      <c r="JYU11" s="53"/>
      <c r="JYV11" s="53"/>
      <c r="JYW11" s="53"/>
      <c r="JYX11" s="53"/>
      <c r="JYY11" s="53"/>
      <c r="JYZ11" s="53"/>
      <c r="JZA11" s="53"/>
      <c r="JZB11" s="53"/>
      <c r="JZC11" s="53"/>
      <c r="JZD11" s="53"/>
      <c r="JZE11" s="53"/>
      <c r="JZF11" s="53"/>
      <c r="JZG11" s="53"/>
      <c r="JZH11" s="53"/>
      <c r="JZI11" s="53"/>
      <c r="JZJ11" s="53"/>
      <c r="JZK11" s="53"/>
      <c r="JZL11" s="53"/>
      <c r="JZM11" s="53"/>
      <c r="JZN11" s="53"/>
      <c r="JZO11" s="53"/>
      <c r="JZP11" s="53"/>
      <c r="JZQ11" s="53"/>
      <c r="JZR11" s="53"/>
      <c r="JZS11" s="53"/>
      <c r="JZT11" s="53"/>
      <c r="JZU11" s="53"/>
      <c r="JZV11" s="53"/>
      <c r="JZW11" s="53"/>
      <c r="JZX11" s="53"/>
      <c r="JZY11" s="53"/>
      <c r="JZZ11" s="53"/>
      <c r="KAA11" s="53"/>
      <c r="KAB11" s="53"/>
      <c r="KAC11" s="53"/>
      <c r="KAD11" s="53"/>
      <c r="KAE11" s="53"/>
      <c r="KAF11" s="53"/>
      <c r="KAG11" s="53"/>
      <c r="KAH11" s="53"/>
      <c r="KAI11" s="53"/>
      <c r="KAJ11" s="53"/>
      <c r="KAK11" s="53"/>
      <c r="KAL11" s="53"/>
      <c r="KAM11" s="53"/>
      <c r="KAN11" s="53"/>
      <c r="KAO11" s="53"/>
      <c r="KAP11" s="53"/>
      <c r="KAQ11" s="53"/>
      <c r="KAR11" s="53"/>
      <c r="KAS11" s="53"/>
      <c r="KAT11" s="53"/>
      <c r="KAU11" s="53"/>
      <c r="KAV11" s="53"/>
      <c r="KAW11" s="53"/>
      <c r="KAX11" s="53"/>
      <c r="KAY11" s="53"/>
      <c r="KAZ11" s="53"/>
      <c r="KBA11" s="53"/>
      <c r="KBB11" s="53"/>
      <c r="KBC11" s="53"/>
      <c r="KBD11" s="53"/>
      <c r="KBE11" s="53"/>
      <c r="KBF11" s="53"/>
      <c r="KBG11" s="53"/>
      <c r="KBH11" s="53"/>
      <c r="KBI11" s="53"/>
      <c r="KBJ11" s="53"/>
      <c r="KBK11" s="53"/>
      <c r="KBL11" s="53"/>
      <c r="KBM11" s="53"/>
      <c r="KBN11" s="53"/>
      <c r="KBO11" s="53"/>
      <c r="KBP11" s="53"/>
      <c r="KBQ11" s="53"/>
      <c r="KBR11" s="53"/>
      <c r="KBS11" s="53"/>
      <c r="KBT11" s="53"/>
      <c r="KBU11" s="53"/>
      <c r="KBV11" s="53"/>
      <c r="KBW11" s="53"/>
      <c r="KBX11" s="53"/>
      <c r="KBY11" s="53"/>
      <c r="KBZ11" s="53"/>
      <c r="KCA11" s="53"/>
      <c r="KCB11" s="53"/>
      <c r="KCC11" s="53"/>
      <c r="KCD11" s="53"/>
      <c r="KCE11" s="53"/>
      <c r="KCF11" s="53"/>
      <c r="KCG11" s="53"/>
      <c r="KCH11" s="53"/>
      <c r="KCI11" s="53"/>
      <c r="KCJ11" s="53"/>
      <c r="KCK11" s="53"/>
      <c r="KCL11" s="53"/>
      <c r="KCM11" s="53"/>
      <c r="KCN11" s="53"/>
      <c r="KCO11" s="53"/>
      <c r="KCP11" s="53"/>
      <c r="KCQ11" s="53"/>
      <c r="KCR11" s="53"/>
      <c r="KCS11" s="53"/>
      <c r="KCT11" s="53"/>
      <c r="KCU11" s="53"/>
      <c r="KCV11" s="53"/>
      <c r="KCW11" s="53"/>
      <c r="KCX11" s="53"/>
      <c r="KCY11" s="53"/>
      <c r="KCZ11" s="53"/>
      <c r="KDA11" s="53"/>
      <c r="KDB11" s="53"/>
      <c r="KDC11" s="53"/>
      <c r="KDD11" s="53"/>
      <c r="KDE11" s="53"/>
      <c r="KDF11" s="53"/>
      <c r="KDG11" s="53"/>
      <c r="KDH11" s="53"/>
      <c r="KDI11" s="53"/>
      <c r="KDJ11" s="53"/>
      <c r="KDK11" s="53"/>
      <c r="KDL11" s="53"/>
      <c r="KDM11" s="53"/>
      <c r="KDN11" s="53"/>
      <c r="KDO11" s="53"/>
      <c r="KDP11" s="53"/>
      <c r="KDQ11" s="53"/>
      <c r="KDR11" s="53"/>
      <c r="KDS11" s="53"/>
      <c r="KDT11" s="53"/>
      <c r="KDU11" s="53"/>
      <c r="KDV11" s="53"/>
      <c r="KDW11" s="53"/>
      <c r="KDX11" s="53"/>
      <c r="KDY11" s="53"/>
      <c r="KDZ11" s="53"/>
      <c r="KEA11" s="53"/>
      <c r="KEB11" s="53"/>
      <c r="KEC11" s="53"/>
      <c r="KED11" s="53"/>
      <c r="KEE11" s="53"/>
      <c r="KEF11" s="53"/>
      <c r="KEG11" s="53"/>
      <c r="KEH11" s="53"/>
      <c r="KEI11" s="53"/>
      <c r="KEJ11" s="53"/>
      <c r="KEK11" s="53"/>
      <c r="KEL11" s="53"/>
      <c r="KEM11" s="53"/>
      <c r="KEN11" s="53"/>
      <c r="KEO11" s="53"/>
      <c r="KEP11" s="53"/>
      <c r="KEQ11" s="53"/>
      <c r="KER11" s="53"/>
      <c r="KES11" s="53"/>
      <c r="KET11" s="53"/>
      <c r="KEU11" s="53"/>
      <c r="KEV11" s="53"/>
      <c r="KEW11" s="53"/>
      <c r="KEX11" s="53"/>
      <c r="KEY11" s="53"/>
      <c r="KEZ11" s="53"/>
      <c r="KFA11" s="53"/>
      <c r="KFB11" s="53"/>
      <c r="KFC11" s="53"/>
      <c r="KFD11" s="53"/>
      <c r="KFE11" s="53"/>
      <c r="KFF11" s="53"/>
      <c r="KFG11" s="53"/>
      <c r="KFH11" s="53"/>
      <c r="KFI11" s="53"/>
      <c r="KFJ11" s="53"/>
      <c r="KFK11" s="53"/>
      <c r="KFL11" s="53"/>
      <c r="KFM11" s="53"/>
      <c r="KFN11" s="53"/>
      <c r="KFO11" s="53"/>
      <c r="KFP11" s="53"/>
      <c r="KFQ11" s="53"/>
      <c r="KFR11" s="53"/>
      <c r="KFS11" s="53"/>
      <c r="KFT11" s="53"/>
      <c r="KFU11" s="53"/>
      <c r="KFV11" s="53"/>
      <c r="KFW11" s="53"/>
      <c r="KFX11" s="53"/>
      <c r="KFY11" s="53"/>
      <c r="KFZ11" s="53"/>
      <c r="KGA11" s="53"/>
      <c r="KGB11" s="53"/>
      <c r="KGC11" s="53"/>
      <c r="KGD11" s="53"/>
      <c r="KGE11" s="53"/>
      <c r="KGF11" s="53"/>
      <c r="KGG11" s="53"/>
      <c r="KGH11" s="53"/>
      <c r="KGI11" s="53"/>
      <c r="KGJ11" s="53"/>
      <c r="KGK11" s="53"/>
      <c r="KGL11" s="53"/>
      <c r="KGM11" s="53"/>
      <c r="KGN11" s="53"/>
      <c r="KGO11" s="53"/>
      <c r="KGP11" s="53"/>
      <c r="KGQ11" s="53"/>
      <c r="KGR11" s="53"/>
      <c r="KGS11" s="53"/>
      <c r="KGT11" s="53"/>
      <c r="KGU11" s="53"/>
      <c r="KGV11" s="53"/>
      <c r="KGW11" s="53"/>
      <c r="KGX11" s="53"/>
      <c r="KGY11" s="53"/>
      <c r="KGZ11" s="53"/>
      <c r="KHA11" s="53"/>
      <c r="KHB11" s="53"/>
      <c r="KHC11" s="53"/>
      <c r="KHD11" s="53"/>
      <c r="KHE11" s="53"/>
      <c r="KHF11" s="53"/>
      <c r="KHG11" s="53"/>
      <c r="KHH11" s="53"/>
      <c r="KHI11" s="53"/>
      <c r="KHJ11" s="53"/>
      <c r="KHK11" s="53"/>
      <c r="KHL11" s="53"/>
      <c r="KHM11" s="53"/>
      <c r="KHN11" s="53"/>
      <c r="KHO11" s="53"/>
      <c r="KHP11" s="53"/>
      <c r="KHQ11" s="53"/>
      <c r="KHR11" s="53"/>
      <c r="KHS11" s="53"/>
      <c r="KHT11" s="53"/>
      <c r="KHU11" s="53"/>
      <c r="KHV11" s="53"/>
      <c r="KHW11" s="53"/>
      <c r="KHX11" s="53"/>
      <c r="KHY11" s="53"/>
      <c r="KHZ11" s="53"/>
      <c r="KIA11" s="53"/>
      <c r="KIB11" s="53"/>
      <c r="KIC11" s="53"/>
      <c r="KID11" s="53"/>
      <c r="KIE11" s="53"/>
      <c r="KIF11" s="53"/>
      <c r="KIG11" s="53"/>
      <c r="KIH11" s="53"/>
      <c r="KII11" s="53"/>
      <c r="KIJ11" s="53"/>
      <c r="KIK11" s="53"/>
      <c r="KIL11" s="53"/>
      <c r="KIM11" s="53"/>
      <c r="KIN11" s="53"/>
      <c r="KIO11" s="53"/>
      <c r="KIP11" s="53"/>
      <c r="KIQ11" s="53"/>
      <c r="KIR11" s="53"/>
      <c r="KIS11" s="53"/>
      <c r="KIT11" s="53"/>
      <c r="KIU11" s="53"/>
      <c r="KIV11" s="53"/>
      <c r="KIW11" s="53"/>
      <c r="KIX11" s="53"/>
      <c r="KIY11" s="53"/>
      <c r="KIZ11" s="53"/>
      <c r="KJA11" s="53"/>
      <c r="KJB11" s="53"/>
      <c r="KJC11" s="53"/>
      <c r="KJD11" s="53"/>
      <c r="KJE11" s="53"/>
      <c r="KJF11" s="53"/>
      <c r="KJG11" s="53"/>
      <c r="KJH11" s="53"/>
      <c r="KJI11" s="53"/>
      <c r="KJJ11" s="53"/>
      <c r="KJK11" s="53"/>
      <c r="KJL11" s="53"/>
      <c r="KJM11" s="53"/>
      <c r="KJN11" s="53"/>
      <c r="KJO11" s="53"/>
      <c r="KJP11" s="53"/>
      <c r="KJQ11" s="53"/>
      <c r="KJR11" s="53"/>
      <c r="KJS11" s="53"/>
      <c r="KJT11" s="53"/>
      <c r="KJU11" s="53"/>
      <c r="KJV11" s="53"/>
      <c r="KJW11" s="53"/>
      <c r="KJX11" s="53"/>
      <c r="KJY11" s="53"/>
      <c r="KJZ11" s="53"/>
      <c r="KKA11" s="53"/>
      <c r="KKB11" s="53"/>
      <c r="KKC11" s="53"/>
      <c r="KKD11" s="53"/>
      <c r="KKE11" s="53"/>
      <c r="KKF11" s="53"/>
      <c r="KKG11" s="53"/>
      <c r="KKH11" s="53"/>
      <c r="KKI11" s="53"/>
      <c r="KKJ11" s="53"/>
      <c r="KKK11" s="53"/>
      <c r="KKL11" s="53"/>
      <c r="KKM11" s="53"/>
      <c r="KKN11" s="53"/>
      <c r="KKO11" s="53"/>
      <c r="KKP11" s="53"/>
      <c r="KKQ11" s="53"/>
      <c r="KKR11" s="53"/>
      <c r="KKS11" s="53"/>
      <c r="KKT11" s="53"/>
      <c r="KKU11" s="53"/>
      <c r="KKV11" s="53"/>
      <c r="KKW11" s="53"/>
      <c r="KKX11" s="53"/>
      <c r="KKY11" s="53"/>
      <c r="KKZ11" s="53"/>
      <c r="KLA11" s="53"/>
      <c r="KLB11" s="53"/>
      <c r="KLC11" s="53"/>
      <c r="KLD11" s="53"/>
      <c r="KLE11" s="53"/>
      <c r="KLF11" s="53"/>
      <c r="KLG11" s="53"/>
      <c r="KLH11" s="53"/>
      <c r="KLI11" s="53"/>
      <c r="KLJ11" s="53"/>
      <c r="KLK11" s="53"/>
      <c r="KLL11" s="53"/>
      <c r="KLM11" s="53"/>
      <c r="KLN11" s="53"/>
      <c r="KLO11" s="53"/>
      <c r="KLP11" s="53"/>
      <c r="KLQ11" s="53"/>
      <c r="KLR11" s="53"/>
      <c r="KLS11" s="53"/>
      <c r="KLT11" s="53"/>
      <c r="KLU11" s="53"/>
      <c r="KLV11" s="53"/>
      <c r="KLW11" s="53"/>
      <c r="KLX11" s="53"/>
      <c r="KLY11" s="53"/>
      <c r="KLZ11" s="53"/>
      <c r="KMA11" s="53"/>
      <c r="KMB11" s="53"/>
      <c r="KMC11" s="53"/>
      <c r="KMD11" s="53"/>
      <c r="KME11" s="53"/>
      <c r="KMF11" s="53"/>
      <c r="KMG11" s="53"/>
      <c r="KMH11" s="53"/>
      <c r="KMI11" s="53"/>
      <c r="KMJ11" s="53"/>
      <c r="KMK11" s="53"/>
      <c r="KML11" s="53"/>
      <c r="KMM11" s="53"/>
      <c r="KMN11" s="53"/>
      <c r="KMO11" s="53"/>
      <c r="KMP11" s="53"/>
      <c r="KMQ11" s="53"/>
      <c r="KMR11" s="53"/>
      <c r="KMS11" s="53"/>
      <c r="KMT11" s="53"/>
      <c r="KMU11" s="53"/>
      <c r="KMV11" s="53"/>
      <c r="KMW11" s="53"/>
      <c r="KMX11" s="53"/>
      <c r="KMY11" s="53"/>
      <c r="KMZ11" s="53"/>
      <c r="KNA11" s="53"/>
      <c r="KNB11" s="53"/>
      <c r="KNC11" s="53"/>
      <c r="KND11" s="53"/>
      <c r="KNE11" s="53"/>
      <c r="KNF11" s="53"/>
      <c r="KNG11" s="53"/>
      <c r="KNH11" s="53"/>
      <c r="KNI11" s="53"/>
      <c r="KNJ11" s="53"/>
      <c r="KNK11" s="53"/>
      <c r="KNL11" s="53"/>
      <c r="KNM11" s="53"/>
      <c r="KNN11" s="53"/>
      <c r="KNO11" s="53"/>
      <c r="KNP11" s="53"/>
      <c r="KNQ11" s="53"/>
      <c r="KNR11" s="53"/>
      <c r="KNS11" s="53"/>
      <c r="KNT11" s="53"/>
      <c r="KNU11" s="53"/>
      <c r="KNV11" s="53"/>
      <c r="KNW11" s="53"/>
      <c r="KNX11" s="53"/>
      <c r="KNY11" s="53"/>
      <c r="KNZ11" s="53"/>
      <c r="KOA11" s="53"/>
      <c r="KOB11" s="53"/>
      <c r="KOC11" s="53"/>
      <c r="KOD11" s="53"/>
      <c r="KOE11" s="53"/>
      <c r="KOF11" s="53"/>
      <c r="KOG11" s="53"/>
      <c r="KOH11" s="53"/>
      <c r="KOI11" s="53"/>
      <c r="KOJ11" s="53"/>
      <c r="KOK11" s="53"/>
      <c r="KOL11" s="53"/>
      <c r="KOM11" s="53"/>
      <c r="KON11" s="53"/>
      <c r="KOO11" s="53"/>
      <c r="KOP11" s="53"/>
      <c r="KOQ11" s="53"/>
      <c r="KOR11" s="53"/>
      <c r="KOS11" s="53"/>
      <c r="KOT11" s="53"/>
      <c r="KOU11" s="53"/>
      <c r="KOV11" s="53"/>
      <c r="KOW11" s="53"/>
      <c r="KOX11" s="53"/>
      <c r="KOY11" s="53"/>
      <c r="KOZ11" s="53"/>
      <c r="KPA11" s="53"/>
      <c r="KPB11" s="53"/>
      <c r="KPC11" s="53"/>
      <c r="KPD11" s="53"/>
      <c r="KPE11" s="53"/>
      <c r="KPF11" s="53"/>
      <c r="KPG11" s="53"/>
      <c r="KPH11" s="53"/>
      <c r="KPI11" s="53"/>
      <c r="KPJ11" s="53"/>
      <c r="KPK11" s="53"/>
      <c r="KPL11" s="53"/>
      <c r="KPM11" s="53"/>
      <c r="KPN11" s="53"/>
      <c r="KPO11" s="53"/>
      <c r="KPP11" s="53"/>
      <c r="KPQ11" s="53"/>
      <c r="KPR11" s="53"/>
      <c r="KPS11" s="53"/>
      <c r="KPT11" s="53"/>
      <c r="KPU11" s="53"/>
      <c r="KPV11" s="53"/>
      <c r="KPW11" s="53"/>
      <c r="KPX11" s="53"/>
      <c r="KPY11" s="53"/>
      <c r="KPZ11" s="53"/>
      <c r="KQA11" s="53"/>
      <c r="KQB11" s="53"/>
      <c r="KQC11" s="53"/>
      <c r="KQD11" s="53"/>
      <c r="KQE11" s="53"/>
      <c r="KQF11" s="53"/>
      <c r="KQG11" s="53"/>
      <c r="KQH11" s="53"/>
      <c r="KQI11" s="53"/>
      <c r="KQJ11" s="53"/>
      <c r="KQK11" s="53"/>
      <c r="KQL11" s="53"/>
      <c r="KQM11" s="53"/>
      <c r="KQN11" s="53"/>
      <c r="KQO11" s="53"/>
      <c r="KQP11" s="53"/>
      <c r="KQQ11" s="53"/>
      <c r="KQR11" s="53"/>
      <c r="KQS11" s="53"/>
      <c r="KQT11" s="53"/>
      <c r="KQU11" s="53"/>
      <c r="KQV11" s="53"/>
      <c r="KQW11" s="53"/>
      <c r="KQX11" s="53"/>
      <c r="KQY11" s="53"/>
      <c r="KQZ11" s="53"/>
      <c r="KRA11" s="53"/>
      <c r="KRB11" s="53"/>
      <c r="KRC11" s="53"/>
      <c r="KRD11" s="53"/>
      <c r="KRE11" s="53"/>
      <c r="KRF11" s="53"/>
      <c r="KRG11" s="53"/>
      <c r="KRH11" s="53"/>
      <c r="KRI11" s="53"/>
      <c r="KRJ11" s="53"/>
      <c r="KRK11" s="53"/>
      <c r="KRL11" s="53"/>
      <c r="KRM11" s="53"/>
      <c r="KRN11" s="53"/>
      <c r="KRO11" s="53"/>
      <c r="KRP11" s="53"/>
      <c r="KRQ11" s="53"/>
      <c r="KRR11" s="53"/>
      <c r="KRS11" s="53"/>
      <c r="KRT11" s="53"/>
      <c r="KRU11" s="53"/>
      <c r="KRV11" s="53"/>
      <c r="KRW11" s="53"/>
      <c r="KRX11" s="53"/>
      <c r="KRY11" s="53"/>
      <c r="KRZ11" s="53"/>
      <c r="KSA11" s="53"/>
      <c r="KSB11" s="53"/>
      <c r="KSC11" s="53"/>
      <c r="KSD11" s="53"/>
      <c r="KSE11" s="53"/>
      <c r="KSF11" s="53"/>
      <c r="KSG11" s="53"/>
      <c r="KSH11" s="53"/>
      <c r="KSI11" s="53"/>
      <c r="KSJ11" s="53"/>
      <c r="KSK11" s="53"/>
      <c r="KSL11" s="53"/>
      <c r="KSM11" s="53"/>
      <c r="KSN11" s="53"/>
      <c r="KSO11" s="53"/>
      <c r="KSP11" s="53"/>
      <c r="KSQ11" s="53"/>
      <c r="KSR11" s="53"/>
      <c r="KSS11" s="53"/>
      <c r="KST11" s="53"/>
      <c r="KSU11" s="53"/>
      <c r="KSV11" s="53"/>
      <c r="KSW11" s="53"/>
      <c r="KSX11" s="53"/>
      <c r="KSY11" s="53"/>
      <c r="KSZ11" s="53"/>
      <c r="KTA11" s="53"/>
      <c r="KTB11" s="53"/>
      <c r="KTC11" s="53"/>
      <c r="KTD11" s="53"/>
      <c r="KTE11" s="53"/>
      <c r="KTF11" s="53"/>
      <c r="KTG11" s="53"/>
      <c r="KTH11" s="53"/>
      <c r="KTI11" s="53"/>
      <c r="KTJ11" s="53"/>
      <c r="KTK11" s="53"/>
      <c r="KTL11" s="53"/>
      <c r="KTM11" s="53"/>
      <c r="KTN11" s="53"/>
      <c r="KTO11" s="53"/>
      <c r="KTP11" s="53"/>
      <c r="KTQ11" s="53"/>
      <c r="KTR11" s="53"/>
      <c r="KTS11" s="53"/>
      <c r="KTT11" s="53"/>
      <c r="KTU11" s="53"/>
      <c r="KTV11" s="53"/>
      <c r="KTW11" s="53"/>
      <c r="KTX11" s="53"/>
      <c r="KTY11" s="53"/>
      <c r="KTZ11" s="53"/>
      <c r="KUA11" s="53"/>
      <c r="KUB11" s="53"/>
      <c r="KUC11" s="53"/>
      <c r="KUD11" s="53"/>
      <c r="KUE11" s="53"/>
      <c r="KUF11" s="53"/>
      <c r="KUG11" s="53"/>
      <c r="KUH11" s="53"/>
      <c r="KUI11" s="53"/>
      <c r="KUJ11" s="53"/>
      <c r="KUK11" s="53"/>
      <c r="KUL11" s="53"/>
      <c r="KUM11" s="53"/>
      <c r="KUN11" s="53"/>
      <c r="KUO11" s="53"/>
      <c r="KUP11" s="53"/>
      <c r="KUQ11" s="53"/>
      <c r="KUR11" s="53"/>
      <c r="KUS11" s="53"/>
      <c r="KUT11" s="53"/>
      <c r="KUU11" s="53"/>
      <c r="KUV11" s="53"/>
      <c r="KUW11" s="53"/>
      <c r="KUX11" s="53"/>
      <c r="KUY11" s="53"/>
      <c r="KUZ11" s="53"/>
      <c r="KVA11" s="53"/>
      <c r="KVB11" s="53"/>
      <c r="KVC11" s="53"/>
      <c r="KVD11" s="53"/>
      <c r="KVE11" s="53"/>
      <c r="KVF11" s="53"/>
      <c r="KVG11" s="53"/>
      <c r="KVH11" s="53"/>
      <c r="KVI11" s="53"/>
      <c r="KVJ11" s="53"/>
      <c r="KVK11" s="53"/>
      <c r="KVL11" s="53"/>
      <c r="KVM11" s="53"/>
      <c r="KVN11" s="53"/>
      <c r="KVO11" s="53"/>
      <c r="KVP11" s="53"/>
      <c r="KVQ11" s="53"/>
      <c r="KVR11" s="53"/>
      <c r="KVS11" s="53"/>
      <c r="KVT11" s="53"/>
      <c r="KVU11" s="53"/>
      <c r="KVV11" s="53"/>
      <c r="KVW11" s="53"/>
      <c r="KVX11" s="53"/>
      <c r="KVY11" s="53"/>
      <c r="KVZ11" s="53"/>
      <c r="KWA11" s="53"/>
      <c r="KWB11" s="53"/>
      <c r="KWC11" s="53"/>
      <c r="KWD11" s="53"/>
      <c r="KWE11" s="53"/>
      <c r="KWF11" s="53"/>
      <c r="KWG11" s="53"/>
      <c r="KWH11" s="53"/>
      <c r="KWI11" s="53"/>
      <c r="KWJ11" s="53"/>
      <c r="KWK11" s="53"/>
      <c r="KWL11" s="53"/>
      <c r="KWM11" s="53"/>
      <c r="KWN11" s="53"/>
      <c r="KWO11" s="53"/>
      <c r="KWP11" s="53"/>
      <c r="KWQ11" s="53"/>
      <c r="KWR11" s="53"/>
      <c r="KWS11" s="53"/>
      <c r="KWT11" s="53"/>
      <c r="KWU11" s="53"/>
      <c r="KWV11" s="53"/>
      <c r="KWW11" s="53"/>
      <c r="KWX11" s="53"/>
      <c r="KWY11" s="53"/>
      <c r="KWZ11" s="53"/>
      <c r="KXA11" s="53"/>
      <c r="KXB11" s="53"/>
      <c r="KXC11" s="53"/>
      <c r="KXD11" s="53"/>
      <c r="KXE11" s="53"/>
      <c r="KXF11" s="53"/>
      <c r="KXG11" s="53"/>
      <c r="KXH11" s="53"/>
      <c r="KXI11" s="53"/>
      <c r="KXJ11" s="53"/>
      <c r="KXK11" s="53"/>
      <c r="KXL11" s="53"/>
      <c r="KXM11" s="53"/>
      <c r="KXN11" s="53"/>
      <c r="KXO11" s="53"/>
      <c r="KXP11" s="53"/>
      <c r="KXQ11" s="53"/>
      <c r="KXR11" s="53"/>
      <c r="KXS11" s="53"/>
      <c r="KXT11" s="53"/>
      <c r="KXU11" s="53"/>
      <c r="KXV11" s="53"/>
      <c r="KXW11" s="53"/>
      <c r="KXX11" s="53"/>
      <c r="KXY11" s="53"/>
      <c r="KXZ11" s="53"/>
      <c r="KYA11" s="53"/>
      <c r="KYB11" s="53"/>
      <c r="KYC11" s="53"/>
      <c r="KYD11" s="53"/>
      <c r="KYE11" s="53"/>
      <c r="KYF11" s="53"/>
      <c r="KYG11" s="53"/>
      <c r="KYH11" s="53"/>
      <c r="KYI11" s="53"/>
      <c r="KYJ11" s="53"/>
      <c r="KYK11" s="53"/>
      <c r="KYL11" s="53"/>
      <c r="KYM11" s="53"/>
      <c r="KYN11" s="53"/>
      <c r="KYO11" s="53"/>
      <c r="KYP11" s="53"/>
      <c r="KYQ11" s="53"/>
      <c r="KYR11" s="53"/>
      <c r="KYS11" s="53"/>
      <c r="KYT11" s="53"/>
      <c r="KYU11" s="53"/>
      <c r="KYV11" s="53"/>
      <c r="KYW11" s="53"/>
      <c r="KYX11" s="53"/>
      <c r="KYY11" s="53"/>
      <c r="KYZ11" s="53"/>
      <c r="KZA11" s="53"/>
      <c r="KZB11" s="53"/>
      <c r="KZC11" s="53"/>
      <c r="KZD11" s="53"/>
      <c r="KZE11" s="53"/>
      <c r="KZF11" s="53"/>
      <c r="KZG11" s="53"/>
      <c r="KZH11" s="53"/>
      <c r="KZI11" s="53"/>
      <c r="KZJ11" s="53"/>
      <c r="KZK11" s="53"/>
      <c r="KZL11" s="53"/>
      <c r="KZM11" s="53"/>
      <c r="KZN11" s="53"/>
      <c r="KZO11" s="53"/>
      <c r="KZP11" s="53"/>
      <c r="KZQ11" s="53"/>
      <c r="KZR11" s="53"/>
      <c r="KZS11" s="53"/>
      <c r="KZT11" s="53"/>
      <c r="KZU11" s="53"/>
      <c r="KZV11" s="53"/>
      <c r="KZW11" s="53"/>
      <c r="KZX11" s="53"/>
      <c r="KZY11" s="53"/>
      <c r="KZZ11" s="53"/>
      <c r="LAA11" s="53"/>
      <c r="LAB11" s="53"/>
      <c r="LAC11" s="53"/>
      <c r="LAD11" s="53"/>
      <c r="LAE11" s="53"/>
      <c r="LAF11" s="53"/>
      <c r="LAG11" s="53"/>
      <c r="LAH11" s="53"/>
      <c r="LAI11" s="53"/>
      <c r="LAJ11" s="53"/>
      <c r="LAK11" s="53"/>
      <c r="LAL11" s="53"/>
      <c r="LAM11" s="53"/>
      <c r="LAN11" s="53"/>
      <c r="LAO11" s="53"/>
      <c r="LAP11" s="53"/>
      <c r="LAQ11" s="53"/>
      <c r="LAR11" s="53"/>
      <c r="LAS11" s="53"/>
      <c r="LAT11" s="53"/>
      <c r="LAU11" s="53"/>
      <c r="LAV11" s="53"/>
      <c r="LAW11" s="53"/>
      <c r="LAX11" s="53"/>
      <c r="LAY11" s="53"/>
      <c r="LAZ11" s="53"/>
      <c r="LBA11" s="53"/>
      <c r="LBB11" s="53"/>
      <c r="LBC11" s="53"/>
      <c r="LBD11" s="53"/>
      <c r="LBE11" s="53"/>
      <c r="LBF11" s="53"/>
      <c r="LBG11" s="53"/>
      <c r="LBH11" s="53"/>
      <c r="LBI11" s="53"/>
      <c r="LBJ11" s="53"/>
      <c r="LBK11" s="53"/>
      <c r="LBL11" s="53"/>
      <c r="LBM11" s="53"/>
      <c r="LBN11" s="53"/>
      <c r="LBO11" s="53"/>
      <c r="LBP11" s="53"/>
      <c r="LBQ11" s="53"/>
      <c r="LBR11" s="53"/>
      <c r="LBS11" s="53"/>
      <c r="LBT11" s="53"/>
      <c r="LBU11" s="53"/>
      <c r="LBV11" s="53"/>
      <c r="LBW11" s="53"/>
      <c r="LBX11" s="53"/>
      <c r="LBY11" s="53"/>
      <c r="LBZ11" s="53"/>
      <c r="LCA11" s="53"/>
      <c r="LCB11" s="53"/>
      <c r="LCC11" s="53"/>
      <c r="LCD11" s="53"/>
      <c r="LCE11" s="53"/>
      <c r="LCF11" s="53"/>
      <c r="LCG11" s="53"/>
      <c r="LCH11" s="53"/>
      <c r="LCI11" s="53"/>
      <c r="LCJ11" s="53"/>
      <c r="LCK11" s="53"/>
      <c r="LCL11" s="53"/>
      <c r="LCM11" s="53"/>
      <c r="LCN11" s="53"/>
      <c r="LCO11" s="53"/>
      <c r="LCP11" s="53"/>
      <c r="LCQ11" s="53"/>
      <c r="LCR11" s="53"/>
      <c r="LCS11" s="53"/>
      <c r="LCT11" s="53"/>
      <c r="LCU11" s="53"/>
      <c r="LCV11" s="53"/>
      <c r="LCW11" s="53"/>
      <c r="LCX11" s="53"/>
      <c r="LCY11" s="53"/>
      <c r="LCZ11" s="53"/>
      <c r="LDA11" s="53"/>
      <c r="LDB11" s="53"/>
      <c r="LDC11" s="53"/>
      <c r="LDD11" s="53"/>
      <c r="LDE11" s="53"/>
      <c r="LDF11" s="53"/>
      <c r="LDG11" s="53"/>
      <c r="LDH11" s="53"/>
      <c r="LDI11" s="53"/>
      <c r="LDJ11" s="53"/>
      <c r="LDK11" s="53"/>
      <c r="LDL11" s="53"/>
      <c r="LDM11" s="53"/>
      <c r="LDN11" s="53"/>
      <c r="LDO11" s="53"/>
      <c r="LDP11" s="53"/>
      <c r="LDQ11" s="53"/>
      <c r="LDR11" s="53"/>
      <c r="LDS11" s="53"/>
      <c r="LDT11" s="53"/>
      <c r="LDU11" s="53"/>
      <c r="LDV11" s="53"/>
      <c r="LDW11" s="53"/>
      <c r="LDX11" s="53"/>
      <c r="LDY11" s="53"/>
      <c r="LDZ11" s="53"/>
      <c r="LEA11" s="53"/>
      <c r="LEB11" s="53"/>
      <c r="LEC11" s="53"/>
      <c r="LED11" s="53"/>
      <c r="LEE11" s="53"/>
      <c r="LEF11" s="53"/>
      <c r="LEG11" s="53"/>
      <c r="LEH11" s="53"/>
      <c r="LEI11" s="53"/>
      <c r="LEJ11" s="53"/>
      <c r="LEK11" s="53"/>
      <c r="LEL11" s="53"/>
      <c r="LEM11" s="53"/>
      <c r="LEN11" s="53"/>
      <c r="LEO11" s="53"/>
      <c r="LEP11" s="53"/>
      <c r="LEQ11" s="53"/>
      <c r="LER11" s="53"/>
      <c r="LES11" s="53"/>
      <c r="LET11" s="53"/>
      <c r="LEU11" s="53"/>
      <c r="LEV11" s="53"/>
      <c r="LEW11" s="53"/>
      <c r="LEX11" s="53"/>
      <c r="LEY11" s="53"/>
      <c r="LEZ11" s="53"/>
      <c r="LFA11" s="53"/>
      <c r="LFB11" s="53"/>
      <c r="LFC11" s="53"/>
      <c r="LFD11" s="53"/>
      <c r="LFE11" s="53"/>
      <c r="LFF11" s="53"/>
      <c r="LFG11" s="53"/>
      <c r="LFH11" s="53"/>
      <c r="LFI11" s="53"/>
      <c r="LFJ11" s="53"/>
      <c r="LFK11" s="53"/>
      <c r="LFL11" s="53"/>
      <c r="LFM11" s="53"/>
      <c r="LFN11" s="53"/>
      <c r="LFO11" s="53"/>
      <c r="LFP11" s="53"/>
      <c r="LFQ11" s="53"/>
      <c r="LFR11" s="53"/>
      <c r="LFS11" s="53"/>
      <c r="LFT11" s="53"/>
      <c r="LFU11" s="53"/>
      <c r="LFV11" s="53"/>
      <c r="LFW11" s="53"/>
      <c r="LFX11" s="53"/>
      <c r="LFY11" s="53"/>
      <c r="LFZ11" s="53"/>
      <c r="LGA11" s="53"/>
      <c r="LGB11" s="53"/>
      <c r="LGC11" s="53"/>
      <c r="LGD11" s="53"/>
      <c r="LGE11" s="53"/>
      <c r="LGF11" s="53"/>
      <c r="LGG11" s="53"/>
      <c r="LGH11" s="53"/>
      <c r="LGI11" s="53"/>
      <c r="LGJ11" s="53"/>
      <c r="LGK11" s="53"/>
      <c r="LGL11" s="53"/>
      <c r="LGM11" s="53"/>
      <c r="LGN11" s="53"/>
      <c r="LGO11" s="53"/>
      <c r="LGP11" s="53"/>
      <c r="LGQ11" s="53"/>
      <c r="LGR11" s="53"/>
      <c r="LGS11" s="53"/>
      <c r="LGT11" s="53"/>
      <c r="LGU11" s="53"/>
      <c r="LGV11" s="53"/>
      <c r="LGW11" s="53"/>
      <c r="LGX11" s="53"/>
      <c r="LGY11" s="53"/>
      <c r="LGZ11" s="53"/>
      <c r="LHA11" s="53"/>
      <c r="LHB11" s="53"/>
      <c r="LHC11" s="53"/>
      <c r="LHD11" s="53"/>
      <c r="LHE11" s="53"/>
      <c r="LHF11" s="53"/>
      <c r="LHG11" s="53"/>
      <c r="LHH11" s="53"/>
      <c r="LHI11" s="53"/>
      <c r="LHJ11" s="53"/>
      <c r="LHK11" s="53"/>
      <c r="LHL11" s="53"/>
      <c r="LHM11" s="53"/>
      <c r="LHN11" s="53"/>
      <c r="LHO11" s="53"/>
      <c r="LHP11" s="53"/>
      <c r="LHQ11" s="53"/>
      <c r="LHR11" s="53"/>
      <c r="LHS11" s="53"/>
      <c r="LHT11" s="53"/>
      <c r="LHU11" s="53"/>
      <c r="LHV11" s="53"/>
      <c r="LHW11" s="53"/>
      <c r="LHX11" s="53"/>
      <c r="LHY11" s="53"/>
      <c r="LHZ11" s="53"/>
      <c r="LIA11" s="53"/>
      <c r="LIB11" s="53"/>
      <c r="LIC11" s="53"/>
      <c r="LID11" s="53"/>
      <c r="LIE11" s="53"/>
      <c r="LIF11" s="53"/>
      <c r="LIG11" s="53"/>
      <c r="LIH11" s="53"/>
      <c r="LII11" s="53"/>
      <c r="LIJ11" s="53"/>
      <c r="LIK11" s="53"/>
      <c r="LIL11" s="53"/>
      <c r="LIM11" s="53"/>
      <c r="LIN11" s="53"/>
      <c r="LIO11" s="53"/>
      <c r="LIP11" s="53"/>
      <c r="LIQ11" s="53"/>
      <c r="LIR11" s="53"/>
      <c r="LIS11" s="53"/>
      <c r="LIT11" s="53"/>
      <c r="LIU11" s="53"/>
      <c r="LIV11" s="53"/>
      <c r="LIW11" s="53"/>
      <c r="LIX11" s="53"/>
      <c r="LIY11" s="53"/>
      <c r="LIZ11" s="53"/>
      <c r="LJA11" s="53"/>
      <c r="LJB11" s="53"/>
      <c r="LJC11" s="53"/>
      <c r="LJD11" s="53"/>
      <c r="LJE11" s="53"/>
      <c r="LJF11" s="53"/>
      <c r="LJG11" s="53"/>
      <c r="LJH11" s="53"/>
      <c r="LJI11" s="53"/>
      <c r="LJJ11" s="53"/>
      <c r="LJK11" s="53"/>
      <c r="LJL11" s="53"/>
      <c r="LJM11" s="53"/>
      <c r="LJN11" s="53"/>
      <c r="LJO11" s="53"/>
      <c r="LJP11" s="53"/>
      <c r="LJQ11" s="53"/>
      <c r="LJR11" s="53"/>
      <c r="LJS11" s="53"/>
      <c r="LJT11" s="53"/>
      <c r="LJU11" s="53"/>
      <c r="LJV11" s="53"/>
      <c r="LJW11" s="53"/>
      <c r="LJX11" s="53"/>
      <c r="LJY11" s="53"/>
      <c r="LJZ11" s="53"/>
      <c r="LKA11" s="53"/>
      <c r="LKB11" s="53"/>
      <c r="LKC11" s="53"/>
      <c r="LKD11" s="53"/>
      <c r="LKE11" s="53"/>
      <c r="LKF11" s="53"/>
      <c r="LKG11" s="53"/>
      <c r="LKH11" s="53"/>
      <c r="LKI11" s="53"/>
      <c r="LKJ11" s="53"/>
      <c r="LKK11" s="53"/>
      <c r="LKL11" s="53"/>
      <c r="LKM11" s="53"/>
      <c r="LKN11" s="53"/>
      <c r="LKO11" s="53"/>
      <c r="LKP11" s="53"/>
      <c r="LKQ11" s="53"/>
      <c r="LKR11" s="53"/>
      <c r="LKS11" s="53"/>
      <c r="LKT11" s="53"/>
      <c r="LKU11" s="53"/>
      <c r="LKV11" s="53"/>
      <c r="LKW11" s="53"/>
      <c r="LKX11" s="53"/>
      <c r="LKY11" s="53"/>
      <c r="LKZ11" s="53"/>
      <c r="LLA11" s="53"/>
      <c r="LLB11" s="53"/>
      <c r="LLC11" s="53"/>
      <c r="LLD11" s="53"/>
      <c r="LLE11" s="53"/>
      <c r="LLF11" s="53"/>
      <c r="LLG11" s="53"/>
      <c r="LLH11" s="53"/>
      <c r="LLI11" s="53"/>
      <c r="LLJ11" s="53"/>
      <c r="LLK11" s="53"/>
      <c r="LLL11" s="53"/>
      <c r="LLM11" s="53"/>
      <c r="LLN11" s="53"/>
      <c r="LLO11" s="53"/>
      <c r="LLP11" s="53"/>
      <c r="LLQ11" s="53"/>
      <c r="LLR11" s="53"/>
      <c r="LLS11" s="53"/>
      <c r="LLT11" s="53"/>
      <c r="LLU11" s="53"/>
      <c r="LLV11" s="53"/>
      <c r="LLW11" s="53"/>
      <c r="LLX11" s="53"/>
      <c r="LLY11" s="53"/>
      <c r="LLZ11" s="53"/>
      <c r="LMA11" s="53"/>
      <c r="LMB11" s="53"/>
      <c r="LMC11" s="53"/>
      <c r="LMD11" s="53"/>
      <c r="LME11" s="53"/>
      <c r="LMF11" s="53"/>
      <c r="LMG11" s="53"/>
      <c r="LMH11" s="53"/>
      <c r="LMI11" s="53"/>
      <c r="LMJ11" s="53"/>
      <c r="LMK11" s="53"/>
      <c r="LML11" s="53"/>
      <c r="LMM11" s="53"/>
      <c r="LMN11" s="53"/>
      <c r="LMO11" s="53"/>
      <c r="LMP11" s="53"/>
      <c r="LMQ11" s="53"/>
      <c r="LMR11" s="53"/>
      <c r="LMS11" s="53"/>
      <c r="LMT11" s="53"/>
      <c r="LMU11" s="53"/>
      <c r="LMV11" s="53"/>
      <c r="LMW11" s="53"/>
      <c r="LMX11" s="53"/>
      <c r="LMY11" s="53"/>
      <c r="LMZ11" s="53"/>
      <c r="LNA11" s="53"/>
      <c r="LNB11" s="53"/>
      <c r="LNC11" s="53"/>
      <c r="LND11" s="53"/>
      <c r="LNE11" s="53"/>
      <c r="LNF11" s="53"/>
      <c r="LNG11" s="53"/>
      <c r="LNH11" s="53"/>
      <c r="LNI11" s="53"/>
      <c r="LNJ11" s="53"/>
      <c r="LNK11" s="53"/>
      <c r="LNL11" s="53"/>
      <c r="LNM11" s="53"/>
      <c r="LNN11" s="53"/>
      <c r="LNO11" s="53"/>
      <c r="LNP11" s="53"/>
      <c r="LNQ11" s="53"/>
      <c r="LNR11" s="53"/>
      <c r="LNS11" s="53"/>
      <c r="LNT11" s="53"/>
      <c r="LNU11" s="53"/>
      <c r="LNV11" s="53"/>
      <c r="LNW11" s="53"/>
      <c r="LNX11" s="53"/>
      <c r="LNY11" s="53"/>
      <c r="LNZ11" s="53"/>
      <c r="LOA11" s="53"/>
      <c r="LOB11" s="53"/>
      <c r="LOC11" s="53"/>
      <c r="LOD11" s="53"/>
      <c r="LOE11" s="53"/>
      <c r="LOF11" s="53"/>
      <c r="LOG11" s="53"/>
      <c r="LOH11" s="53"/>
      <c r="LOI11" s="53"/>
      <c r="LOJ11" s="53"/>
      <c r="LOK11" s="53"/>
      <c r="LOL11" s="53"/>
      <c r="LOM11" s="53"/>
      <c r="LON11" s="53"/>
      <c r="LOO11" s="53"/>
      <c r="LOP11" s="53"/>
      <c r="LOQ11" s="53"/>
      <c r="LOR11" s="53"/>
      <c r="LOS11" s="53"/>
      <c r="LOT11" s="53"/>
      <c r="LOU11" s="53"/>
      <c r="LOV11" s="53"/>
      <c r="LOW11" s="53"/>
      <c r="LOX11" s="53"/>
      <c r="LOY11" s="53"/>
      <c r="LOZ11" s="53"/>
      <c r="LPA11" s="53"/>
      <c r="LPB11" s="53"/>
      <c r="LPC11" s="53"/>
      <c r="LPD11" s="53"/>
      <c r="LPE11" s="53"/>
      <c r="LPF11" s="53"/>
      <c r="LPG11" s="53"/>
      <c r="LPH11" s="53"/>
      <c r="LPI11" s="53"/>
      <c r="LPJ11" s="53"/>
      <c r="LPK11" s="53"/>
      <c r="LPL11" s="53"/>
      <c r="LPM11" s="53"/>
      <c r="LPN11" s="53"/>
      <c r="LPO11" s="53"/>
      <c r="LPP11" s="53"/>
      <c r="LPQ11" s="53"/>
      <c r="LPR11" s="53"/>
      <c r="LPS11" s="53"/>
      <c r="LPT11" s="53"/>
      <c r="LPU11" s="53"/>
      <c r="LPV11" s="53"/>
      <c r="LPW11" s="53"/>
      <c r="LPX11" s="53"/>
      <c r="LPY11" s="53"/>
      <c r="LPZ11" s="53"/>
      <c r="LQA11" s="53"/>
      <c r="LQB11" s="53"/>
      <c r="LQC11" s="53"/>
      <c r="LQD11" s="53"/>
      <c r="LQE11" s="53"/>
      <c r="LQF11" s="53"/>
      <c r="LQG11" s="53"/>
      <c r="LQH11" s="53"/>
      <c r="LQI11" s="53"/>
      <c r="LQJ11" s="53"/>
      <c r="LQK11" s="53"/>
      <c r="LQL11" s="53"/>
      <c r="LQM11" s="53"/>
      <c r="LQN11" s="53"/>
      <c r="LQO11" s="53"/>
      <c r="LQP11" s="53"/>
      <c r="LQQ11" s="53"/>
      <c r="LQR11" s="53"/>
      <c r="LQS11" s="53"/>
      <c r="LQT11" s="53"/>
      <c r="LQU11" s="53"/>
      <c r="LQV11" s="53"/>
      <c r="LQW11" s="53"/>
      <c r="LQX11" s="53"/>
      <c r="LQY11" s="53"/>
      <c r="LQZ11" s="53"/>
      <c r="LRA11" s="53"/>
      <c r="LRB11" s="53"/>
      <c r="LRC11" s="53"/>
      <c r="LRD11" s="53"/>
      <c r="LRE11" s="53"/>
      <c r="LRF11" s="53"/>
      <c r="LRG11" s="53"/>
      <c r="LRH11" s="53"/>
      <c r="LRI11" s="53"/>
      <c r="LRJ11" s="53"/>
      <c r="LRK11" s="53"/>
      <c r="LRL11" s="53"/>
      <c r="LRM11" s="53"/>
      <c r="LRN11" s="53"/>
      <c r="LRO11" s="53"/>
      <c r="LRP11" s="53"/>
      <c r="LRQ11" s="53"/>
      <c r="LRR11" s="53"/>
      <c r="LRS11" s="53"/>
      <c r="LRT11" s="53"/>
      <c r="LRU11" s="53"/>
      <c r="LRV11" s="53"/>
      <c r="LRW11" s="53"/>
      <c r="LRX11" s="53"/>
      <c r="LRY11" s="53"/>
      <c r="LRZ11" s="53"/>
      <c r="LSA11" s="53"/>
      <c r="LSB11" s="53"/>
      <c r="LSC11" s="53"/>
      <c r="LSD11" s="53"/>
      <c r="LSE11" s="53"/>
      <c r="LSF11" s="53"/>
      <c r="LSG11" s="53"/>
      <c r="LSH11" s="53"/>
      <c r="LSI11" s="53"/>
      <c r="LSJ11" s="53"/>
      <c r="LSK11" s="53"/>
      <c r="LSL11" s="53"/>
      <c r="LSM11" s="53"/>
      <c r="LSN11" s="53"/>
      <c r="LSO11" s="53"/>
      <c r="LSP11" s="53"/>
      <c r="LSQ11" s="53"/>
      <c r="LSR11" s="53"/>
      <c r="LSS11" s="53"/>
      <c r="LST11" s="53"/>
      <c r="LSU11" s="53"/>
      <c r="LSV11" s="53"/>
      <c r="LSW11" s="53"/>
      <c r="LSX11" s="53"/>
      <c r="LSY11" s="53"/>
      <c r="LSZ11" s="53"/>
      <c r="LTA11" s="53"/>
      <c r="LTB11" s="53"/>
      <c r="LTC11" s="53"/>
      <c r="LTD11" s="53"/>
      <c r="LTE11" s="53"/>
      <c r="LTF11" s="53"/>
      <c r="LTG11" s="53"/>
      <c r="LTH11" s="53"/>
      <c r="LTI11" s="53"/>
      <c r="LTJ11" s="53"/>
      <c r="LTK11" s="53"/>
      <c r="LTL11" s="53"/>
      <c r="LTM11" s="53"/>
      <c r="LTN11" s="53"/>
      <c r="LTO11" s="53"/>
      <c r="LTP11" s="53"/>
      <c r="LTQ11" s="53"/>
      <c r="LTR11" s="53"/>
      <c r="LTS11" s="53"/>
      <c r="LTT11" s="53"/>
      <c r="LTU11" s="53"/>
      <c r="LTV11" s="53"/>
      <c r="LTW11" s="53"/>
      <c r="LTX11" s="53"/>
      <c r="LTY11" s="53"/>
      <c r="LTZ11" s="53"/>
      <c r="LUA11" s="53"/>
      <c r="LUB11" s="53"/>
      <c r="LUC11" s="53"/>
      <c r="LUD11" s="53"/>
      <c r="LUE11" s="53"/>
      <c r="LUF11" s="53"/>
      <c r="LUG11" s="53"/>
      <c r="LUH11" s="53"/>
      <c r="LUI11" s="53"/>
      <c r="LUJ11" s="53"/>
      <c r="LUK11" s="53"/>
      <c r="LUL11" s="53"/>
      <c r="LUM11" s="53"/>
      <c r="LUN11" s="53"/>
      <c r="LUO11" s="53"/>
      <c r="LUP11" s="53"/>
      <c r="LUQ11" s="53"/>
      <c r="LUR11" s="53"/>
      <c r="LUS11" s="53"/>
      <c r="LUT11" s="53"/>
      <c r="LUU11" s="53"/>
      <c r="LUV11" s="53"/>
      <c r="LUW11" s="53"/>
      <c r="LUX11" s="53"/>
      <c r="LUY11" s="53"/>
      <c r="LUZ11" s="53"/>
      <c r="LVA11" s="53"/>
      <c r="LVB11" s="53"/>
      <c r="LVC11" s="53"/>
      <c r="LVD11" s="53"/>
      <c r="LVE11" s="53"/>
      <c r="LVF11" s="53"/>
      <c r="LVG11" s="53"/>
      <c r="LVH11" s="53"/>
      <c r="LVI11" s="53"/>
      <c r="LVJ11" s="53"/>
      <c r="LVK11" s="53"/>
      <c r="LVL11" s="53"/>
      <c r="LVM11" s="53"/>
      <c r="LVN11" s="53"/>
      <c r="LVO11" s="53"/>
      <c r="LVP11" s="53"/>
      <c r="LVQ11" s="53"/>
      <c r="LVR11" s="53"/>
      <c r="LVS11" s="53"/>
      <c r="LVT11" s="53"/>
      <c r="LVU11" s="53"/>
      <c r="LVV11" s="53"/>
      <c r="LVW11" s="53"/>
      <c r="LVX11" s="53"/>
      <c r="LVY11" s="53"/>
      <c r="LVZ11" s="53"/>
      <c r="LWA11" s="53"/>
      <c r="LWB11" s="53"/>
      <c r="LWC11" s="53"/>
      <c r="LWD11" s="53"/>
      <c r="LWE11" s="53"/>
      <c r="LWF11" s="53"/>
      <c r="LWG11" s="53"/>
      <c r="LWH11" s="53"/>
      <c r="LWI11" s="53"/>
      <c r="LWJ11" s="53"/>
      <c r="LWK11" s="53"/>
      <c r="LWL11" s="53"/>
      <c r="LWM11" s="53"/>
      <c r="LWN11" s="53"/>
      <c r="LWO11" s="53"/>
      <c r="LWP11" s="53"/>
      <c r="LWQ11" s="53"/>
      <c r="LWR11" s="53"/>
      <c r="LWS11" s="53"/>
      <c r="LWT11" s="53"/>
      <c r="LWU11" s="53"/>
      <c r="LWV11" s="53"/>
      <c r="LWW11" s="53"/>
      <c r="LWX11" s="53"/>
      <c r="LWY11" s="53"/>
      <c r="LWZ11" s="53"/>
      <c r="LXA11" s="53"/>
      <c r="LXB11" s="53"/>
      <c r="LXC11" s="53"/>
      <c r="LXD11" s="53"/>
      <c r="LXE11" s="53"/>
      <c r="LXF11" s="53"/>
      <c r="LXG11" s="53"/>
      <c r="LXH11" s="53"/>
      <c r="LXI11" s="53"/>
      <c r="LXJ11" s="53"/>
      <c r="LXK11" s="53"/>
      <c r="LXL11" s="53"/>
      <c r="LXM11" s="53"/>
      <c r="LXN11" s="53"/>
      <c r="LXO11" s="53"/>
      <c r="LXP11" s="53"/>
      <c r="LXQ11" s="53"/>
      <c r="LXR11" s="53"/>
      <c r="LXS11" s="53"/>
      <c r="LXT11" s="53"/>
      <c r="LXU11" s="53"/>
      <c r="LXV11" s="53"/>
      <c r="LXW11" s="53"/>
      <c r="LXX11" s="53"/>
      <c r="LXY11" s="53"/>
      <c r="LXZ11" s="53"/>
      <c r="LYA11" s="53"/>
      <c r="LYB11" s="53"/>
      <c r="LYC11" s="53"/>
      <c r="LYD11" s="53"/>
      <c r="LYE11" s="53"/>
      <c r="LYF11" s="53"/>
      <c r="LYG11" s="53"/>
      <c r="LYH11" s="53"/>
      <c r="LYI11" s="53"/>
      <c r="LYJ11" s="53"/>
      <c r="LYK11" s="53"/>
      <c r="LYL11" s="53"/>
      <c r="LYM11" s="53"/>
      <c r="LYN11" s="53"/>
      <c r="LYO11" s="53"/>
      <c r="LYP11" s="53"/>
      <c r="LYQ11" s="53"/>
      <c r="LYR11" s="53"/>
      <c r="LYS11" s="53"/>
      <c r="LYT11" s="53"/>
      <c r="LYU11" s="53"/>
      <c r="LYV11" s="53"/>
      <c r="LYW11" s="53"/>
      <c r="LYX11" s="53"/>
      <c r="LYY11" s="53"/>
      <c r="LYZ11" s="53"/>
      <c r="LZA11" s="53"/>
      <c r="LZB11" s="53"/>
      <c r="LZC11" s="53"/>
      <c r="LZD11" s="53"/>
      <c r="LZE11" s="53"/>
      <c r="LZF11" s="53"/>
      <c r="LZG11" s="53"/>
      <c r="LZH11" s="53"/>
      <c r="LZI11" s="53"/>
      <c r="LZJ11" s="53"/>
      <c r="LZK11" s="53"/>
      <c r="LZL11" s="53"/>
      <c r="LZM11" s="53"/>
      <c r="LZN11" s="53"/>
      <c r="LZO11" s="53"/>
      <c r="LZP11" s="53"/>
      <c r="LZQ11" s="53"/>
      <c r="LZR11" s="53"/>
      <c r="LZS11" s="53"/>
      <c r="LZT11" s="53"/>
      <c r="LZU11" s="53"/>
      <c r="LZV11" s="53"/>
      <c r="LZW11" s="53"/>
      <c r="LZX11" s="53"/>
      <c r="LZY11" s="53"/>
      <c r="LZZ11" s="53"/>
      <c r="MAA11" s="53"/>
      <c r="MAB11" s="53"/>
      <c r="MAC11" s="53"/>
      <c r="MAD11" s="53"/>
      <c r="MAE11" s="53"/>
      <c r="MAF11" s="53"/>
      <c r="MAG11" s="53"/>
      <c r="MAH11" s="53"/>
      <c r="MAI11" s="53"/>
      <c r="MAJ11" s="53"/>
      <c r="MAK11" s="53"/>
      <c r="MAL11" s="53"/>
      <c r="MAM11" s="53"/>
      <c r="MAN11" s="53"/>
      <c r="MAO11" s="53"/>
      <c r="MAP11" s="53"/>
      <c r="MAQ11" s="53"/>
      <c r="MAR11" s="53"/>
      <c r="MAS11" s="53"/>
      <c r="MAT11" s="53"/>
      <c r="MAU11" s="53"/>
      <c r="MAV11" s="53"/>
      <c r="MAW11" s="53"/>
      <c r="MAX11" s="53"/>
      <c r="MAY11" s="53"/>
      <c r="MAZ11" s="53"/>
      <c r="MBA11" s="53"/>
      <c r="MBB11" s="53"/>
      <c r="MBC11" s="53"/>
      <c r="MBD11" s="53"/>
      <c r="MBE11" s="53"/>
      <c r="MBF11" s="53"/>
      <c r="MBG11" s="53"/>
      <c r="MBH11" s="53"/>
      <c r="MBI11" s="53"/>
      <c r="MBJ11" s="53"/>
      <c r="MBK11" s="53"/>
      <c r="MBL11" s="53"/>
      <c r="MBM11" s="53"/>
      <c r="MBN11" s="53"/>
      <c r="MBO11" s="53"/>
      <c r="MBP11" s="53"/>
      <c r="MBQ11" s="53"/>
      <c r="MBR11" s="53"/>
      <c r="MBS11" s="53"/>
      <c r="MBT11" s="53"/>
      <c r="MBU11" s="53"/>
      <c r="MBV11" s="53"/>
      <c r="MBW11" s="53"/>
      <c r="MBX11" s="53"/>
      <c r="MBY11" s="53"/>
      <c r="MBZ11" s="53"/>
      <c r="MCA11" s="53"/>
      <c r="MCB11" s="53"/>
      <c r="MCC11" s="53"/>
      <c r="MCD11" s="53"/>
      <c r="MCE11" s="53"/>
      <c r="MCF11" s="53"/>
      <c r="MCG11" s="53"/>
      <c r="MCH11" s="53"/>
      <c r="MCI11" s="53"/>
      <c r="MCJ11" s="53"/>
      <c r="MCK11" s="53"/>
      <c r="MCL11" s="53"/>
      <c r="MCM11" s="53"/>
      <c r="MCN11" s="53"/>
      <c r="MCO11" s="53"/>
      <c r="MCP11" s="53"/>
      <c r="MCQ11" s="53"/>
      <c r="MCR11" s="53"/>
      <c r="MCS11" s="53"/>
      <c r="MCT11" s="53"/>
      <c r="MCU11" s="53"/>
      <c r="MCV11" s="53"/>
      <c r="MCW11" s="53"/>
      <c r="MCX11" s="53"/>
      <c r="MCY11" s="53"/>
      <c r="MCZ11" s="53"/>
      <c r="MDA11" s="53"/>
      <c r="MDB11" s="53"/>
      <c r="MDC11" s="53"/>
      <c r="MDD11" s="53"/>
      <c r="MDE11" s="53"/>
      <c r="MDF11" s="53"/>
      <c r="MDG11" s="53"/>
      <c r="MDH11" s="53"/>
      <c r="MDI11" s="53"/>
      <c r="MDJ11" s="53"/>
      <c r="MDK11" s="53"/>
      <c r="MDL11" s="53"/>
      <c r="MDM11" s="53"/>
      <c r="MDN11" s="53"/>
      <c r="MDO11" s="53"/>
      <c r="MDP11" s="53"/>
      <c r="MDQ11" s="53"/>
      <c r="MDR11" s="53"/>
      <c r="MDS11" s="53"/>
      <c r="MDT11" s="53"/>
      <c r="MDU11" s="53"/>
      <c r="MDV11" s="53"/>
      <c r="MDW11" s="53"/>
      <c r="MDX11" s="53"/>
      <c r="MDY11" s="53"/>
      <c r="MDZ11" s="53"/>
      <c r="MEA11" s="53"/>
      <c r="MEB11" s="53"/>
      <c r="MEC11" s="53"/>
      <c r="MED11" s="53"/>
      <c r="MEE11" s="53"/>
      <c r="MEF11" s="53"/>
      <c r="MEG11" s="53"/>
      <c r="MEH11" s="53"/>
      <c r="MEI11" s="53"/>
      <c r="MEJ11" s="53"/>
      <c r="MEK11" s="53"/>
      <c r="MEL11" s="53"/>
      <c r="MEM11" s="53"/>
      <c r="MEN11" s="53"/>
      <c r="MEO11" s="53"/>
      <c r="MEP11" s="53"/>
      <c r="MEQ11" s="53"/>
      <c r="MER11" s="53"/>
      <c r="MES11" s="53"/>
      <c r="MET11" s="53"/>
      <c r="MEU11" s="53"/>
      <c r="MEV11" s="53"/>
      <c r="MEW11" s="53"/>
      <c r="MEX11" s="53"/>
      <c r="MEY11" s="53"/>
      <c r="MEZ11" s="53"/>
      <c r="MFA11" s="53"/>
      <c r="MFB11" s="53"/>
      <c r="MFC11" s="53"/>
      <c r="MFD11" s="53"/>
      <c r="MFE11" s="53"/>
      <c r="MFF11" s="53"/>
      <c r="MFG11" s="53"/>
      <c r="MFH11" s="53"/>
      <c r="MFI11" s="53"/>
      <c r="MFJ11" s="53"/>
      <c r="MFK11" s="53"/>
      <c r="MFL11" s="53"/>
      <c r="MFM11" s="53"/>
      <c r="MFN11" s="53"/>
      <c r="MFO11" s="53"/>
      <c r="MFP11" s="53"/>
      <c r="MFQ11" s="53"/>
      <c r="MFR11" s="53"/>
      <c r="MFS11" s="53"/>
      <c r="MFT11" s="53"/>
      <c r="MFU11" s="53"/>
      <c r="MFV11" s="53"/>
      <c r="MFW11" s="53"/>
      <c r="MFX11" s="53"/>
      <c r="MFY11" s="53"/>
      <c r="MFZ11" s="53"/>
      <c r="MGA11" s="53"/>
      <c r="MGB11" s="53"/>
      <c r="MGC11" s="53"/>
      <c r="MGD11" s="53"/>
      <c r="MGE11" s="53"/>
      <c r="MGF11" s="53"/>
      <c r="MGG11" s="53"/>
      <c r="MGH11" s="53"/>
      <c r="MGI11" s="53"/>
      <c r="MGJ11" s="53"/>
      <c r="MGK11" s="53"/>
      <c r="MGL11" s="53"/>
      <c r="MGM11" s="53"/>
      <c r="MGN11" s="53"/>
      <c r="MGO11" s="53"/>
      <c r="MGP11" s="53"/>
      <c r="MGQ11" s="53"/>
      <c r="MGR11" s="53"/>
      <c r="MGS11" s="53"/>
      <c r="MGT11" s="53"/>
      <c r="MGU11" s="53"/>
      <c r="MGV11" s="53"/>
      <c r="MGW11" s="53"/>
      <c r="MGX11" s="53"/>
      <c r="MGY11" s="53"/>
      <c r="MGZ11" s="53"/>
      <c r="MHA11" s="53"/>
      <c r="MHB11" s="53"/>
      <c r="MHC11" s="53"/>
      <c r="MHD11" s="53"/>
      <c r="MHE11" s="53"/>
      <c r="MHF11" s="53"/>
      <c r="MHG11" s="53"/>
      <c r="MHH11" s="53"/>
      <c r="MHI11" s="53"/>
      <c r="MHJ11" s="53"/>
      <c r="MHK11" s="53"/>
      <c r="MHL11" s="53"/>
      <c r="MHM11" s="53"/>
      <c r="MHN11" s="53"/>
      <c r="MHO11" s="53"/>
      <c r="MHP11" s="53"/>
      <c r="MHQ11" s="53"/>
      <c r="MHR11" s="53"/>
      <c r="MHS11" s="53"/>
      <c r="MHT11" s="53"/>
      <c r="MHU11" s="53"/>
      <c r="MHV11" s="53"/>
      <c r="MHW11" s="53"/>
      <c r="MHX11" s="53"/>
      <c r="MHY11" s="53"/>
      <c r="MHZ11" s="53"/>
      <c r="MIA11" s="53"/>
      <c r="MIB11" s="53"/>
      <c r="MIC11" s="53"/>
      <c r="MID11" s="53"/>
      <c r="MIE11" s="53"/>
      <c r="MIF11" s="53"/>
      <c r="MIG11" s="53"/>
      <c r="MIH11" s="53"/>
      <c r="MII11" s="53"/>
      <c r="MIJ11" s="53"/>
      <c r="MIK11" s="53"/>
      <c r="MIL11" s="53"/>
      <c r="MIM11" s="53"/>
      <c r="MIN11" s="53"/>
      <c r="MIO11" s="53"/>
      <c r="MIP11" s="53"/>
      <c r="MIQ11" s="53"/>
      <c r="MIR11" s="53"/>
      <c r="MIS11" s="53"/>
      <c r="MIT11" s="53"/>
      <c r="MIU11" s="53"/>
      <c r="MIV11" s="53"/>
      <c r="MIW11" s="53"/>
      <c r="MIX11" s="53"/>
      <c r="MIY11" s="53"/>
      <c r="MIZ11" s="53"/>
      <c r="MJA11" s="53"/>
      <c r="MJB11" s="53"/>
      <c r="MJC11" s="53"/>
      <c r="MJD11" s="53"/>
      <c r="MJE11" s="53"/>
      <c r="MJF11" s="53"/>
      <c r="MJG11" s="53"/>
      <c r="MJH11" s="53"/>
      <c r="MJI11" s="53"/>
      <c r="MJJ11" s="53"/>
      <c r="MJK11" s="53"/>
      <c r="MJL11" s="53"/>
      <c r="MJM11" s="53"/>
      <c r="MJN11" s="53"/>
      <c r="MJO11" s="53"/>
      <c r="MJP11" s="53"/>
      <c r="MJQ11" s="53"/>
      <c r="MJR11" s="53"/>
      <c r="MJS11" s="53"/>
      <c r="MJT11" s="53"/>
      <c r="MJU11" s="53"/>
      <c r="MJV11" s="53"/>
      <c r="MJW11" s="53"/>
      <c r="MJX11" s="53"/>
      <c r="MJY11" s="53"/>
      <c r="MJZ11" s="53"/>
      <c r="MKA11" s="53"/>
      <c r="MKB11" s="53"/>
      <c r="MKC11" s="53"/>
      <c r="MKD11" s="53"/>
      <c r="MKE11" s="53"/>
      <c r="MKF11" s="53"/>
      <c r="MKG11" s="53"/>
      <c r="MKH11" s="53"/>
      <c r="MKI11" s="53"/>
      <c r="MKJ11" s="53"/>
      <c r="MKK11" s="53"/>
      <c r="MKL11" s="53"/>
      <c r="MKM11" s="53"/>
      <c r="MKN11" s="53"/>
      <c r="MKO11" s="53"/>
      <c r="MKP11" s="53"/>
      <c r="MKQ11" s="53"/>
      <c r="MKR11" s="53"/>
      <c r="MKS11" s="53"/>
      <c r="MKT11" s="53"/>
      <c r="MKU11" s="53"/>
      <c r="MKV11" s="53"/>
      <c r="MKW11" s="53"/>
      <c r="MKX11" s="53"/>
      <c r="MKY11" s="53"/>
      <c r="MKZ11" s="53"/>
      <c r="MLA11" s="53"/>
      <c r="MLB11" s="53"/>
      <c r="MLC11" s="53"/>
      <c r="MLD11" s="53"/>
      <c r="MLE11" s="53"/>
      <c r="MLF11" s="53"/>
      <c r="MLG11" s="53"/>
      <c r="MLH11" s="53"/>
      <c r="MLI11" s="53"/>
      <c r="MLJ11" s="53"/>
      <c r="MLK11" s="53"/>
      <c r="MLL11" s="53"/>
      <c r="MLM11" s="53"/>
      <c r="MLN11" s="53"/>
      <c r="MLO11" s="53"/>
      <c r="MLP11" s="53"/>
      <c r="MLQ11" s="53"/>
      <c r="MLR11" s="53"/>
      <c r="MLS11" s="53"/>
      <c r="MLT11" s="53"/>
      <c r="MLU11" s="53"/>
      <c r="MLV11" s="53"/>
      <c r="MLW11" s="53"/>
      <c r="MLX11" s="53"/>
      <c r="MLY11" s="53"/>
      <c r="MLZ11" s="53"/>
      <c r="MMA11" s="53"/>
      <c r="MMB11" s="53"/>
      <c r="MMC11" s="53"/>
      <c r="MMD11" s="53"/>
      <c r="MME11" s="53"/>
      <c r="MMF11" s="53"/>
      <c r="MMG11" s="53"/>
      <c r="MMH11" s="53"/>
      <c r="MMI11" s="53"/>
      <c r="MMJ11" s="53"/>
      <c r="MMK11" s="53"/>
      <c r="MML11" s="53"/>
      <c r="MMM11" s="53"/>
      <c r="MMN11" s="53"/>
      <c r="MMO11" s="53"/>
      <c r="MMP11" s="53"/>
      <c r="MMQ11" s="53"/>
      <c r="MMR11" s="53"/>
      <c r="MMS11" s="53"/>
      <c r="MMT11" s="53"/>
      <c r="MMU11" s="53"/>
      <c r="MMV11" s="53"/>
      <c r="MMW11" s="53"/>
      <c r="MMX11" s="53"/>
      <c r="MMY11" s="53"/>
      <c r="MMZ11" s="53"/>
      <c r="MNA11" s="53"/>
      <c r="MNB11" s="53"/>
      <c r="MNC11" s="53"/>
      <c r="MND11" s="53"/>
      <c r="MNE11" s="53"/>
      <c r="MNF11" s="53"/>
      <c r="MNG11" s="53"/>
      <c r="MNH11" s="53"/>
      <c r="MNI11" s="53"/>
      <c r="MNJ11" s="53"/>
      <c r="MNK11" s="53"/>
      <c r="MNL11" s="53"/>
      <c r="MNM11" s="53"/>
      <c r="MNN11" s="53"/>
      <c r="MNO11" s="53"/>
      <c r="MNP11" s="53"/>
      <c r="MNQ11" s="53"/>
      <c r="MNR11" s="53"/>
      <c r="MNS11" s="53"/>
      <c r="MNT11" s="53"/>
      <c r="MNU11" s="53"/>
      <c r="MNV11" s="53"/>
      <c r="MNW11" s="53"/>
      <c r="MNX11" s="53"/>
      <c r="MNY11" s="53"/>
      <c r="MNZ11" s="53"/>
      <c r="MOA11" s="53"/>
      <c r="MOB11" s="53"/>
      <c r="MOC11" s="53"/>
      <c r="MOD11" s="53"/>
      <c r="MOE11" s="53"/>
      <c r="MOF11" s="53"/>
      <c r="MOG11" s="53"/>
      <c r="MOH11" s="53"/>
      <c r="MOI11" s="53"/>
      <c r="MOJ11" s="53"/>
      <c r="MOK11" s="53"/>
      <c r="MOL11" s="53"/>
      <c r="MOM11" s="53"/>
      <c r="MON11" s="53"/>
      <c r="MOO11" s="53"/>
      <c r="MOP11" s="53"/>
      <c r="MOQ11" s="53"/>
      <c r="MOR11" s="53"/>
      <c r="MOS11" s="53"/>
      <c r="MOT11" s="53"/>
      <c r="MOU11" s="53"/>
      <c r="MOV11" s="53"/>
      <c r="MOW11" s="53"/>
      <c r="MOX11" s="53"/>
      <c r="MOY11" s="53"/>
      <c r="MOZ11" s="53"/>
      <c r="MPA11" s="53"/>
      <c r="MPB11" s="53"/>
      <c r="MPC11" s="53"/>
      <c r="MPD11" s="53"/>
      <c r="MPE11" s="53"/>
      <c r="MPF11" s="53"/>
      <c r="MPG11" s="53"/>
      <c r="MPH11" s="53"/>
      <c r="MPI11" s="53"/>
      <c r="MPJ11" s="53"/>
      <c r="MPK11" s="53"/>
      <c r="MPL11" s="53"/>
      <c r="MPM11" s="53"/>
      <c r="MPN11" s="53"/>
      <c r="MPO11" s="53"/>
      <c r="MPP11" s="53"/>
      <c r="MPQ11" s="53"/>
      <c r="MPR11" s="53"/>
      <c r="MPS11" s="53"/>
      <c r="MPT11" s="53"/>
      <c r="MPU11" s="53"/>
      <c r="MPV11" s="53"/>
      <c r="MPW11" s="53"/>
      <c r="MPX11" s="53"/>
      <c r="MPY11" s="53"/>
      <c r="MPZ11" s="53"/>
      <c r="MQA11" s="53"/>
      <c r="MQB11" s="53"/>
      <c r="MQC11" s="53"/>
      <c r="MQD11" s="53"/>
      <c r="MQE11" s="53"/>
      <c r="MQF11" s="53"/>
      <c r="MQG11" s="53"/>
      <c r="MQH11" s="53"/>
      <c r="MQI11" s="53"/>
      <c r="MQJ11" s="53"/>
      <c r="MQK11" s="53"/>
      <c r="MQL11" s="53"/>
      <c r="MQM11" s="53"/>
      <c r="MQN11" s="53"/>
      <c r="MQO11" s="53"/>
      <c r="MQP11" s="53"/>
      <c r="MQQ11" s="53"/>
      <c r="MQR11" s="53"/>
      <c r="MQS11" s="53"/>
      <c r="MQT11" s="53"/>
      <c r="MQU11" s="53"/>
      <c r="MQV11" s="53"/>
      <c r="MQW11" s="53"/>
      <c r="MQX11" s="53"/>
      <c r="MQY11" s="53"/>
      <c r="MQZ11" s="53"/>
      <c r="MRA11" s="53"/>
      <c r="MRB11" s="53"/>
      <c r="MRC11" s="53"/>
      <c r="MRD11" s="53"/>
      <c r="MRE11" s="53"/>
      <c r="MRF11" s="53"/>
      <c r="MRG11" s="53"/>
      <c r="MRH11" s="53"/>
      <c r="MRI11" s="53"/>
      <c r="MRJ11" s="53"/>
      <c r="MRK11" s="53"/>
      <c r="MRL11" s="53"/>
      <c r="MRM11" s="53"/>
      <c r="MRN11" s="53"/>
      <c r="MRO11" s="53"/>
      <c r="MRP11" s="53"/>
      <c r="MRQ11" s="53"/>
      <c r="MRR11" s="53"/>
      <c r="MRS11" s="53"/>
      <c r="MRT11" s="53"/>
      <c r="MRU11" s="53"/>
      <c r="MRV11" s="53"/>
      <c r="MRW11" s="53"/>
      <c r="MRX11" s="53"/>
      <c r="MRY11" s="53"/>
      <c r="MRZ11" s="53"/>
      <c r="MSA11" s="53"/>
      <c r="MSB11" s="53"/>
      <c r="MSC11" s="53"/>
      <c r="MSD11" s="53"/>
      <c r="MSE11" s="53"/>
      <c r="MSF11" s="53"/>
      <c r="MSG11" s="53"/>
      <c r="MSH11" s="53"/>
      <c r="MSI11" s="53"/>
      <c r="MSJ11" s="53"/>
      <c r="MSK11" s="53"/>
      <c r="MSL11" s="53"/>
      <c r="MSM11" s="53"/>
      <c r="MSN11" s="53"/>
      <c r="MSO11" s="53"/>
      <c r="MSP11" s="53"/>
      <c r="MSQ11" s="53"/>
      <c r="MSR11" s="53"/>
      <c r="MSS11" s="53"/>
      <c r="MST11" s="53"/>
      <c r="MSU11" s="53"/>
      <c r="MSV11" s="53"/>
      <c r="MSW11" s="53"/>
      <c r="MSX11" s="53"/>
      <c r="MSY11" s="53"/>
      <c r="MSZ11" s="53"/>
      <c r="MTA11" s="53"/>
      <c r="MTB11" s="53"/>
      <c r="MTC11" s="53"/>
      <c r="MTD11" s="53"/>
      <c r="MTE11" s="53"/>
      <c r="MTF11" s="53"/>
      <c r="MTG11" s="53"/>
      <c r="MTH11" s="53"/>
      <c r="MTI11" s="53"/>
      <c r="MTJ11" s="53"/>
      <c r="MTK11" s="53"/>
      <c r="MTL11" s="53"/>
      <c r="MTM11" s="53"/>
      <c r="MTN11" s="53"/>
      <c r="MTO11" s="53"/>
      <c r="MTP11" s="53"/>
      <c r="MTQ11" s="53"/>
      <c r="MTR11" s="53"/>
      <c r="MTS11" s="53"/>
      <c r="MTT11" s="53"/>
      <c r="MTU11" s="53"/>
      <c r="MTV11" s="53"/>
      <c r="MTW11" s="53"/>
      <c r="MTX11" s="53"/>
      <c r="MTY11" s="53"/>
      <c r="MTZ11" s="53"/>
      <c r="MUA11" s="53"/>
      <c r="MUB11" s="53"/>
      <c r="MUC11" s="53"/>
      <c r="MUD11" s="53"/>
      <c r="MUE11" s="53"/>
      <c r="MUF11" s="53"/>
      <c r="MUG11" s="53"/>
      <c r="MUH11" s="53"/>
      <c r="MUI11" s="53"/>
      <c r="MUJ11" s="53"/>
      <c r="MUK11" s="53"/>
      <c r="MUL11" s="53"/>
      <c r="MUM11" s="53"/>
      <c r="MUN11" s="53"/>
      <c r="MUO11" s="53"/>
      <c r="MUP11" s="53"/>
      <c r="MUQ11" s="53"/>
      <c r="MUR11" s="53"/>
      <c r="MUS11" s="53"/>
      <c r="MUT11" s="53"/>
      <c r="MUU11" s="53"/>
      <c r="MUV11" s="53"/>
      <c r="MUW11" s="53"/>
      <c r="MUX11" s="53"/>
      <c r="MUY11" s="53"/>
      <c r="MUZ11" s="53"/>
      <c r="MVA11" s="53"/>
      <c r="MVB11" s="53"/>
      <c r="MVC11" s="53"/>
      <c r="MVD11" s="53"/>
      <c r="MVE11" s="53"/>
      <c r="MVF11" s="53"/>
      <c r="MVG11" s="53"/>
      <c r="MVH11" s="53"/>
      <c r="MVI11" s="53"/>
      <c r="MVJ11" s="53"/>
      <c r="MVK11" s="53"/>
      <c r="MVL11" s="53"/>
      <c r="MVM11" s="53"/>
      <c r="MVN11" s="53"/>
      <c r="MVO11" s="53"/>
      <c r="MVP11" s="53"/>
      <c r="MVQ11" s="53"/>
      <c r="MVR11" s="53"/>
      <c r="MVS11" s="53"/>
      <c r="MVT11" s="53"/>
      <c r="MVU11" s="53"/>
      <c r="MVV11" s="53"/>
      <c r="MVW11" s="53"/>
      <c r="MVX11" s="53"/>
      <c r="MVY11" s="53"/>
      <c r="MVZ11" s="53"/>
      <c r="MWA11" s="53"/>
      <c r="MWB11" s="53"/>
      <c r="MWC11" s="53"/>
      <c r="MWD11" s="53"/>
      <c r="MWE11" s="53"/>
      <c r="MWF11" s="53"/>
      <c r="MWG11" s="53"/>
      <c r="MWH11" s="53"/>
      <c r="MWI11" s="53"/>
      <c r="MWJ11" s="53"/>
      <c r="MWK11" s="53"/>
      <c r="MWL11" s="53"/>
      <c r="MWM11" s="53"/>
      <c r="MWN11" s="53"/>
      <c r="MWO11" s="53"/>
      <c r="MWP11" s="53"/>
      <c r="MWQ11" s="53"/>
      <c r="MWR11" s="53"/>
      <c r="MWS11" s="53"/>
      <c r="MWT11" s="53"/>
      <c r="MWU11" s="53"/>
      <c r="MWV11" s="53"/>
      <c r="MWW11" s="53"/>
      <c r="MWX11" s="53"/>
      <c r="MWY11" s="53"/>
      <c r="MWZ11" s="53"/>
      <c r="MXA11" s="53"/>
      <c r="MXB11" s="53"/>
      <c r="MXC11" s="53"/>
      <c r="MXD11" s="53"/>
      <c r="MXE11" s="53"/>
      <c r="MXF11" s="53"/>
      <c r="MXG11" s="53"/>
      <c r="MXH11" s="53"/>
      <c r="MXI11" s="53"/>
      <c r="MXJ11" s="53"/>
      <c r="MXK11" s="53"/>
      <c r="MXL11" s="53"/>
      <c r="MXM11" s="53"/>
      <c r="MXN11" s="53"/>
      <c r="MXO11" s="53"/>
      <c r="MXP11" s="53"/>
      <c r="MXQ11" s="53"/>
      <c r="MXR11" s="53"/>
      <c r="MXS11" s="53"/>
      <c r="MXT11" s="53"/>
      <c r="MXU11" s="53"/>
      <c r="MXV11" s="53"/>
      <c r="MXW11" s="53"/>
      <c r="MXX11" s="53"/>
      <c r="MXY11" s="53"/>
      <c r="MXZ11" s="53"/>
      <c r="MYA11" s="53"/>
      <c r="MYB11" s="53"/>
      <c r="MYC11" s="53"/>
      <c r="MYD11" s="53"/>
      <c r="MYE11" s="53"/>
      <c r="MYF11" s="53"/>
      <c r="MYG11" s="53"/>
      <c r="MYH11" s="53"/>
      <c r="MYI11" s="53"/>
      <c r="MYJ11" s="53"/>
      <c r="MYK11" s="53"/>
      <c r="MYL11" s="53"/>
      <c r="MYM11" s="53"/>
      <c r="MYN11" s="53"/>
      <c r="MYO11" s="53"/>
      <c r="MYP11" s="53"/>
      <c r="MYQ11" s="53"/>
      <c r="MYR11" s="53"/>
      <c r="MYS11" s="53"/>
      <c r="MYT11" s="53"/>
      <c r="MYU11" s="53"/>
      <c r="MYV11" s="53"/>
      <c r="MYW11" s="53"/>
      <c r="MYX11" s="53"/>
      <c r="MYY11" s="53"/>
      <c r="MYZ11" s="53"/>
      <c r="MZA11" s="53"/>
      <c r="MZB11" s="53"/>
      <c r="MZC11" s="53"/>
      <c r="MZD11" s="53"/>
      <c r="MZE11" s="53"/>
      <c r="MZF11" s="53"/>
      <c r="MZG11" s="53"/>
      <c r="MZH11" s="53"/>
      <c r="MZI11" s="53"/>
      <c r="MZJ11" s="53"/>
      <c r="MZK11" s="53"/>
      <c r="MZL11" s="53"/>
      <c r="MZM11" s="53"/>
      <c r="MZN11" s="53"/>
      <c r="MZO11" s="53"/>
      <c r="MZP11" s="53"/>
      <c r="MZQ11" s="53"/>
      <c r="MZR11" s="53"/>
      <c r="MZS11" s="53"/>
      <c r="MZT11" s="53"/>
      <c r="MZU11" s="53"/>
      <c r="MZV11" s="53"/>
      <c r="MZW11" s="53"/>
      <c r="MZX11" s="53"/>
      <c r="MZY11" s="53"/>
      <c r="MZZ11" s="53"/>
      <c r="NAA11" s="53"/>
      <c r="NAB11" s="53"/>
      <c r="NAC11" s="53"/>
      <c r="NAD11" s="53"/>
      <c r="NAE11" s="53"/>
      <c r="NAF11" s="53"/>
      <c r="NAG11" s="53"/>
      <c r="NAH11" s="53"/>
      <c r="NAI11" s="53"/>
      <c r="NAJ11" s="53"/>
      <c r="NAK11" s="53"/>
      <c r="NAL11" s="53"/>
      <c r="NAM11" s="53"/>
      <c r="NAN11" s="53"/>
      <c r="NAO11" s="53"/>
      <c r="NAP11" s="53"/>
      <c r="NAQ11" s="53"/>
      <c r="NAR11" s="53"/>
      <c r="NAS11" s="53"/>
      <c r="NAT11" s="53"/>
      <c r="NAU11" s="53"/>
      <c r="NAV11" s="53"/>
      <c r="NAW11" s="53"/>
      <c r="NAX11" s="53"/>
      <c r="NAY11" s="53"/>
      <c r="NAZ11" s="53"/>
      <c r="NBA11" s="53"/>
      <c r="NBB11" s="53"/>
      <c r="NBC11" s="53"/>
      <c r="NBD11" s="53"/>
      <c r="NBE11" s="53"/>
      <c r="NBF11" s="53"/>
      <c r="NBG11" s="53"/>
      <c r="NBH11" s="53"/>
      <c r="NBI11" s="53"/>
      <c r="NBJ11" s="53"/>
      <c r="NBK11" s="53"/>
      <c r="NBL11" s="53"/>
      <c r="NBM11" s="53"/>
      <c r="NBN11" s="53"/>
      <c r="NBO11" s="53"/>
      <c r="NBP11" s="53"/>
      <c r="NBQ11" s="53"/>
      <c r="NBR11" s="53"/>
      <c r="NBS11" s="53"/>
      <c r="NBT11" s="53"/>
      <c r="NBU11" s="53"/>
      <c r="NBV11" s="53"/>
      <c r="NBW11" s="53"/>
      <c r="NBX11" s="53"/>
      <c r="NBY11" s="53"/>
      <c r="NBZ11" s="53"/>
      <c r="NCA11" s="53"/>
      <c r="NCB11" s="53"/>
      <c r="NCC11" s="53"/>
      <c r="NCD11" s="53"/>
      <c r="NCE11" s="53"/>
      <c r="NCF11" s="53"/>
      <c r="NCG11" s="53"/>
      <c r="NCH11" s="53"/>
      <c r="NCI11" s="53"/>
      <c r="NCJ11" s="53"/>
      <c r="NCK11" s="53"/>
      <c r="NCL11" s="53"/>
      <c r="NCM11" s="53"/>
      <c r="NCN11" s="53"/>
      <c r="NCO11" s="53"/>
      <c r="NCP11" s="53"/>
      <c r="NCQ11" s="53"/>
      <c r="NCR11" s="53"/>
      <c r="NCS11" s="53"/>
      <c r="NCT11" s="53"/>
      <c r="NCU11" s="53"/>
      <c r="NCV11" s="53"/>
      <c r="NCW11" s="53"/>
      <c r="NCX11" s="53"/>
      <c r="NCY11" s="53"/>
      <c r="NCZ11" s="53"/>
      <c r="NDA11" s="53"/>
      <c r="NDB11" s="53"/>
      <c r="NDC11" s="53"/>
      <c r="NDD11" s="53"/>
      <c r="NDE11" s="53"/>
      <c r="NDF11" s="53"/>
      <c r="NDG11" s="53"/>
      <c r="NDH11" s="53"/>
      <c r="NDI11" s="53"/>
      <c r="NDJ11" s="53"/>
      <c r="NDK11" s="53"/>
      <c r="NDL11" s="53"/>
      <c r="NDM11" s="53"/>
      <c r="NDN11" s="53"/>
      <c r="NDO11" s="53"/>
      <c r="NDP11" s="53"/>
      <c r="NDQ11" s="53"/>
      <c r="NDR11" s="53"/>
      <c r="NDS11" s="53"/>
      <c r="NDT11" s="53"/>
      <c r="NDU11" s="53"/>
      <c r="NDV11" s="53"/>
      <c r="NDW11" s="53"/>
      <c r="NDX11" s="53"/>
      <c r="NDY11" s="53"/>
      <c r="NDZ11" s="53"/>
      <c r="NEA11" s="53"/>
      <c r="NEB11" s="53"/>
      <c r="NEC11" s="53"/>
      <c r="NED11" s="53"/>
      <c r="NEE11" s="53"/>
      <c r="NEF11" s="53"/>
      <c r="NEG11" s="53"/>
      <c r="NEH11" s="53"/>
      <c r="NEI11" s="53"/>
      <c r="NEJ11" s="53"/>
      <c r="NEK11" s="53"/>
      <c r="NEL11" s="53"/>
      <c r="NEM11" s="53"/>
      <c r="NEN11" s="53"/>
      <c r="NEO11" s="53"/>
      <c r="NEP11" s="53"/>
      <c r="NEQ11" s="53"/>
      <c r="NER11" s="53"/>
      <c r="NES11" s="53"/>
      <c r="NET11" s="53"/>
      <c r="NEU11" s="53"/>
      <c r="NEV11" s="53"/>
      <c r="NEW11" s="53"/>
      <c r="NEX11" s="53"/>
      <c r="NEY11" s="53"/>
      <c r="NEZ11" s="53"/>
      <c r="NFA11" s="53"/>
      <c r="NFB11" s="53"/>
      <c r="NFC11" s="53"/>
      <c r="NFD11" s="53"/>
      <c r="NFE11" s="53"/>
      <c r="NFF11" s="53"/>
      <c r="NFG11" s="53"/>
      <c r="NFH11" s="53"/>
      <c r="NFI11" s="53"/>
      <c r="NFJ11" s="53"/>
      <c r="NFK11" s="53"/>
      <c r="NFL11" s="53"/>
      <c r="NFM11" s="53"/>
      <c r="NFN11" s="53"/>
      <c r="NFO11" s="53"/>
      <c r="NFP11" s="53"/>
      <c r="NFQ11" s="53"/>
      <c r="NFR11" s="53"/>
      <c r="NFS11" s="53"/>
      <c r="NFT11" s="53"/>
      <c r="NFU11" s="53"/>
      <c r="NFV11" s="53"/>
      <c r="NFW11" s="53"/>
      <c r="NFX11" s="53"/>
      <c r="NFY11" s="53"/>
      <c r="NFZ11" s="53"/>
      <c r="NGA11" s="53"/>
      <c r="NGB11" s="53"/>
      <c r="NGC11" s="53"/>
      <c r="NGD11" s="53"/>
      <c r="NGE11" s="53"/>
      <c r="NGF11" s="53"/>
      <c r="NGG11" s="53"/>
      <c r="NGH11" s="53"/>
      <c r="NGI11" s="53"/>
      <c r="NGJ11" s="53"/>
      <c r="NGK11" s="53"/>
      <c r="NGL11" s="53"/>
      <c r="NGM11" s="53"/>
      <c r="NGN11" s="53"/>
      <c r="NGO11" s="53"/>
      <c r="NGP11" s="53"/>
      <c r="NGQ11" s="53"/>
      <c r="NGR11" s="53"/>
      <c r="NGS11" s="53"/>
      <c r="NGT11" s="53"/>
      <c r="NGU11" s="53"/>
      <c r="NGV11" s="53"/>
      <c r="NGW11" s="53"/>
      <c r="NGX11" s="53"/>
      <c r="NGY11" s="53"/>
      <c r="NGZ11" s="53"/>
      <c r="NHA11" s="53"/>
      <c r="NHB11" s="53"/>
      <c r="NHC11" s="53"/>
      <c r="NHD11" s="53"/>
      <c r="NHE11" s="53"/>
      <c r="NHF11" s="53"/>
      <c r="NHG11" s="53"/>
      <c r="NHH11" s="53"/>
      <c r="NHI11" s="53"/>
      <c r="NHJ11" s="53"/>
      <c r="NHK11" s="53"/>
      <c r="NHL11" s="53"/>
      <c r="NHM11" s="53"/>
      <c r="NHN11" s="53"/>
      <c r="NHO11" s="53"/>
      <c r="NHP11" s="53"/>
      <c r="NHQ11" s="53"/>
      <c r="NHR11" s="53"/>
      <c r="NHS11" s="53"/>
      <c r="NHT11" s="53"/>
      <c r="NHU11" s="53"/>
      <c r="NHV11" s="53"/>
      <c r="NHW11" s="53"/>
      <c r="NHX11" s="53"/>
      <c r="NHY11" s="53"/>
      <c r="NHZ11" s="53"/>
      <c r="NIA11" s="53"/>
      <c r="NIB11" s="53"/>
      <c r="NIC11" s="53"/>
      <c r="NID11" s="53"/>
      <c r="NIE11" s="53"/>
      <c r="NIF11" s="53"/>
      <c r="NIG11" s="53"/>
      <c r="NIH11" s="53"/>
      <c r="NII11" s="53"/>
      <c r="NIJ11" s="53"/>
      <c r="NIK11" s="53"/>
      <c r="NIL11" s="53"/>
      <c r="NIM11" s="53"/>
      <c r="NIN11" s="53"/>
      <c r="NIO11" s="53"/>
      <c r="NIP11" s="53"/>
      <c r="NIQ11" s="53"/>
      <c r="NIR11" s="53"/>
      <c r="NIS11" s="53"/>
      <c r="NIT11" s="53"/>
      <c r="NIU11" s="53"/>
      <c r="NIV11" s="53"/>
      <c r="NIW11" s="53"/>
      <c r="NIX11" s="53"/>
      <c r="NIY11" s="53"/>
      <c r="NIZ11" s="53"/>
      <c r="NJA11" s="53"/>
      <c r="NJB11" s="53"/>
      <c r="NJC11" s="53"/>
      <c r="NJD11" s="53"/>
      <c r="NJE11" s="53"/>
      <c r="NJF11" s="53"/>
      <c r="NJG11" s="53"/>
      <c r="NJH11" s="53"/>
      <c r="NJI11" s="53"/>
      <c r="NJJ11" s="53"/>
      <c r="NJK11" s="53"/>
      <c r="NJL11" s="53"/>
      <c r="NJM11" s="53"/>
      <c r="NJN11" s="53"/>
      <c r="NJO11" s="53"/>
      <c r="NJP11" s="53"/>
      <c r="NJQ11" s="53"/>
      <c r="NJR11" s="53"/>
      <c r="NJS11" s="53"/>
      <c r="NJT11" s="53"/>
      <c r="NJU11" s="53"/>
      <c r="NJV11" s="53"/>
      <c r="NJW11" s="53"/>
      <c r="NJX11" s="53"/>
      <c r="NJY11" s="53"/>
      <c r="NJZ11" s="53"/>
      <c r="NKA11" s="53"/>
      <c r="NKB11" s="53"/>
      <c r="NKC11" s="53"/>
      <c r="NKD11" s="53"/>
      <c r="NKE11" s="53"/>
      <c r="NKF11" s="53"/>
      <c r="NKG11" s="53"/>
      <c r="NKH11" s="53"/>
      <c r="NKI11" s="53"/>
      <c r="NKJ11" s="53"/>
      <c r="NKK11" s="53"/>
      <c r="NKL11" s="53"/>
      <c r="NKM11" s="53"/>
      <c r="NKN11" s="53"/>
      <c r="NKO11" s="53"/>
      <c r="NKP11" s="53"/>
      <c r="NKQ11" s="53"/>
      <c r="NKR11" s="53"/>
      <c r="NKS11" s="53"/>
      <c r="NKT11" s="53"/>
      <c r="NKU11" s="53"/>
      <c r="NKV11" s="53"/>
      <c r="NKW11" s="53"/>
      <c r="NKX11" s="53"/>
      <c r="NKY11" s="53"/>
      <c r="NKZ11" s="53"/>
      <c r="NLA11" s="53"/>
      <c r="NLB11" s="53"/>
      <c r="NLC11" s="53"/>
      <c r="NLD11" s="53"/>
      <c r="NLE11" s="53"/>
      <c r="NLF11" s="53"/>
      <c r="NLG11" s="53"/>
      <c r="NLH11" s="53"/>
      <c r="NLI11" s="53"/>
      <c r="NLJ11" s="53"/>
      <c r="NLK11" s="53"/>
      <c r="NLL11" s="53"/>
      <c r="NLM11" s="53"/>
      <c r="NLN11" s="53"/>
      <c r="NLO11" s="53"/>
      <c r="NLP11" s="53"/>
      <c r="NLQ11" s="53"/>
      <c r="NLR11" s="53"/>
      <c r="NLS11" s="53"/>
      <c r="NLT11" s="53"/>
      <c r="NLU11" s="53"/>
      <c r="NLV11" s="53"/>
      <c r="NLW11" s="53"/>
      <c r="NLX11" s="53"/>
      <c r="NLY11" s="53"/>
      <c r="NLZ11" s="53"/>
      <c r="NMA11" s="53"/>
      <c r="NMB11" s="53"/>
      <c r="NMC11" s="53"/>
      <c r="NMD11" s="53"/>
      <c r="NME11" s="53"/>
      <c r="NMF11" s="53"/>
      <c r="NMG11" s="53"/>
      <c r="NMH11" s="53"/>
      <c r="NMI11" s="53"/>
      <c r="NMJ11" s="53"/>
      <c r="NMK11" s="53"/>
      <c r="NML11" s="53"/>
      <c r="NMM11" s="53"/>
      <c r="NMN11" s="53"/>
      <c r="NMO11" s="53"/>
      <c r="NMP11" s="53"/>
      <c r="NMQ11" s="53"/>
      <c r="NMR11" s="53"/>
      <c r="NMS11" s="53"/>
      <c r="NMT11" s="53"/>
      <c r="NMU11" s="53"/>
      <c r="NMV11" s="53"/>
      <c r="NMW11" s="53"/>
      <c r="NMX11" s="53"/>
      <c r="NMY11" s="53"/>
      <c r="NMZ11" s="53"/>
      <c r="NNA11" s="53"/>
      <c r="NNB11" s="53"/>
      <c r="NNC11" s="53"/>
      <c r="NND11" s="53"/>
      <c r="NNE11" s="53"/>
      <c r="NNF11" s="53"/>
      <c r="NNG11" s="53"/>
      <c r="NNH11" s="53"/>
      <c r="NNI11" s="53"/>
      <c r="NNJ11" s="53"/>
      <c r="NNK11" s="53"/>
      <c r="NNL11" s="53"/>
      <c r="NNM11" s="53"/>
      <c r="NNN11" s="53"/>
      <c r="NNO11" s="53"/>
      <c r="NNP11" s="53"/>
      <c r="NNQ11" s="53"/>
      <c r="NNR11" s="53"/>
      <c r="NNS11" s="53"/>
      <c r="NNT11" s="53"/>
      <c r="NNU11" s="53"/>
      <c r="NNV11" s="53"/>
      <c r="NNW11" s="53"/>
      <c r="NNX11" s="53"/>
      <c r="NNY11" s="53"/>
      <c r="NNZ11" s="53"/>
      <c r="NOA11" s="53"/>
      <c r="NOB11" s="53"/>
      <c r="NOC11" s="53"/>
      <c r="NOD11" s="53"/>
      <c r="NOE11" s="53"/>
      <c r="NOF11" s="53"/>
      <c r="NOG11" s="53"/>
      <c r="NOH11" s="53"/>
      <c r="NOI11" s="53"/>
      <c r="NOJ11" s="53"/>
      <c r="NOK11" s="53"/>
      <c r="NOL11" s="53"/>
      <c r="NOM11" s="53"/>
      <c r="NON11" s="53"/>
      <c r="NOO11" s="53"/>
      <c r="NOP11" s="53"/>
      <c r="NOQ11" s="53"/>
      <c r="NOR11" s="53"/>
      <c r="NOS11" s="53"/>
      <c r="NOT11" s="53"/>
      <c r="NOU11" s="53"/>
      <c r="NOV11" s="53"/>
      <c r="NOW11" s="53"/>
      <c r="NOX11" s="53"/>
      <c r="NOY11" s="53"/>
      <c r="NOZ11" s="53"/>
      <c r="NPA11" s="53"/>
      <c r="NPB11" s="53"/>
      <c r="NPC11" s="53"/>
      <c r="NPD11" s="53"/>
      <c r="NPE11" s="53"/>
      <c r="NPF11" s="53"/>
      <c r="NPG11" s="53"/>
      <c r="NPH11" s="53"/>
      <c r="NPI11" s="53"/>
      <c r="NPJ11" s="53"/>
      <c r="NPK11" s="53"/>
      <c r="NPL11" s="53"/>
      <c r="NPM11" s="53"/>
      <c r="NPN11" s="53"/>
      <c r="NPO11" s="53"/>
      <c r="NPP11" s="53"/>
      <c r="NPQ11" s="53"/>
      <c r="NPR11" s="53"/>
      <c r="NPS11" s="53"/>
      <c r="NPT11" s="53"/>
      <c r="NPU11" s="53"/>
      <c r="NPV11" s="53"/>
      <c r="NPW11" s="53"/>
      <c r="NPX11" s="53"/>
      <c r="NPY11" s="53"/>
      <c r="NPZ11" s="53"/>
      <c r="NQA11" s="53"/>
      <c r="NQB11" s="53"/>
      <c r="NQC11" s="53"/>
      <c r="NQD11" s="53"/>
      <c r="NQE11" s="53"/>
      <c r="NQF11" s="53"/>
      <c r="NQG11" s="53"/>
      <c r="NQH11" s="53"/>
      <c r="NQI11" s="53"/>
      <c r="NQJ11" s="53"/>
      <c r="NQK11" s="53"/>
      <c r="NQL11" s="53"/>
      <c r="NQM11" s="53"/>
      <c r="NQN11" s="53"/>
      <c r="NQO11" s="53"/>
      <c r="NQP11" s="53"/>
      <c r="NQQ11" s="53"/>
      <c r="NQR11" s="53"/>
      <c r="NQS11" s="53"/>
      <c r="NQT11" s="53"/>
      <c r="NQU11" s="53"/>
      <c r="NQV11" s="53"/>
      <c r="NQW11" s="53"/>
      <c r="NQX11" s="53"/>
      <c r="NQY11" s="53"/>
      <c r="NQZ11" s="53"/>
      <c r="NRA11" s="53"/>
      <c r="NRB11" s="53"/>
      <c r="NRC11" s="53"/>
      <c r="NRD11" s="53"/>
      <c r="NRE11" s="53"/>
      <c r="NRF11" s="53"/>
      <c r="NRG11" s="53"/>
      <c r="NRH11" s="53"/>
      <c r="NRI11" s="53"/>
      <c r="NRJ11" s="53"/>
      <c r="NRK11" s="53"/>
      <c r="NRL11" s="53"/>
      <c r="NRM11" s="53"/>
      <c r="NRN11" s="53"/>
      <c r="NRO11" s="53"/>
      <c r="NRP11" s="53"/>
      <c r="NRQ11" s="53"/>
      <c r="NRR11" s="53"/>
      <c r="NRS11" s="53"/>
      <c r="NRT11" s="53"/>
      <c r="NRU11" s="53"/>
      <c r="NRV11" s="53"/>
      <c r="NRW11" s="53"/>
      <c r="NRX11" s="53"/>
      <c r="NRY11" s="53"/>
      <c r="NRZ11" s="53"/>
      <c r="NSA11" s="53"/>
      <c r="NSB11" s="53"/>
      <c r="NSC11" s="53"/>
      <c r="NSD11" s="53"/>
      <c r="NSE11" s="53"/>
      <c r="NSF11" s="53"/>
      <c r="NSG11" s="53"/>
      <c r="NSH11" s="53"/>
      <c r="NSI11" s="53"/>
      <c r="NSJ11" s="53"/>
      <c r="NSK11" s="53"/>
      <c r="NSL11" s="53"/>
      <c r="NSM11" s="53"/>
      <c r="NSN11" s="53"/>
      <c r="NSO11" s="53"/>
      <c r="NSP11" s="53"/>
      <c r="NSQ11" s="53"/>
      <c r="NSR11" s="53"/>
      <c r="NSS11" s="53"/>
      <c r="NST11" s="53"/>
      <c r="NSU11" s="53"/>
      <c r="NSV11" s="53"/>
      <c r="NSW11" s="53"/>
      <c r="NSX11" s="53"/>
      <c r="NSY11" s="53"/>
      <c r="NSZ11" s="53"/>
      <c r="NTA11" s="53"/>
      <c r="NTB11" s="53"/>
      <c r="NTC11" s="53"/>
      <c r="NTD11" s="53"/>
      <c r="NTE11" s="53"/>
      <c r="NTF11" s="53"/>
      <c r="NTG11" s="53"/>
      <c r="NTH11" s="53"/>
      <c r="NTI11" s="53"/>
      <c r="NTJ11" s="53"/>
      <c r="NTK11" s="53"/>
      <c r="NTL11" s="53"/>
      <c r="NTM11" s="53"/>
      <c r="NTN11" s="53"/>
      <c r="NTO11" s="53"/>
      <c r="NTP11" s="53"/>
      <c r="NTQ11" s="53"/>
      <c r="NTR11" s="53"/>
      <c r="NTS11" s="53"/>
      <c r="NTT11" s="53"/>
      <c r="NTU11" s="53"/>
      <c r="NTV11" s="53"/>
      <c r="NTW11" s="53"/>
      <c r="NTX11" s="53"/>
      <c r="NTY11" s="53"/>
      <c r="NTZ11" s="53"/>
      <c r="NUA11" s="53"/>
      <c r="NUB11" s="53"/>
      <c r="NUC11" s="53"/>
      <c r="NUD11" s="53"/>
      <c r="NUE11" s="53"/>
      <c r="NUF11" s="53"/>
      <c r="NUG11" s="53"/>
      <c r="NUH11" s="53"/>
      <c r="NUI11" s="53"/>
      <c r="NUJ11" s="53"/>
      <c r="NUK11" s="53"/>
      <c r="NUL11" s="53"/>
      <c r="NUM11" s="53"/>
      <c r="NUN11" s="53"/>
      <c r="NUO11" s="53"/>
      <c r="NUP11" s="53"/>
      <c r="NUQ11" s="53"/>
      <c r="NUR11" s="53"/>
      <c r="NUS11" s="53"/>
      <c r="NUT11" s="53"/>
      <c r="NUU11" s="53"/>
      <c r="NUV11" s="53"/>
      <c r="NUW11" s="53"/>
      <c r="NUX11" s="53"/>
      <c r="NUY11" s="53"/>
      <c r="NUZ11" s="53"/>
      <c r="NVA11" s="53"/>
      <c r="NVB11" s="53"/>
      <c r="NVC11" s="53"/>
      <c r="NVD11" s="53"/>
      <c r="NVE11" s="53"/>
      <c r="NVF11" s="53"/>
      <c r="NVG11" s="53"/>
      <c r="NVH11" s="53"/>
      <c r="NVI11" s="53"/>
      <c r="NVJ11" s="53"/>
      <c r="NVK11" s="53"/>
      <c r="NVL11" s="53"/>
      <c r="NVM11" s="53"/>
      <c r="NVN11" s="53"/>
      <c r="NVO11" s="53"/>
      <c r="NVP11" s="53"/>
      <c r="NVQ11" s="53"/>
      <c r="NVR11" s="53"/>
      <c r="NVS11" s="53"/>
      <c r="NVT11" s="53"/>
      <c r="NVU11" s="53"/>
      <c r="NVV11" s="53"/>
      <c r="NVW11" s="53"/>
      <c r="NVX11" s="53"/>
      <c r="NVY11" s="53"/>
      <c r="NVZ11" s="53"/>
      <c r="NWA11" s="53"/>
      <c r="NWB11" s="53"/>
      <c r="NWC11" s="53"/>
      <c r="NWD11" s="53"/>
      <c r="NWE11" s="53"/>
      <c r="NWF11" s="53"/>
      <c r="NWG11" s="53"/>
      <c r="NWH11" s="53"/>
      <c r="NWI11" s="53"/>
      <c r="NWJ11" s="53"/>
      <c r="NWK11" s="53"/>
      <c r="NWL11" s="53"/>
      <c r="NWM11" s="53"/>
      <c r="NWN11" s="53"/>
      <c r="NWO11" s="53"/>
      <c r="NWP11" s="53"/>
      <c r="NWQ11" s="53"/>
      <c r="NWR11" s="53"/>
      <c r="NWS11" s="53"/>
      <c r="NWT11" s="53"/>
      <c r="NWU11" s="53"/>
      <c r="NWV11" s="53"/>
      <c r="NWW11" s="53"/>
      <c r="NWX11" s="53"/>
      <c r="NWY11" s="53"/>
      <c r="NWZ11" s="53"/>
      <c r="NXA11" s="53"/>
      <c r="NXB11" s="53"/>
      <c r="NXC11" s="53"/>
      <c r="NXD11" s="53"/>
      <c r="NXE11" s="53"/>
      <c r="NXF11" s="53"/>
      <c r="NXG11" s="53"/>
      <c r="NXH11" s="53"/>
      <c r="NXI11" s="53"/>
      <c r="NXJ11" s="53"/>
      <c r="NXK11" s="53"/>
      <c r="NXL11" s="53"/>
      <c r="NXM11" s="53"/>
      <c r="NXN11" s="53"/>
      <c r="NXO11" s="53"/>
      <c r="NXP11" s="53"/>
      <c r="NXQ11" s="53"/>
      <c r="NXR11" s="53"/>
      <c r="NXS11" s="53"/>
      <c r="NXT11" s="53"/>
      <c r="NXU11" s="53"/>
      <c r="NXV11" s="53"/>
      <c r="NXW11" s="53"/>
      <c r="NXX11" s="53"/>
      <c r="NXY11" s="53"/>
      <c r="NXZ11" s="53"/>
      <c r="NYA11" s="53"/>
      <c r="NYB11" s="53"/>
      <c r="NYC11" s="53"/>
      <c r="NYD11" s="53"/>
      <c r="NYE11" s="53"/>
      <c r="NYF11" s="53"/>
      <c r="NYG11" s="53"/>
      <c r="NYH11" s="53"/>
      <c r="NYI11" s="53"/>
      <c r="NYJ11" s="53"/>
      <c r="NYK11" s="53"/>
      <c r="NYL11" s="53"/>
      <c r="NYM11" s="53"/>
      <c r="NYN11" s="53"/>
      <c r="NYO11" s="53"/>
      <c r="NYP11" s="53"/>
      <c r="NYQ11" s="53"/>
      <c r="NYR11" s="53"/>
      <c r="NYS11" s="53"/>
      <c r="NYT11" s="53"/>
      <c r="NYU11" s="53"/>
      <c r="NYV11" s="53"/>
      <c r="NYW11" s="53"/>
      <c r="NYX11" s="53"/>
      <c r="NYY11" s="53"/>
      <c r="NYZ11" s="53"/>
      <c r="NZA11" s="53"/>
      <c r="NZB11" s="53"/>
      <c r="NZC11" s="53"/>
      <c r="NZD11" s="53"/>
      <c r="NZE11" s="53"/>
      <c r="NZF11" s="53"/>
      <c r="NZG11" s="53"/>
      <c r="NZH11" s="53"/>
      <c r="NZI11" s="53"/>
      <c r="NZJ11" s="53"/>
      <c r="NZK11" s="53"/>
      <c r="NZL11" s="53"/>
      <c r="NZM11" s="53"/>
      <c r="NZN11" s="53"/>
      <c r="NZO11" s="53"/>
      <c r="NZP11" s="53"/>
      <c r="NZQ11" s="53"/>
      <c r="NZR11" s="53"/>
      <c r="NZS11" s="53"/>
      <c r="NZT11" s="53"/>
      <c r="NZU11" s="53"/>
      <c r="NZV11" s="53"/>
      <c r="NZW11" s="53"/>
      <c r="NZX11" s="53"/>
      <c r="NZY11" s="53"/>
      <c r="NZZ11" s="53"/>
      <c r="OAA11" s="53"/>
      <c r="OAB11" s="53"/>
      <c r="OAC11" s="53"/>
      <c r="OAD11" s="53"/>
      <c r="OAE11" s="53"/>
      <c r="OAF11" s="53"/>
      <c r="OAG11" s="53"/>
      <c r="OAH11" s="53"/>
      <c r="OAI11" s="53"/>
      <c r="OAJ11" s="53"/>
      <c r="OAK11" s="53"/>
      <c r="OAL11" s="53"/>
      <c r="OAM11" s="53"/>
      <c r="OAN11" s="53"/>
      <c r="OAO11" s="53"/>
      <c r="OAP11" s="53"/>
      <c r="OAQ11" s="53"/>
      <c r="OAR11" s="53"/>
      <c r="OAS11" s="53"/>
      <c r="OAT11" s="53"/>
      <c r="OAU11" s="53"/>
      <c r="OAV11" s="53"/>
      <c r="OAW11" s="53"/>
      <c r="OAX11" s="53"/>
      <c r="OAY11" s="53"/>
      <c r="OAZ11" s="53"/>
      <c r="OBA11" s="53"/>
      <c r="OBB11" s="53"/>
      <c r="OBC11" s="53"/>
      <c r="OBD11" s="53"/>
      <c r="OBE11" s="53"/>
      <c r="OBF11" s="53"/>
      <c r="OBG11" s="53"/>
      <c r="OBH11" s="53"/>
      <c r="OBI11" s="53"/>
      <c r="OBJ11" s="53"/>
      <c r="OBK11" s="53"/>
      <c r="OBL11" s="53"/>
      <c r="OBM11" s="53"/>
      <c r="OBN11" s="53"/>
      <c r="OBO11" s="53"/>
      <c r="OBP11" s="53"/>
      <c r="OBQ11" s="53"/>
      <c r="OBR11" s="53"/>
      <c r="OBS11" s="53"/>
      <c r="OBT11" s="53"/>
      <c r="OBU11" s="53"/>
      <c r="OBV11" s="53"/>
      <c r="OBW11" s="53"/>
      <c r="OBX11" s="53"/>
      <c r="OBY11" s="53"/>
      <c r="OBZ11" s="53"/>
      <c r="OCA11" s="53"/>
      <c r="OCB11" s="53"/>
      <c r="OCC11" s="53"/>
      <c r="OCD11" s="53"/>
      <c r="OCE11" s="53"/>
      <c r="OCF11" s="53"/>
      <c r="OCG11" s="53"/>
      <c r="OCH11" s="53"/>
      <c r="OCI11" s="53"/>
      <c r="OCJ11" s="53"/>
      <c r="OCK11" s="53"/>
      <c r="OCL11" s="53"/>
      <c r="OCM11" s="53"/>
      <c r="OCN11" s="53"/>
      <c r="OCO11" s="53"/>
      <c r="OCP11" s="53"/>
      <c r="OCQ11" s="53"/>
      <c r="OCR11" s="53"/>
      <c r="OCS11" s="53"/>
      <c r="OCT11" s="53"/>
      <c r="OCU11" s="53"/>
      <c r="OCV11" s="53"/>
      <c r="OCW11" s="53"/>
      <c r="OCX11" s="53"/>
      <c r="OCY11" s="53"/>
      <c r="OCZ11" s="53"/>
      <c r="ODA11" s="53"/>
      <c r="ODB11" s="53"/>
      <c r="ODC11" s="53"/>
      <c r="ODD11" s="53"/>
      <c r="ODE11" s="53"/>
      <c r="ODF11" s="53"/>
      <c r="ODG11" s="53"/>
      <c r="ODH11" s="53"/>
      <c r="ODI11" s="53"/>
      <c r="ODJ11" s="53"/>
      <c r="ODK11" s="53"/>
      <c r="ODL11" s="53"/>
      <c r="ODM11" s="53"/>
      <c r="ODN11" s="53"/>
      <c r="ODO11" s="53"/>
      <c r="ODP11" s="53"/>
      <c r="ODQ11" s="53"/>
      <c r="ODR11" s="53"/>
      <c r="ODS11" s="53"/>
      <c r="ODT11" s="53"/>
      <c r="ODU11" s="53"/>
      <c r="ODV11" s="53"/>
      <c r="ODW11" s="53"/>
      <c r="ODX11" s="53"/>
      <c r="ODY11" s="53"/>
      <c r="ODZ11" s="53"/>
      <c r="OEA11" s="53"/>
      <c r="OEB11" s="53"/>
      <c r="OEC11" s="53"/>
      <c r="OED11" s="53"/>
      <c r="OEE11" s="53"/>
      <c r="OEF11" s="53"/>
      <c r="OEG11" s="53"/>
      <c r="OEH11" s="53"/>
      <c r="OEI11" s="53"/>
      <c r="OEJ11" s="53"/>
      <c r="OEK11" s="53"/>
      <c r="OEL11" s="53"/>
      <c r="OEM11" s="53"/>
      <c r="OEN11" s="53"/>
      <c r="OEO11" s="53"/>
      <c r="OEP11" s="53"/>
      <c r="OEQ11" s="53"/>
      <c r="OER11" s="53"/>
      <c r="OES11" s="53"/>
      <c r="OET11" s="53"/>
      <c r="OEU11" s="53"/>
      <c r="OEV11" s="53"/>
      <c r="OEW11" s="53"/>
      <c r="OEX11" s="53"/>
      <c r="OEY11" s="53"/>
      <c r="OEZ11" s="53"/>
      <c r="OFA11" s="53"/>
      <c r="OFB11" s="53"/>
      <c r="OFC11" s="53"/>
      <c r="OFD11" s="53"/>
      <c r="OFE11" s="53"/>
      <c r="OFF11" s="53"/>
      <c r="OFG11" s="53"/>
      <c r="OFH11" s="53"/>
      <c r="OFI11" s="53"/>
      <c r="OFJ11" s="53"/>
      <c r="OFK11" s="53"/>
      <c r="OFL11" s="53"/>
      <c r="OFM11" s="53"/>
      <c r="OFN11" s="53"/>
      <c r="OFO11" s="53"/>
      <c r="OFP11" s="53"/>
      <c r="OFQ11" s="53"/>
      <c r="OFR11" s="53"/>
      <c r="OFS11" s="53"/>
      <c r="OFT11" s="53"/>
      <c r="OFU11" s="53"/>
      <c r="OFV11" s="53"/>
      <c r="OFW11" s="53"/>
      <c r="OFX11" s="53"/>
      <c r="OFY11" s="53"/>
      <c r="OFZ11" s="53"/>
      <c r="OGA11" s="53"/>
      <c r="OGB11" s="53"/>
      <c r="OGC11" s="53"/>
      <c r="OGD11" s="53"/>
      <c r="OGE11" s="53"/>
      <c r="OGF11" s="53"/>
      <c r="OGG11" s="53"/>
      <c r="OGH11" s="53"/>
      <c r="OGI11" s="53"/>
      <c r="OGJ11" s="53"/>
      <c r="OGK11" s="53"/>
      <c r="OGL11" s="53"/>
      <c r="OGM11" s="53"/>
      <c r="OGN11" s="53"/>
      <c r="OGO11" s="53"/>
      <c r="OGP11" s="53"/>
      <c r="OGQ11" s="53"/>
      <c r="OGR11" s="53"/>
      <c r="OGS11" s="53"/>
      <c r="OGT11" s="53"/>
      <c r="OGU11" s="53"/>
      <c r="OGV11" s="53"/>
      <c r="OGW11" s="53"/>
      <c r="OGX11" s="53"/>
      <c r="OGY11" s="53"/>
      <c r="OGZ11" s="53"/>
      <c r="OHA11" s="53"/>
      <c r="OHB11" s="53"/>
      <c r="OHC11" s="53"/>
      <c r="OHD11" s="53"/>
      <c r="OHE11" s="53"/>
      <c r="OHF11" s="53"/>
      <c r="OHG11" s="53"/>
      <c r="OHH11" s="53"/>
      <c r="OHI11" s="53"/>
      <c r="OHJ11" s="53"/>
      <c r="OHK11" s="53"/>
      <c r="OHL11" s="53"/>
      <c r="OHM11" s="53"/>
      <c r="OHN11" s="53"/>
      <c r="OHO11" s="53"/>
      <c r="OHP11" s="53"/>
      <c r="OHQ11" s="53"/>
      <c r="OHR11" s="53"/>
      <c r="OHS11" s="53"/>
      <c r="OHT11" s="53"/>
      <c r="OHU11" s="53"/>
      <c r="OHV11" s="53"/>
      <c r="OHW11" s="53"/>
      <c r="OHX11" s="53"/>
      <c r="OHY11" s="53"/>
      <c r="OHZ11" s="53"/>
      <c r="OIA11" s="53"/>
      <c r="OIB11" s="53"/>
      <c r="OIC11" s="53"/>
      <c r="OID11" s="53"/>
      <c r="OIE11" s="53"/>
      <c r="OIF11" s="53"/>
      <c r="OIG11" s="53"/>
      <c r="OIH11" s="53"/>
      <c r="OII11" s="53"/>
      <c r="OIJ11" s="53"/>
      <c r="OIK11" s="53"/>
      <c r="OIL11" s="53"/>
      <c r="OIM11" s="53"/>
      <c r="OIN11" s="53"/>
      <c r="OIO11" s="53"/>
      <c r="OIP11" s="53"/>
      <c r="OIQ11" s="53"/>
      <c r="OIR11" s="53"/>
      <c r="OIS11" s="53"/>
      <c r="OIT11" s="53"/>
      <c r="OIU11" s="53"/>
      <c r="OIV11" s="53"/>
      <c r="OIW11" s="53"/>
      <c r="OIX11" s="53"/>
      <c r="OIY11" s="53"/>
      <c r="OIZ11" s="53"/>
      <c r="OJA11" s="53"/>
      <c r="OJB11" s="53"/>
      <c r="OJC11" s="53"/>
      <c r="OJD11" s="53"/>
      <c r="OJE11" s="53"/>
      <c r="OJF11" s="53"/>
      <c r="OJG11" s="53"/>
      <c r="OJH11" s="53"/>
      <c r="OJI11" s="53"/>
      <c r="OJJ11" s="53"/>
      <c r="OJK11" s="53"/>
      <c r="OJL11" s="53"/>
      <c r="OJM11" s="53"/>
      <c r="OJN11" s="53"/>
      <c r="OJO11" s="53"/>
      <c r="OJP11" s="53"/>
      <c r="OJQ11" s="53"/>
      <c r="OJR11" s="53"/>
      <c r="OJS11" s="53"/>
      <c r="OJT11" s="53"/>
      <c r="OJU11" s="53"/>
      <c r="OJV11" s="53"/>
      <c r="OJW11" s="53"/>
      <c r="OJX11" s="53"/>
      <c r="OJY11" s="53"/>
      <c r="OJZ11" s="53"/>
      <c r="OKA11" s="53"/>
      <c r="OKB11" s="53"/>
      <c r="OKC11" s="53"/>
      <c r="OKD11" s="53"/>
      <c r="OKE11" s="53"/>
      <c r="OKF11" s="53"/>
      <c r="OKG11" s="53"/>
      <c r="OKH11" s="53"/>
      <c r="OKI11" s="53"/>
      <c r="OKJ11" s="53"/>
      <c r="OKK11" s="53"/>
      <c r="OKL11" s="53"/>
      <c r="OKM11" s="53"/>
      <c r="OKN11" s="53"/>
      <c r="OKO11" s="53"/>
      <c r="OKP11" s="53"/>
      <c r="OKQ11" s="53"/>
      <c r="OKR11" s="53"/>
      <c r="OKS11" s="53"/>
      <c r="OKT11" s="53"/>
      <c r="OKU11" s="53"/>
      <c r="OKV11" s="53"/>
      <c r="OKW11" s="53"/>
      <c r="OKX11" s="53"/>
      <c r="OKY11" s="53"/>
      <c r="OKZ11" s="53"/>
      <c r="OLA11" s="53"/>
      <c r="OLB11" s="53"/>
      <c r="OLC11" s="53"/>
      <c r="OLD11" s="53"/>
      <c r="OLE11" s="53"/>
      <c r="OLF11" s="53"/>
      <c r="OLG11" s="53"/>
      <c r="OLH11" s="53"/>
      <c r="OLI11" s="53"/>
      <c r="OLJ11" s="53"/>
      <c r="OLK11" s="53"/>
      <c r="OLL11" s="53"/>
      <c r="OLM11" s="53"/>
      <c r="OLN11" s="53"/>
      <c r="OLO11" s="53"/>
      <c r="OLP11" s="53"/>
      <c r="OLQ11" s="53"/>
      <c r="OLR11" s="53"/>
      <c r="OLS11" s="53"/>
      <c r="OLT11" s="53"/>
      <c r="OLU11" s="53"/>
      <c r="OLV11" s="53"/>
      <c r="OLW11" s="53"/>
      <c r="OLX11" s="53"/>
      <c r="OLY11" s="53"/>
      <c r="OLZ11" s="53"/>
      <c r="OMA11" s="53"/>
      <c r="OMB11" s="53"/>
      <c r="OMC11" s="53"/>
      <c r="OMD11" s="53"/>
      <c r="OME11" s="53"/>
      <c r="OMF11" s="53"/>
      <c r="OMG11" s="53"/>
      <c r="OMH11" s="53"/>
      <c r="OMI11" s="53"/>
      <c r="OMJ11" s="53"/>
      <c r="OMK11" s="53"/>
      <c r="OML11" s="53"/>
      <c r="OMM11" s="53"/>
      <c r="OMN11" s="53"/>
      <c r="OMO11" s="53"/>
      <c r="OMP11" s="53"/>
      <c r="OMQ11" s="53"/>
      <c r="OMR11" s="53"/>
      <c r="OMS11" s="53"/>
      <c r="OMT11" s="53"/>
      <c r="OMU11" s="53"/>
      <c r="OMV11" s="53"/>
      <c r="OMW11" s="53"/>
      <c r="OMX11" s="53"/>
      <c r="OMY11" s="53"/>
      <c r="OMZ11" s="53"/>
      <c r="ONA11" s="53"/>
      <c r="ONB11" s="53"/>
      <c r="ONC11" s="53"/>
      <c r="OND11" s="53"/>
      <c r="ONE11" s="53"/>
      <c r="ONF11" s="53"/>
      <c r="ONG11" s="53"/>
      <c r="ONH11" s="53"/>
      <c r="ONI11" s="53"/>
      <c r="ONJ11" s="53"/>
      <c r="ONK11" s="53"/>
      <c r="ONL11" s="53"/>
      <c r="ONM11" s="53"/>
      <c r="ONN11" s="53"/>
      <c r="ONO11" s="53"/>
      <c r="ONP11" s="53"/>
      <c r="ONQ11" s="53"/>
      <c r="ONR11" s="53"/>
      <c r="ONS11" s="53"/>
      <c r="ONT11" s="53"/>
      <c r="ONU11" s="53"/>
      <c r="ONV11" s="53"/>
      <c r="ONW11" s="53"/>
      <c r="ONX11" s="53"/>
      <c r="ONY11" s="53"/>
      <c r="ONZ11" s="53"/>
      <c r="OOA11" s="53"/>
      <c r="OOB11" s="53"/>
      <c r="OOC11" s="53"/>
      <c r="OOD11" s="53"/>
      <c r="OOE11" s="53"/>
      <c r="OOF11" s="53"/>
      <c r="OOG11" s="53"/>
      <c r="OOH11" s="53"/>
      <c r="OOI11" s="53"/>
      <c r="OOJ11" s="53"/>
      <c r="OOK11" s="53"/>
      <c r="OOL11" s="53"/>
      <c r="OOM11" s="53"/>
      <c r="OON11" s="53"/>
      <c r="OOO11" s="53"/>
      <c r="OOP11" s="53"/>
      <c r="OOQ11" s="53"/>
      <c r="OOR11" s="53"/>
      <c r="OOS11" s="53"/>
      <c r="OOT11" s="53"/>
      <c r="OOU11" s="53"/>
      <c r="OOV11" s="53"/>
      <c r="OOW11" s="53"/>
      <c r="OOX11" s="53"/>
      <c r="OOY11" s="53"/>
      <c r="OOZ11" s="53"/>
      <c r="OPA11" s="53"/>
      <c r="OPB11" s="53"/>
      <c r="OPC11" s="53"/>
      <c r="OPD11" s="53"/>
      <c r="OPE11" s="53"/>
      <c r="OPF11" s="53"/>
      <c r="OPG11" s="53"/>
      <c r="OPH11" s="53"/>
      <c r="OPI11" s="53"/>
      <c r="OPJ11" s="53"/>
      <c r="OPK11" s="53"/>
      <c r="OPL11" s="53"/>
      <c r="OPM11" s="53"/>
      <c r="OPN11" s="53"/>
      <c r="OPO11" s="53"/>
      <c r="OPP11" s="53"/>
      <c r="OPQ11" s="53"/>
      <c r="OPR11" s="53"/>
      <c r="OPS11" s="53"/>
      <c r="OPT11" s="53"/>
      <c r="OPU11" s="53"/>
      <c r="OPV11" s="53"/>
      <c r="OPW11" s="53"/>
      <c r="OPX11" s="53"/>
      <c r="OPY11" s="53"/>
      <c r="OPZ11" s="53"/>
      <c r="OQA11" s="53"/>
      <c r="OQB11" s="53"/>
      <c r="OQC11" s="53"/>
      <c r="OQD11" s="53"/>
      <c r="OQE11" s="53"/>
      <c r="OQF11" s="53"/>
      <c r="OQG11" s="53"/>
      <c r="OQH11" s="53"/>
      <c r="OQI11" s="53"/>
      <c r="OQJ11" s="53"/>
      <c r="OQK11" s="53"/>
      <c r="OQL11" s="53"/>
      <c r="OQM11" s="53"/>
      <c r="OQN11" s="53"/>
      <c r="OQO11" s="53"/>
      <c r="OQP11" s="53"/>
      <c r="OQQ11" s="53"/>
      <c r="OQR11" s="53"/>
      <c r="OQS11" s="53"/>
      <c r="OQT11" s="53"/>
      <c r="OQU11" s="53"/>
      <c r="OQV11" s="53"/>
      <c r="OQW11" s="53"/>
      <c r="OQX11" s="53"/>
      <c r="OQY11" s="53"/>
      <c r="OQZ11" s="53"/>
      <c r="ORA11" s="53"/>
      <c r="ORB11" s="53"/>
      <c r="ORC11" s="53"/>
      <c r="ORD11" s="53"/>
      <c r="ORE11" s="53"/>
      <c r="ORF11" s="53"/>
      <c r="ORG11" s="53"/>
      <c r="ORH11" s="53"/>
      <c r="ORI11" s="53"/>
      <c r="ORJ11" s="53"/>
      <c r="ORK11" s="53"/>
      <c r="ORL11" s="53"/>
      <c r="ORM11" s="53"/>
      <c r="ORN11" s="53"/>
      <c r="ORO11" s="53"/>
      <c r="ORP11" s="53"/>
      <c r="ORQ11" s="53"/>
      <c r="ORR11" s="53"/>
      <c r="ORS11" s="53"/>
      <c r="ORT11" s="53"/>
      <c r="ORU11" s="53"/>
      <c r="ORV11" s="53"/>
      <c r="ORW11" s="53"/>
      <c r="ORX11" s="53"/>
      <c r="ORY11" s="53"/>
      <c r="ORZ11" s="53"/>
      <c r="OSA11" s="53"/>
      <c r="OSB11" s="53"/>
      <c r="OSC11" s="53"/>
      <c r="OSD11" s="53"/>
      <c r="OSE11" s="53"/>
      <c r="OSF11" s="53"/>
      <c r="OSG11" s="53"/>
      <c r="OSH11" s="53"/>
      <c r="OSI11" s="53"/>
      <c r="OSJ11" s="53"/>
      <c r="OSK11" s="53"/>
      <c r="OSL11" s="53"/>
      <c r="OSM11" s="53"/>
      <c r="OSN11" s="53"/>
      <c r="OSO11" s="53"/>
      <c r="OSP11" s="53"/>
      <c r="OSQ11" s="53"/>
      <c r="OSR11" s="53"/>
      <c r="OSS11" s="53"/>
      <c r="OST11" s="53"/>
      <c r="OSU11" s="53"/>
      <c r="OSV11" s="53"/>
      <c r="OSW11" s="53"/>
      <c r="OSX11" s="53"/>
      <c r="OSY11" s="53"/>
      <c r="OSZ11" s="53"/>
      <c r="OTA11" s="53"/>
      <c r="OTB11" s="53"/>
      <c r="OTC11" s="53"/>
      <c r="OTD11" s="53"/>
      <c r="OTE11" s="53"/>
      <c r="OTF11" s="53"/>
      <c r="OTG11" s="53"/>
      <c r="OTH11" s="53"/>
      <c r="OTI11" s="53"/>
      <c r="OTJ11" s="53"/>
      <c r="OTK11" s="53"/>
      <c r="OTL11" s="53"/>
      <c r="OTM11" s="53"/>
      <c r="OTN11" s="53"/>
      <c r="OTO11" s="53"/>
      <c r="OTP11" s="53"/>
      <c r="OTQ11" s="53"/>
      <c r="OTR11" s="53"/>
      <c r="OTS11" s="53"/>
      <c r="OTT11" s="53"/>
      <c r="OTU11" s="53"/>
      <c r="OTV11" s="53"/>
      <c r="OTW11" s="53"/>
      <c r="OTX11" s="53"/>
      <c r="OTY11" s="53"/>
      <c r="OTZ11" s="53"/>
      <c r="OUA11" s="53"/>
      <c r="OUB11" s="53"/>
      <c r="OUC11" s="53"/>
      <c r="OUD11" s="53"/>
      <c r="OUE11" s="53"/>
      <c r="OUF11" s="53"/>
      <c r="OUG11" s="53"/>
      <c r="OUH11" s="53"/>
      <c r="OUI11" s="53"/>
      <c r="OUJ11" s="53"/>
      <c r="OUK11" s="53"/>
      <c r="OUL11" s="53"/>
      <c r="OUM11" s="53"/>
      <c r="OUN11" s="53"/>
      <c r="OUO11" s="53"/>
      <c r="OUP11" s="53"/>
      <c r="OUQ11" s="53"/>
      <c r="OUR11" s="53"/>
      <c r="OUS11" s="53"/>
      <c r="OUT11" s="53"/>
      <c r="OUU11" s="53"/>
      <c r="OUV11" s="53"/>
      <c r="OUW11" s="53"/>
      <c r="OUX11" s="53"/>
      <c r="OUY11" s="53"/>
      <c r="OUZ11" s="53"/>
      <c r="OVA11" s="53"/>
      <c r="OVB11" s="53"/>
      <c r="OVC11" s="53"/>
      <c r="OVD11" s="53"/>
      <c r="OVE11" s="53"/>
      <c r="OVF11" s="53"/>
      <c r="OVG11" s="53"/>
      <c r="OVH11" s="53"/>
      <c r="OVI11" s="53"/>
      <c r="OVJ11" s="53"/>
      <c r="OVK11" s="53"/>
      <c r="OVL11" s="53"/>
      <c r="OVM11" s="53"/>
      <c r="OVN11" s="53"/>
      <c r="OVO11" s="53"/>
      <c r="OVP11" s="53"/>
      <c r="OVQ11" s="53"/>
      <c r="OVR11" s="53"/>
      <c r="OVS11" s="53"/>
      <c r="OVT11" s="53"/>
      <c r="OVU11" s="53"/>
      <c r="OVV11" s="53"/>
      <c r="OVW11" s="53"/>
      <c r="OVX11" s="53"/>
      <c r="OVY11" s="53"/>
      <c r="OVZ11" s="53"/>
      <c r="OWA11" s="53"/>
      <c r="OWB11" s="53"/>
      <c r="OWC11" s="53"/>
      <c r="OWD11" s="53"/>
      <c r="OWE11" s="53"/>
      <c r="OWF11" s="53"/>
      <c r="OWG11" s="53"/>
      <c r="OWH11" s="53"/>
      <c r="OWI11" s="53"/>
      <c r="OWJ11" s="53"/>
      <c r="OWK11" s="53"/>
      <c r="OWL11" s="53"/>
      <c r="OWM11" s="53"/>
      <c r="OWN11" s="53"/>
      <c r="OWO11" s="53"/>
      <c r="OWP11" s="53"/>
      <c r="OWQ11" s="53"/>
      <c r="OWR11" s="53"/>
      <c r="OWS11" s="53"/>
      <c r="OWT11" s="53"/>
      <c r="OWU11" s="53"/>
      <c r="OWV11" s="53"/>
      <c r="OWW11" s="53"/>
      <c r="OWX11" s="53"/>
      <c r="OWY11" s="53"/>
      <c r="OWZ11" s="53"/>
      <c r="OXA11" s="53"/>
      <c r="OXB11" s="53"/>
      <c r="OXC11" s="53"/>
      <c r="OXD11" s="53"/>
      <c r="OXE11" s="53"/>
      <c r="OXF11" s="53"/>
      <c r="OXG11" s="53"/>
      <c r="OXH11" s="53"/>
      <c r="OXI11" s="53"/>
      <c r="OXJ11" s="53"/>
      <c r="OXK11" s="53"/>
      <c r="OXL11" s="53"/>
      <c r="OXM11" s="53"/>
      <c r="OXN11" s="53"/>
      <c r="OXO11" s="53"/>
      <c r="OXP11" s="53"/>
      <c r="OXQ11" s="53"/>
      <c r="OXR11" s="53"/>
      <c r="OXS11" s="53"/>
      <c r="OXT11" s="53"/>
      <c r="OXU11" s="53"/>
      <c r="OXV11" s="53"/>
      <c r="OXW11" s="53"/>
      <c r="OXX11" s="53"/>
      <c r="OXY11" s="53"/>
      <c r="OXZ11" s="53"/>
      <c r="OYA11" s="53"/>
      <c r="OYB11" s="53"/>
      <c r="OYC11" s="53"/>
      <c r="OYD11" s="53"/>
      <c r="OYE11" s="53"/>
      <c r="OYF11" s="53"/>
      <c r="OYG11" s="53"/>
      <c r="OYH11" s="53"/>
      <c r="OYI11" s="53"/>
      <c r="OYJ11" s="53"/>
      <c r="OYK11" s="53"/>
      <c r="OYL11" s="53"/>
      <c r="OYM11" s="53"/>
      <c r="OYN11" s="53"/>
      <c r="OYO11" s="53"/>
      <c r="OYP11" s="53"/>
      <c r="OYQ11" s="53"/>
      <c r="OYR11" s="53"/>
      <c r="OYS11" s="53"/>
      <c r="OYT11" s="53"/>
      <c r="OYU11" s="53"/>
      <c r="OYV11" s="53"/>
      <c r="OYW11" s="53"/>
      <c r="OYX11" s="53"/>
      <c r="OYY11" s="53"/>
      <c r="OYZ11" s="53"/>
      <c r="OZA11" s="53"/>
      <c r="OZB11" s="53"/>
      <c r="OZC11" s="53"/>
      <c r="OZD11" s="53"/>
      <c r="OZE11" s="53"/>
      <c r="OZF11" s="53"/>
      <c r="OZG11" s="53"/>
      <c r="OZH11" s="53"/>
      <c r="OZI11" s="53"/>
      <c r="OZJ11" s="53"/>
      <c r="OZK11" s="53"/>
      <c r="OZL11" s="53"/>
      <c r="OZM11" s="53"/>
      <c r="OZN11" s="53"/>
      <c r="OZO11" s="53"/>
      <c r="OZP11" s="53"/>
      <c r="OZQ11" s="53"/>
      <c r="OZR11" s="53"/>
      <c r="OZS11" s="53"/>
      <c r="OZT11" s="53"/>
      <c r="OZU11" s="53"/>
      <c r="OZV11" s="53"/>
      <c r="OZW11" s="53"/>
      <c r="OZX11" s="53"/>
      <c r="OZY11" s="53"/>
      <c r="OZZ11" s="53"/>
      <c r="PAA11" s="53"/>
      <c r="PAB11" s="53"/>
      <c r="PAC11" s="53"/>
      <c r="PAD11" s="53"/>
      <c r="PAE11" s="53"/>
      <c r="PAF11" s="53"/>
      <c r="PAG11" s="53"/>
      <c r="PAH11" s="53"/>
      <c r="PAI11" s="53"/>
      <c r="PAJ11" s="53"/>
      <c r="PAK11" s="53"/>
      <c r="PAL11" s="53"/>
      <c r="PAM11" s="53"/>
      <c r="PAN11" s="53"/>
      <c r="PAO11" s="53"/>
      <c r="PAP11" s="53"/>
      <c r="PAQ11" s="53"/>
      <c r="PAR11" s="53"/>
      <c r="PAS11" s="53"/>
      <c r="PAT11" s="53"/>
      <c r="PAU11" s="53"/>
      <c r="PAV11" s="53"/>
      <c r="PAW11" s="53"/>
      <c r="PAX11" s="53"/>
      <c r="PAY11" s="53"/>
      <c r="PAZ11" s="53"/>
      <c r="PBA11" s="53"/>
      <c r="PBB11" s="53"/>
      <c r="PBC11" s="53"/>
      <c r="PBD11" s="53"/>
      <c r="PBE11" s="53"/>
      <c r="PBF11" s="53"/>
      <c r="PBG11" s="53"/>
      <c r="PBH11" s="53"/>
      <c r="PBI11" s="53"/>
      <c r="PBJ11" s="53"/>
      <c r="PBK11" s="53"/>
      <c r="PBL11" s="53"/>
      <c r="PBM11" s="53"/>
      <c r="PBN11" s="53"/>
      <c r="PBO11" s="53"/>
      <c r="PBP11" s="53"/>
      <c r="PBQ11" s="53"/>
      <c r="PBR11" s="53"/>
      <c r="PBS11" s="53"/>
      <c r="PBT11" s="53"/>
      <c r="PBU11" s="53"/>
      <c r="PBV11" s="53"/>
      <c r="PBW11" s="53"/>
      <c r="PBX11" s="53"/>
      <c r="PBY11" s="53"/>
      <c r="PBZ11" s="53"/>
      <c r="PCA11" s="53"/>
      <c r="PCB11" s="53"/>
      <c r="PCC11" s="53"/>
      <c r="PCD11" s="53"/>
      <c r="PCE11" s="53"/>
      <c r="PCF11" s="53"/>
      <c r="PCG11" s="53"/>
      <c r="PCH11" s="53"/>
      <c r="PCI11" s="53"/>
      <c r="PCJ11" s="53"/>
      <c r="PCK11" s="53"/>
      <c r="PCL11" s="53"/>
      <c r="PCM11" s="53"/>
      <c r="PCN11" s="53"/>
      <c r="PCO11" s="53"/>
      <c r="PCP11" s="53"/>
      <c r="PCQ11" s="53"/>
      <c r="PCR11" s="53"/>
      <c r="PCS11" s="53"/>
      <c r="PCT11" s="53"/>
      <c r="PCU11" s="53"/>
      <c r="PCV11" s="53"/>
      <c r="PCW11" s="53"/>
      <c r="PCX11" s="53"/>
      <c r="PCY11" s="53"/>
      <c r="PCZ11" s="53"/>
      <c r="PDA11" s="53"/>
      <c r="PDB11" s="53"/>
      <c r="PDC11" s="53"/>
      <c r="PDD11" s="53"/>
      <c r="PDE11" s="53"/>
      <c r="PDF11" s="53"/>
      <c r="PDG11" s="53"/>
      <c r="PDH11" s="53"/>
      <c r="PDI11" s="53"/>
      <c r="PDJ11" s="53"/>
      <c r="PDK11" s="53"/>
      <c r="PDL11" s="53"/>
      <c r="PDM11" s="53"/>
      <c r="PDN11" s="53"/>
      <c r="PDO11" s="53"/>
      <c r="PDP11" s="53"/>
      <c r="PDQ11" s="53"/>
      <c r="PDR11" s="53"/>
      <c r="PDS11" s="53"/>
      <c r="PDT11" s="53"/>
      <c r="PDU11" s="53"/>
      <c r="PDV11" s="53"/>
      <c r="PDW11" s="53"/>
      <c r="PDX11" s="53"/>
      <c r="PDY11" s="53"/>
      <c r="PDZ11" s="53"/>
      <c r="PEA11" s="53"/>
      <c r="PEB11" s="53"/>
      <c r="PEC11" s="53"/>
      <c r="PED11" s="53"/>
      <c r="PEE11" s="53"/>
      <c r="PEF11" s="53"/>
      <c r="PEG11" s="53"/>
      <c r="PEH11" s="53"/>
      <c r="PEI11" s="53"/>
      <c r="PEJ11" s="53"/>
      <c r="PEK11" s="53"/>
      <c r="PEL11" s="53"/>
      <c r="PEM11" s="53"/>
      <c r="PEN11" s="53"/>
      <c r="PEO11" s="53"/>
      <c r="PEP11" s="53"/>
      <c r="PEQ11" s="53"/>
      <c r="PER11" s="53"/>
      <c r="PES11" s="53"/>
      <c r="PET11" s="53"/>
      <c r="PEU11" s="53"/>
      <c r="PEV11" s="53"/>
      <c r="PEW11" s="53"/>
      <c r="PEX11" s="53"/>
      <c r="PEY11" s="53"/>
      <c r="PEZ11" s="53"/>
      <c r="PFA11" s="53"/>
      <c r="PFB11" s="53"/>
      <c r="PFC11" s="53"/>
      <c r="PFD11" s="53"/>
      <c r="PFE11" s="53"/>
      <c r="PFF11" s="53"/>
      <c r="PFG11" s="53"/>
      <c r="PFH11" s="53"/>
      <c r="PFI11" s="53"/>
      <c r="PFJ11" s="53"/>
      <c r="PFK11" s="53"/>
      <c r="PFL11" s="53"/>
      <c r="PFM11" s="53"/>
      <c r="PFN11" s="53"/>
      <c r="PFO11" s="53"/>
      <c r="PFP11" s="53"/>
      <c r="PFQ11" s="53"/>
      <c r="PFR11" s="53"/>
      <c r="PFS11" s="53"/>
      <c r="PFT11" s="53"/>
      <c r="PFU11" s="53"/>
      <c r="PFV11" s="53"/>
      <c r="PFW11" s="53"/>
      <c r="PFX11" s="53"/>
      <c r="PFY11" s="53"/>
      <c r="PFZ11" s="53"/>
      <c r="PGA11" s="53"/>
      <c r="PGB11" s="53"/>
      <c r="PGC11" s="53"/>
      <c r="PGD11" s="53"/>
      <c r="PGE11" s="53"/>
      <c r="PGF11" s="53"/>
      <c r="PGG11" s="53"/>
      <c r="PGH11" s="53"/>
      <c r="PGI11" s="53"/>
      <c r="PGJ11" s="53"/>
      <c r="PGK11" s="53"/>
      <c r="PGL11" s="53"/>
      <c r="PGM11" s="53"/>
      <c r="PGN11" s="53"/>
      <c r="PGO11" s="53"/>
      <c r="PGP11" s="53"/>
      <c r="PGQ11" s="53"/>
      <c r="PGR11" s="53"/>
      <c r="PGS11" s="53"/>
      <c r="PGT11" s="53"/>
      <c r="PGU11" s="53"/>
      <c r="PGV11" s="53"/>
      <c r="PGW11" s="53"/>
      <c r="PGX11" s="53"/>
      <c r="PGY11" s="53"/>
      <c r="PGZ11" s="53"/>
      <c r="PHA11" s="53"/>
      <c r="PHB11" s="53"/>
      <c r="PHC11" s="53"/>
      <c r="PHD11" s="53"/>
      <c r="PHE11" s="53"/>
      <c r="PHF11" s="53"/>
      <c r="PHG11" s="53"/>
      <c r="PHH11" s="53"/>
      <c r="PHI11" s="53"/>
      <c r="PHJ11" s="53"/>
      <c r="PHK11" s="53"/>
      <c r="PHL11" s="53"/>
      <c r="PHM11" s="53"/>
      <c r="PHN11" s="53"/>
      <c r="PHO11" s="53"/>
      <c r="PHP11" s="53"/>
      <c r="PHQ11" s="53"/>
      <c r="PHR11" s="53"/>
      <c r="PHS11" s="53"/>
      <c r="PHT11" s="53"/>
      <c r="PHU11" s="53"/>
      <c r="PHV11" s="53"/>
      <c r="PHW11" s="53"/>
      <c r="PHX11" s="53"/>
      <c r="PHY11" s="53"/>
      <c r="PHZ11" s="53"/>
      <c r="PIA11" s="53"/>
      <c r="PIB11" s="53"/>
      <c r="PIC11" s="53"/>
      <c r="PID11" s="53"/>
      <c r="PIE11" s="53"/>
      <c r="PIF11" s="53"/>
      <c r="PIG11" s="53"/>
      <c r="PIH11" s="53"/>
      <c r="PII11" s="53"/>
      <c r="PIJ11" s="53"/>
      <c r="PIK11" s="53"/>
      <c r="PIL11" s="53"/>
      <c r="PIM11" s="53"/>
      <c r="PIN11" s="53"/>
      <c r="PIO11" s="53"/>
      <c r="PIP11" s="53"/>
      <c r="PIQ11" s="53"/>
      <c r="PIR11" s="53"/>
      <c r="PIS11" s="53"/>
      <c r="PIT11" s="53"/>
      <c r="PIU11" s="53"/>
      <c r="PIV11" s="53"/>
      <c r="PIW11" s="53"/>
      <c r="PIX11" s="53"/>
      <c r="PIY11" s="53"/>
      <c r="PIZ11" s="53"/>
      <c r="PJA11" s="53"/>
      <c r="PJB11" s="53"/>
      <c r="PJC11" s="53"/>
      <c r="PJD11" s="53"/>
      <c r="PJE11" s="53"/>
      <c r="PJF11" s="53"/>
      <c r="PJG11" s="53"/>
      <c r="PJH11" s="53"/>
      <c r="PJI11" s="53"/>
      <c r="PJJ11" s="53"/>
      <c r="PJK11" s="53"/>
      <c r="PJL11" s="53"/>
      <c r="PJM11" s="53"/>
      <c r="PJN11" s="53"/>
      <c r="PJO11" s="53"/>
      <c r="PJP11" s="53"/>
      <c r="PJQ11" s="53"/>
      <c r="PJR11" s="53"/>
      <c r="PJS11" s="53"/>
      <c r="PJT11" s="53"/>
      <c r="PJU11" s="53"/>
      <c r="PJV11" s="53"/>
      <c r="PJW11" s="53"/>
      <c r="PJX11" s="53"/>
      <c r="PJY11" s="53"/>
      <c r="PJZ11" s="53"/>
      <c r="PKA11" s="53"/>
      <c r="PKB11" s="53"/>
      <c r="PKC11" s="53"/>
      <c r="PKD11" s="53"/>
      <c r="PKE11" s="53"/>
      <c r="PKF11" s="53"/>
      <c r="PKG11" s="53"/>
      <c r="PKH11" s="53"/>
      <c r="PKI11" s="53"/>
      <c r="PKJ11" s="53"/>
      <c r="PKK11" s="53"/>
      <c r="PKL11" s="53"/>
      <c r="PKM11" s="53"/>
      <c r="PKN11" s="53"/>
      <c r="PKO11" s="53"/>
      <c r="PKP11" s="53"/>
      <c r="PKQ11" s="53"/>
      <c r="PKR11" s="53"/>
      <c r="PKS11" s="53"/>
      <c r="PKT11" s="53"/>
      <c r="PKU11" s="53"/>
      <c r="PKV11" s="53"/>
      <c r="PKW11" s="53"/>
      <c r="PKX11" s="53"/>
      <c r="PKY11" s="53"/>
      <c r="PKZ11" s="53"/>
      <c r="PLA11" s="53"/>
      <c r="PLB11" s="53"/>
      <c r="PLC11" s="53"/>
      <c r="PLD11" s="53"/>
      <c r="PLE11" s="53"/>
      <c r="PLF11" s="53"/>
      <c r="PLG11" s="53"/>
      <c r="PLH11" s="53"/>
      <c r="PLI11" s="53"/>
      <c r="PLJ11" s="53"/>
      <c r="PLK11" s="53"/>
      <c r="PLL11" s="53"/>
      <c r="PLM11" s="53"/>
      <c r="PLN11" s="53"/>
      <c r="PLO11" s="53"/>
      <c r="PLP11" s="53"/>
      <c r="PLQ11" s="53"/>
      <c r="PLR11" s="53"/>
      <c r="PLS11" s="53"/>
      <c r="PLT11" s="53"/>
      <c r="PLU11" s="53"/>
      <c r="PLV11" s="53"/>
      <c r="PLW11" s="53"/>
      <c r="PLX11" s="53"/>
      <c r="PLY11" s="53"/>
      <c r="PLZ11" s="53"/>
      <c r="PMA11" s="53"/>
      <c r="PMB11" s="53"/>
      <c r="PMC11" s="53"/>
      <c r="PMD11" s="53"/>
      <c r="PME11" s="53"/>
      <c r="PMF11" s="53"/>
      <c r="PMG11" s="53"/>
      <c r="PMH11" s="53"/>
      <c r="PMI11" s="53"/>
      <c r="PMJ11" s="53"/>
      <c r="PMK11" s="53"/>
      <c r="PML11" s="53"/>
      <c r="PMM11" s="53"/>
      <c r="PMN11" s="53"/>
      <c r="PMO11" s="53"/>
      <c r="PMP11" s="53"/>
      <c r="PMQ11" s="53"/>
      <c r="PMR11" s="53"/>
      <c r="PMS11" s="53"/>
      <c r="PMT11" s="53"/>
      <c r="PMU11" s="53"/>
      <c r="PMV11" s="53"/>
      <c r="PMW11" s="53"/>
      <c r="PMX11" s="53"/>
      <c r="PMY11" s="53"/>
      <c r="PMZ11" s="53"/>
      <c r="PNA11" s="53"/>
      <c r="PNB11" s="53"/>
      <c r="PNC11" s="53"/>
      <c r="PND11" s="53"/>
      <c r="PNE11" s="53"/>
      <c r="PNF11" s="53"/>
      <c r="PNG11" s="53"/>
      <c r="PNH11" s="53"/>
      <c r="PNI11" s="53"/>
      <c r="PNJ11" s="53"/>
      <c r="PNK11" s="53"/>
      <c r="PNL11" s="53"/>
      <c r="PNM11" s="53"/>
      <c r="PNN11" s="53"/>
      <c r="PNO11" s="53"/>
      <c r="PNP11" s="53"/>
      <c r="PNQ11" s="53"/>
      <c r="PNR11" s="53"/>
      <c r="PNS11" s="53"/>
      <c r="PNT11" s="53"/>
      <c r="PNU11" s="53"/>
      <c r="PNV11" s="53"/>
      <c r="PNW11" s="53"/>
      <c r="PNX11" s="53"/>
      <c r="PNY11" s="53"/>
      <c r="PNZ11" s="53"/>
      <c r="POA11" s="53"/>
      <c r="POB11" s="53"/>
      <c r="POC11" s="53"/>
      <c r="POD11" s="53"/>
      <c r="POE11" s="53"/>
      <c r="POF11" s="53"/>
      <c r="POG11" s="53"/>
      <c r="POH11" s="53"/>
      <c r="POI11" s="53"/>
      <c r="POJ11" s="53"/>
      <c r="POK11" s="53"/>
      <c r="POL11" s="53"/>
      <c r="POM11" s="53"/>
      <c r="PON11" s="53"/>
      <c r="POO11" s="53"/>
      <c r="POP11" s="53"/>
      <c r="POQ11" s="53"/>
      <c r="POR11" s="53"/>
      <c r="POS11" s="53"/>
      <c r="POT11" s="53"/>
      <c r="POU11" s="53"/>
      <c r="POV11" s="53"/>
      <c r="POW11" s="53"/>
      <c r="POX11" s="53"/>
      <c r="POY11" s="53"/>
      <c r="POZ11" s="53"/>
      <c r="PPA11" s="53"/>
      <c r="PPB11" s="53"/>
      <c r="PPC11" s="53"/>
      <c r="PPD11" s="53"/>
      <c r="PPE11" s="53"/>
      <c r="PPF11" s="53"/>
      <c r="PPG11" s="53"/>
      <c r="PPH11" s="53"/>
      <c r="PPI11" s="53"/>
      <c r="PPJ11" s="53"/>
      <c r="PPK11" s="53"/>
      <c r="PPL11" s="53"/>
      <c r="PPM11" s="53"/>
      <c r="PPN11" s="53"/>
      <c r="PPO11" s="53"/>
      <c r="PPP11" s="53"/>
      <c r="PPQ11" s="53"/>
      <c r="PPR11" s="53"/>
      <c r="PPS11" s="53"/>
      <c r="PPT11" s="53"/>
      <c r="PPU11" s="53"/>
      <c r="PPV11" s="53"/>
      <c r="PPW11" s="53"/>
      <c r="PPX11" s="53"/>
      <c r="PPY11" s="53"/>
      <c r="PPZ11" s="53"/>
      <c r="PQA11" s="53"/>
      <c r="PQB11" s="53"/>
      <c r="PQC11" s="53"/>
      <c r="PQD11" s="53"/>
      <c r="PQE11" s="53"/>
      <c r="PQF11" s="53"/>
      <c r="PQG11" s="53"/>
      <c r="PQH11" s="53"/>
      <c r="PQI11" s="53"/>
      <c r="PQJ11" s="53"/>
      <c r="PQK11" s="53"/>
      <c r="PQL11" s="53"/>
      <c r="PQM11" s="53"/>
      <c r="PQN11" s="53"/>
      <c r="PQO11" s="53"/>
      <c r="PQP11" s="53"/>
      <c r="PQQ11" s="53"/>
      <c r="PQR11" s="53"/>
      <c r="PQS11" s="53"/>
      <c r="PQT11" s="53"/>
      <c r="PQU11" s="53"/>
      <c r="PQV11" s="53"/>
      <c r="PQW11" s="53"/>
      <c r="PQX11" s="53"/>
      <c r="PQY11" s="53"/>
      <c r="PQZ11" s="53"/>
      <c r="PRA11" s="53"/>
      <c r="PRB11" s="53"/>
      <c r="PRC11" s="53"/>
      <c r="PRD11" s="53"/>
      <c r="PRE11" s="53"/>
      <c r="PRF11" s="53"/>
      <c r="PRG11" s="53"/>
      <c r="PRH11" s="53"/>
      <c r="PRI11" s="53"/>
      <c r="PRJ11" s="53"/>
      <c r="PRK11" s="53"/>
      <c r="PRL11" s="53"/>
      <c r="PRM11" s="53"/>
      <c r="PRN11" s="53"/>
      <c r="PRO11" s="53"/>
      <c r="PRP11" s="53"/>
      <c r="PRQ11" s="53"/>
      <c r="PRR11" s="53"/>
      <c r="PRS11" s="53"/>
      <c r="PRT11" s="53"/>
      <c r="PRU11" s="53"/>
      <c r="PRV11" s="53"/>
      <c r="PRW11" s="53"/>
      <c r="PRX11" s="53"/>
      <c r="PRY11" s="53"/>
      <c r="PRZ11" s="53"/>
      <c r="PSA11" s="53"/>
      <c r="PSB11" s="53"/>
      <c r="PSC11" s="53"/>
      <c r="PSD11" s="53"/>
      <c r="PSE11" s="53"/>
      <c r="PSF11" s="53"/>
      <c r="PSG11" s="53"/>
      <c r="PSH11" s="53"/>
      <c r="PSI11" s="53"/>
      <c r="PSJ11" s="53"/>
      <c r="PSK11" s="53"/>
      <c r="PSL11" s="53"/>
      <c r="PSM11" s="53"/>
      <c r="PSN11" s="53"/>
      <c r="PSO11" s="53"/>
      <c r="PSP11" s="53"/>
      <c r="PSQ11" s="53"/>
      <c r="PSR11" s="53"/>
      <c r="PSS11" s="53"/>
      <c r="PST11" s="53"/>
      <c r="PSU11" s="53"/>
      <c r="PSV11" s="53"/>
      <c r="PSW11" s="53"/>
      <c r="PSX11" s="53"/>
      <c r="PSY11" s="53"/>
      <c r="PSZ11" s="53"/>
      <c r="PTA11" s="53"/>
      <c r="PTB11" s="53"/>
      <c r="PTC11" s="53"/>
      <c r="PTD11" s="53"/>
      <c r="PTE11" s="53"/>
      <c r="PTF11" s="53"/>
      <c r="PTG11" s="53"/>
      <c r="PTH11" s="53"/>
      <c r="PTI11" s="53"/>
      <c r="PTJ11" s="53"/>
      <c r="PTK11" s="53"/>
      <c r="PTL11" s="53"/>
      <c r="PTM11" s="53"/>
      <c r="PTN11" s="53"/>
      <c r="PTO11" s="53"/>
      <c r="PTP11" s="53"/>
      <c r="PTQ11" s="53"/>
      <c r="PTR11" s="53"/>
      <c r="PTS11" s="53"/>
      <c r="PTT11" s="53"/>
      <c r="PTU11" s="53"/>
      <c r="PTV11" s="53"/>
      <c r="PTW11" s="53"/>
      <c r="PTX11" s="53"/>
      <c r="PTY11" s="53"/>
      <c r="PTZ11" s="53"/>
      <c r="PUA11" s="53"/>
      <c r="PUB11" s="53"/>
      <c r="PUC11" s="53"/>
      <c r="PUD11" s="53"/>
      <c r="PUE11" s="53"/>
      <c r="PUF11" s="53"/>
      <c r="PUG11" s="53"/>
      <c r="PUH11" s="53"/>
      <c r="PUI11" s="53"/>
      <c r="PUJ11" s="53"/>
      <c r="PUK11" s="53"/>
      <c r="PUL11" s="53"/>
      <c r="PUM11" s="53"/>
      <c r="PUN11" s="53"/>
      <c r="PUO11" s="53"/>
      <c r="PUP11" s="53"/>
      <c r="PUQ11" s="53"/>
      <c r="PUR11" s="53"/>
      <c r="PUS11" s="53"/>
      <c r="PUT11" s="53"/>
      <c r="PUU11" s="53"/>
      <c r="PUV11" s="53"/>
      <c r="PUW11" s="53"/>
      <c r="PUX11" s="53"/>
      <c r="PUY11" s="53"/>
      <c r="PUZ11" s="53"/>
      <c r="PVA11" s="53"/>
      <c r="PVB11" s="53"/>
      <c r="PVC11" s="53"/>
      <c r="PVD11" s="53"/>
      <c r="PVE11" s="53"/>
      <c r="PVF11" s="53"/>
      <c r="PVG11" s="53"/>
      <c r="PVH11" s="53"/>
      <c r="PVI11" s="53"/>
      <c r="PVJ11" s="53"/>
      <c r="PVK11" s="53"/>
      <c r="PVL11" s="53"/>
      <c r="PVM11" s="53"/>
      <c r="PVN11" s="53"/>
      <c r="PVO11" s="53"/>
      <c r="PVP11" s="53"/>
      <c r="PVQ11" s="53"/>
      <c r="PVR11" s="53"/>
      <c r="PVS11" s="53"/>
      <c r="PVT11" s="53"/>
      <c r="PVU11" s="53"/>
      <c r="PVV11" s="53"/>
      <c r="PVW11" s="53"/>
      <c r="PVX11" s="53"/>
      <c r="PVY11" s="53"/>
      <c r="PVZ11" s="53"/>
      <c r="PWA11" s="53"/>
      <c r="PWB11" s="53"/>
      <c r="PWC11" s="53"/>
      <c r="PWD11" s="53"/>
      <c r="PWE11" s="53"/>
      <c r="PWF11" s="53"/>
      <c r="PWG11" s="53"/>
      <c r="PWH11" s="53"/>
      <c r="PWI11" s="53"/>
      <c r="PWJ11" s="53"/>
      <c r="PWK11" s="53"/>
      <c r="PWL11" s="53"/>
      <c r="PWM11" s="53"/>
      <c r="PWN11" s="53"/>
      <c r="PWO11" s="53"/>
      <c r="PWP11" s="53"/>
      <c r="PWQ11" s="53"/>
      <c r="PWR11" s="53"/>
      <c r="PWS11" s="53"/>
      <c r="PWT11" s="53"/>
      <c r="PWU11" s="53"/>
      <c r="PWV11" s="53"/>
      <c r="PWW11" s="53"/>
      <c r="PWX11" s="53"/>
      <c r="PWY11" s="53"/>
      <c r="PWZ11" s="53"/>
      <c r="PXA11" s="53"/>
      <c r="PXB11" s="53"/>
      <c r="PXC11" s="53"/>
      <c r="PXD11" s="53"/>
      <c r="PXE11" s="53"/>
      <c r="PXF11" s="53"/>
      <c r="PXG11" s="53"/>
      <c r="PXH11" s="53"/>
      <c r="PXI11" s="53"/>
      <c r="PXJ11" s="53"/>
      <c r="PXK11" s="53"/>
      <c r="PXL11" s="53"/>
      <c r="PXM11" s="53"/>
      <c r="PXN11" s="53"/>
      <c r="PXO11" s="53"/>
      <c r="PXP11" s="53"/>
      <c r="PXQ11" s="53"/>
      <c r="PXR11" s="53"/>
      <c r="PXS11" s="53"/>
      <c r="PXT11" s="53"/>
      <c r="PXU11" s="53"/>
      <c r="PXV11" s="53"/>
      <c r="PXW11" s="53"/>
      <c r="PXX11" s="53"/>
      <c r="PXY11" s="53"/>
      <c r="PXZ11" s="53"/>
      <c r="PYA11" s="53"/>
      <c r="PYB11" s="53"/>
      <c r="PYC11" s="53"/>
      <c r="PYD11" s="53"/>
      <c r="PYE11" s="53"/>
      <c r="PYF11" s="53"/>
      <c r="PYG11" s="53"/>
      <c r="PYH11" s="53"/>
      <c r="PYI11" s="53"/>
      <c r="PYJ11" s="53"/>
      <c r="PYK11" s="53"/>
      <c r="PYL11" s="53"/>
      <c r="PYM11" s="53"/>
      <c r="PYN11" s="53"/>
      <c r="PYO11" s="53"/>
      <c r="PYP11" s="53"/>
      <c r="PYQ11" s="53"/>
      <c r="PYR11" s="53"/>
      <c r="PYS11" s="53"/>
      <c r="PYT11" s="53"/>
      <c r="PYU11" s="53"/>
      <c r="PYV11" s="53"/>
      <c r="PYW11" s="53"/>
      <c r="PYX11" s="53"/>
      <c r="PYY11" s="53"/>
      <c r="PYZ11" s="53"/>
      <c r="PZA11" s="53"/>
      <c r="PZB11" s="53"/>
      <c r="PZC11" s="53"/>
      <c r="PZD11" s="53"/>
      <c r="PZE11" s="53"/>
      <c r="PZF11" s="53"/>
      <c r="PZG11" s="53"/>
      <c r="PZH11" s="53"/>
      <c r="PZI11" s="53"/>
      <c r="PZJ11" s="53"/>
      <c r="PZK11" s="53"/>
      <c r="PZL11" s="53"/>
      <c r="PZM11" s="53"/>
      <c r="PZN11" s="53"/>
      <c r="PZO11" s="53"/>
      <c r="PZP11" s="53"/>
      <c r="PZQ11" s="53"/>
      <c r="PZR11" s="53"/>
      <c r="PZS11" s="53"/>
      <c r="PZT11" s="53"/>
      <c r="PZU11" s="53"/>
      <c r="PZV11" s="53"/>
      <c r="PZW11" s="53"/>
      <c r="PZX11" s="53"/>
      <c r="PZY11" s="53"/>
      <c r="PZZ11" s="53"/>
      <c r="QAA11" s="53"/>
      <c r="QAB11" s="53"/>
      <c r="QAC11" s="53"/>
      <c r="QAD11" s="53"/>
      <c r="QAE11" s="53"/>
      <c r="QAF11" s="53"/>
      <c r="QAG11" s="53"/>
      <c r="QAH11" s="53"/>
      <c r="QAI11" s="53"/>
      <c r="QAJ11" s="53"/>
      <c r="QAK11" s="53"/>
      <c r="QAL11" s="53"/>
      <c r="QAM11" s="53"/>
      <c r="QAN11" s="53"/>
      <c r="QAO11" s="53"/>
      <c r="QAP11" s="53"/>
      <c r="QAQ11" s="53"/>
      <c r="QAR11" s="53"/>
      <c r="QAS11" s="53"/>
      <c r="QAT11" s="53"/>
      <c r="QAU11" s="53"/>
      <c r="QAV11" s="53"/>
      <c r="QAW11" s="53"/>
      <c r="QAX11" s="53"/>
      <c r="QAY11" s="53"/>
      <c r="QAZ11" s="53"/>
      <c r="QBA11" s="53"/>
      <c r="QBB11" s="53"/>
      <c r="QBC11" s="53"/>
      <c r="QBD11" s="53"/>
      <c r="QBE11" s="53"/>
      <c r="QBF11" s="53"/>
      <c r="QBG11" s="53"/>
      <c r="QBH11" s="53"/>
      <c r="QBI11" s="53"/>
      <c r="QBJ11" s="53"/>
      <c r="QBK11" s="53"/>
      <c r="QBL11" s="53"/>
      <c r="QBM11" s="53"/>
      <c r="QBN11" s="53"/>
      <c r="QBO11" s="53"/>
      <c r="QBP11" s="53"/>
      <c r="QBQ11" s="53"/>
      <c r="QBR11" s="53"/>
      <c r="QBS11" s="53"/>
      <c r="QBT11" s="53"/>
      <c r="QBU11" s="53"/>
      <c r="QBV11" s="53"/>
      <c r="QBW11" s="53"/>
      <c r="QBX11" s="53"/>
      <c r="QBY11" s="53"/>
      <c r="QBZ11" s="53"/>
      <c r="QCA11" s="53"/>
      <c r="QCB11" s="53"/>
      <c r="QCC11" s="53"/>
      <c r="QCD11" s="53"/>
      <c r="QCE11" s="53"/>
      <c r="QCF11" s="53"/>
      <c r="QCG11" s="53"/>
      <c r="QCH11" s="53"/>
      <c r="QCI11" s="53"/>
      <c r="QCJ11" s="53"/>
      <c r="QCK11" s="53"/>
      <c r="QCL11" s="53"/>
      <c r="QCM11" s="53"/>
      <c r="QCN11" s="53"/>
      <c r="QCO11" s="53"/>
      <c r="QCP11" s="53"/>
      <c r="QCQ11" s="53"/>
      <c r="QCR11" s="53"/>
      <c r="QCS11" s="53"/>
      <c r="QCT11" s="53"/>
      <c r="QCU11" s="53"/>
      <c r="QCV11" s="53"/>
      <c r="QCW11" s="53"/>
      <c r="QCX11" s="53"/>
      <c r="QCY11" s="53"/>
      <c r="QCZ11" s="53"/>
      <c r="QDA11" s="53"/>
      <c r="QDB11" s="53"/>
      <c r="QDC11" s="53"/>
      <c r="QDD11" s="53"/>
      <c r="QDE11" s="53"/>
      <c r="QDF11" s="53"/>
      <c r="QDG11" s="53"/>
      <c r="QDH11" s="53"/>
      <c r="QDI11" s="53"/>
      <c r="QDJ11" s="53"/>
      <c r="QDK11" s="53"/>
      <c r="QDL11" s="53"/>
      <c r="QDM11" s="53"/>
      <c r="QDN11" s="53"/>
      <c r="QDO11" s="53"/>
      <c r="QDP11" s="53"/>
      <c r="QDQ11" s="53"/>
      <c r="QDR11" s="53"/>
      <c r="QDS11" s="53"/>
      <c r="QDT11" s="53"/>
      <c r="QDU11" s="53"/>
      <c r="QDV11" s="53"/>
      <c r="QDW11" s="53"/>
      <c r="QDX11" s="53"/>
      <c r="QDY11" s="53"/>
      <c r="QDZ11" s="53"/>
      <c r="QEA11" s="53"/>
      <c r="QEB11" s="53"/>
      <c r="QEC11" s="53"/>
      <c r="QED11" s="53"/>
      <c r="QEE11" s="53"/>
      <c r="QEF11" s="53"/>
      <c r="QEG11" s="53"/>
      <c r="QEH11" s="53"/>
      <c r="QEI11" s="53"/>
      <c r="QEJ11" s="53"/>
      <c r="QEK11" s="53"/>
      <c r="QEL11" s="53"/>
      <c r="QEM11" s="53"/>
      <c r="QEN11" s="53"/>
      <c r="QEO11" s="53"/>
      <c r="QEP11" s="53"/>
      <c r="QEQ11" s="53"/>
      <c r="QER11" s="53"/>
      <c r="QES11" s="53"/>
      <c r="QET11" s="53"/>
      <c r="QEU11" s="53"/>
      <c r="QEV11" s="53"/>
      <c r="QEW11" s="53"/>
      <c r="QEX11" s="53"/>
      <c r="QEY11" s="53"/>
      <c r="QEZ11" s="53"/>
      <c r="QFA11" s="53"/>
      <c r="QFB11" s="53"/>
      <c r="QFC11" s="53"/>
      <c r="QFD11" s="53"/>
      <c r="QFE11" s="53"/>
      <c r="QFF11" s="53"/>
      <c r="QFG11" s="53"/>
      <c r="QFH11" s="53"/>
      <c r="QFI11" s="53"/>
      <c r="QFJ11" s="53"/>
      <c r="QFK11" s="53"/>
      <c r="QFL11" s="53"/>
      <c r="QFM11" s="53"/>
      <c r="QFN11" s="53"/>
      <c r="QFO11" s="53"/>
      <c r="QFP11" s="53"/>
      <c r="QFQ11" s="53"/>
      <c r="QFR11" s="53"/>
      <c r="QFS11" s="53"/>
      <c r="QFT11" s="53"/>
      <c r="QFU11" s="53"/>
      <c r="QFV11" s="53"/>
      <c r="QFW11" s="53"/>
      <c r="QFX11" s="53"/>
      <c r="QFY11" s="53"/>
      <c r="QFZ11" s="53"/>
      <c r="QGA11" s="53"/>
      <c r="QGB11" s="53"/>
      <c r="QGC11" s="53"/>
      <c r="QGD11" s="53"/>
      <c r="QGE11" s="53"/>
      <c r="QGF11" s="53"/>
      <c r="QGG11" s="53"/>
      <c r="QGH11" s="53"/>
      <c r="QGI11" s="53"/>
      <c r="QGJ11" s="53"/>
      <c r="QGK11" s="53"/>
      <c r="QGL11" s="53"/>
      <c r="QGM11" s="53"/>
      <c r="QGN11" s="53"/>
      <c r="QGO11" s="53"/>
      <c r="QGP11" s="53"/>
      <c r="QGQ11" s="53"/>
      <c r="QGR11" s="53"/>
      <c r="QGS11" s="53"/>
      <c r="QGT11" s="53"/>
      <c r="QGU11" s="53"/>
      <c r="QGV11" s="53"/>
      <c r="QGW11" s="53"/>
      <c r="QGX11" s="53"/>
      <c r="QGY11" s="53"/>
      <c r="QGZ11" s="53"/>
      <c r="QHA11" s="53"/>
      <c r="QHB11" s="53"/>
      <c r="QHC11" s="53"/>
      <c r="QHD11" s="53"/>
      <c r="QHE11" s="53"/>
      <c r="QHF11" s="53"/>
      <c r="QHG11" s="53"/>
      <c r="QHH11" s="53"/>
      <c r="QHI11" s="53"/>
      <c r="QHJ11" s="53"/>
      <c r="QHK11" s="53"/>
      <c r="QHL11" s="53"/>
      <c r="QHM11" s="53"/>
      <c r="QHN11" s="53"/>
      <c r="QHO11" s="53"/>
      <c r="QHP11" s="53"/>
      <c r="QHQ11" s="53"/>
      <c r="QHR11" s="53"/>
      <c r="QHS11" s="53"/>
      <c r="QHT11" s="53"/>
      <c r="QHU11" s="53"/>
      <c r="QHV11" s="53"/>
      <c r="QHW11" s="53"/>
      <c r="QHX11" s="53"/>
      <c r="QHY11" s="53"/>
      <c r="QHZ11" s="53"/>
      <c r="QIA11" s="53"/>
      <c r="QIB11" s="53"/>
      <c r="QIC11" s="53"/>
      <c r="QID11" s="53"/>
      <c r="QIE11" s="53"/>
      <c r="QIF11" s="53"/>
      <c r="QIG11" s="53"/>
      <c r="QIH11" s="53"/>
      <c r="QII11" s="53"/>
      <c r="QIJ11" s="53"/>
      <c r="QIK11" s="53"/>
      <c r="QIL11" s="53"/>
      <c r="QIM11" s="53"/>
      <c r="QIN11" s="53"/>
      <c r="QIO11" s="53"/>
      <c r="QIP11" s="53"/>
      <c r="QIQ11" s="53"/>
      <c r="QIR11" s="53"/>
      <c r="QIS11" s="53"/>
      <c r="QIT11" s="53"/>
      <c r="QIU11" s="53"/>
      <c r="QIV11" s="53"/>
      <c r="QIW11" s="53"/>
      <c r="QIX11" s="53"/>
      <c r="QIY11" s="53"/>
      <c r="QIZ11" s="53"/>
      <c r="QJA11" s="53"/>
      <c r="QJB11" s="53"/>
      <c r="QJC11" s="53"/>
      <c r="QJD11" s="53"/>
      <c r="QJE11" s="53"/>
      <c r="QJF11" s="53"/>
      <c r="QJG11" s="53"/>
      <c r="QJH11" s="53"/>
      <c r="QJI11" s="53"/>
      <c r="QJJ11" s="53"/>
      <c r="QJK11" s="53"/>
      <c r="QJL11" s="53"/>
      <c r="QJM11" s="53"/>
      <c r="QJN11" s="53"/>
      <c r="QJO11" s="53"/>
      <c r="QJP11" s="53"/>
      <c r="QJQ11" s="53"/>
      <c r="QJR11" s="53"/>
      <c r="QJS11" s="53"/>
      <c r="QJT11" s="53"/>
      <c r="QJU11" s="53"/>
      <c r="QJV11" s="53"/>
      <c r="QJW11" s="53"/>
      <c r="QJX11" s="53"/>
      <c r="QJY11" s="53"/>
      <c r="QJZ11" s="53"/>
      <c r="QKA11" s="53"/>
      <c r="QKB11" s="53"/>
      <c r="QKC11" s="53"/>
      <c r="QKD11" s="53"/>
      <c r="QKE11" s="53"/>
      <c r="QKF11" s="53"/>
      <c r="QKG11" s="53"/>
      <c r="QKH11" s="53"/>
      <c r="QKI11" s="53"/>
      <c r="QKJ11" s="53"/>
      <c r="QKK11" s="53"/>
      <c r="QKL11" s="53"/>
      <c r="QKM11" s="53"/>
      <c r="QKN11" s="53"/>
      <c r="QKO11" s="53"/>
      <c r="QKP11" s="53"/>
      <c r="QKQ11" s="53"/>
      <c r="QKR11" s="53"/>
      <c r="QKS11" s="53"/>
      <c r="QKT11" s="53"/>
      <c r="QKU11" s="53"/>
      <c r="QKV11" s="53"/>
      <c r="QKW11" s="53"/>
      <c r="QKX11" s="53"/>
      <c r="QKY11" s="53"/>
      <c r="QKZ11" s="53"/>
      <c r="QLA11" s="53"/>
      <c r="QLB11" s="53"/>
      <c r="QLC11" s="53"/>
      <c r="QLD11" s="53"/>
      <c r="QLE11" s="53"/>
      <c r="QLF11" s="53"/>
      <c r="QLG11" s="53"/>
      <c r="QLH11" s="53"/>
      <c r="QLI11" s="53"/>
      <c r="QLJ11" s="53"/>
      <c r="QLK11" s="53"/>
      <c r="QLL11" s="53"/>
      <c r="QLM11" s="53"/>
      <c r="QLN11" s="53"/>
      <c r="QLO11" s="53"/>
      <c r="QLP11" s="53"/>
      <c r="QLQ11" s="53"/>
      <c r="QLR11" s="53"/>
      <c r="QLS11" s="53"/>
      <c r="QLT11" s="53"/>
      <c r="QLU11" s="53"/>
      <c r="QLV11" s="53"/>
      <c r="QLW11" s="53"/>
      <c r="QLX11" s="53"/>
      <c r="QLY11" s="53"/>
      <c r="QLZ11" s="53"/>
      <c r="QMA11" s="53"/>
      <c r="QMB11" s="53"/>
      <c r="QMC11" s="53"/>
      <c r="QMD11" s="53"/>
      <c r="QME11" s="53"/>
      <c r="QMF11" s="53"/>
      <c r="QMG11" s="53"/>
      <c r="QMH11" s="53"/>
      <c r="QMI11" s="53"/>
      <c r="QMJ11" s="53"/>
      <c r="QMK11" s="53"/>
      <c r="QML11" s="53"/>
      <c r="QMM11" s="53"/>
      <c r="QMN11" s="53"/>
      <c r="QMO11" s="53"/>
      <c r="QMP11" s="53"/>
      <c r="QMQ11" s="53"/>
      <c r="QMR11" s="53"/>
      <c r="QMS11" s="53"/>
      <c r="QMT11" s="53"/>
      <c r="QMU11" s="53"/>
      <c r="QMV11" s="53"/>
      <c r="QMW11" s="53"/>
      <c r="QMX11" s="53"/>
      <c r="QMY11" s="53"/>
      <c r="QMZ11" s="53"/>
      <c r="QNA11" s="53"/>
      <c r="QNB11" s="53"/>
      <c r="QNC11" s="53"/>
      <c r="QND11" s="53"/>
      <c r="QNE11" s="53"/>
      <c r="QNF11" s="53"/>
      <c r="QNG11" s="53"/>
      <c r="QNH11" s="53"/>
      <c r="QNI11" s="53"/>
      <c r="QNJ11" s="53"/>
      <c r="QNK11" s="53"/>
      <c r="QNL11" s="53"/>
      <c r="QNM11" s="53"/>
      <c r="QNN11" s="53"/>
      <c r="QNO11" s="53"/>
      <c r="QNP11" s="53"/>
      <c r="QNQ11" s="53"/>
      <c r="QNR11" s="53"/>
      <c r="QNS11" s="53"/>
      <c r="QNT11" s="53"/>
      <c r="QNU11" s="53"/>
      <c r="QNV11" s="53"/>
      <c r="QNW11" s="53"/>
      <c r="QNX11" s="53"/>
      <c r="QNY11" s="53"/>
      <c r="QNZ11" s="53"/>
      <c r="QOA11" s="53"/>
      <c r="QOB11" s="53"/>
      <c r="QOC11" s="53"/>
      <c r="QOD11" s="53"/>
      <c r="QOE11" s="53"/>
      <c r="QOF11" s="53"/>
      <c r="QOG11" s="53"/>
      <c r="QOH11" s="53"/>
      <c r="QOI11" s="53"/>
      <c r="QOJ11" s="53"/>
      <c r="QOK11" s="53"/>
      <c r="QOL11" s="53"/>
      <c r="QOM11" s="53"/>
      <c r="QON11" s="53"/>
      <c r="QOO11" s="53"/>
      <c r="QOP11" s="53"/>
      <c r="QOQ11" s="53"/>
      <c r="QOR11" s="53"/>
      <c r="QOS11" s="53"/>
      <c r="QOT11" s="53"/>
      <c r="QOU11" s="53"/>
      <c r="QOV11" s="53"/>
      <c r="QOW11" s="53"/>
      <c r="QOX11" s="53"/>
      <c r="QOY11" s="53"/>
      <c r="QOZ11" s="53"/>
      <c r="QPA11" s="53"/>
      <c r="QPB11" s="53"/>
      <c r="QPC11" s="53"/>
      <c r="QPD11" s="53"/>
      <c r="QPE11" s="53"/>
      <c r="QPF11" s="53"/>
      <c r="QPG11" s="53"/>
      <c r="QPH11" s="53"/>
      <c r="QPI11" s="53"/>
      <c r="QPJ11" s="53"/>
      <c r="QPK11" s="53"/>
      <c r="QPL11" s="53"/>
      <c r="QPM11" s="53"/>
      <c r="QPN11" s="53"/>
      <c r="QPO11" s="53"/>
      <c r="QPP11" s="53"/>
      <c r="QPQ11" s="53"/>
      <c r="QPR11" s="53"/>
      <c r="QPS11" s="53"/>
      <c r="QPT11" s="53"/>
      <c r="QPU11" s="53"/>
      <c r="QPV11" s="53"/>
      <c r="QPW11" s="53"/>
      <c r="QPX11" s="53"/>
      <c r="QPY11" s="53"/>
      <c r="QPZ11" s="53"/>
      <c r="QQA11" s="53"/>
      <c r="QQB11" s="53"/>
      <c r="QQC11" s="53"/>
      <c r="QQD11" s="53"/>
      <c r="QQE11" s="53"/>
      <c r="QQF11" s="53"/>
      <c r="QQG11" s="53"/>
      <c r="QQH11" s="53"/>
      <c r="QQI11" s="53"/>
      <c r="QQJ11" s="53"/>
      <c r="QQK11" s="53"/>
      <c r="QQL11" s="53"/>
      <c r="QQM11" s="53"/>
      <c r="QQN11" s="53"/>
      <c r="QQO11" s="53"/>
      <c r="QQP11" s="53"/>
      <c r="QQQ11" s="53"/>
      <c r="QQR11" s="53"/>
      <c r="QQS11" s="53"/>
      <c r="QQT11" s="53"/>
      <c r="QQU11" s="53"/>
      <c r="QQV11" s="53"/>
      <c r="QQW11" s="53"/>
      <c r="QQX11" s="53"/>
      <c r="QQY11" s="53"/>
      <c r="QQZ11" s="53"/>
      <c r="QRA11" s="53"/>
      <c r="QRB11" s="53"/>
      <c r="QRC11" s="53"/>
      <c r="QRD11" s="53"/>
      <c r="QRE11" s="53"/>
      <c r="QRF11" s="53"/>
      <c r="QRG11" s="53"/>
      <c r="QRH11" s="53"/>
      <c r="QRI11" s="53"/>
      <c r="QRJ11" s="53"/>
      <c r="QRK11" s="53"/>
      <c r="QRL11" s="53"/>
      <c r="QRM11" s="53"/>
      <c r="QRN11" s="53"/>
      <c r="QRO11" s="53"/>
      <c r="QRP11" s="53"/>
      <c r="QRQ11" s="53"/>
      <c r="QRR11" s="53"/>
      <c r="QRS11" s="53"/>
      <c r="QRT11" s="53"/>
      <c r="QRU11" s="53"/>
      <c r="QRV11" s="53"/>
      <c r="QRW11" s="53"/>
      <c r="QRX11" s="53"/>
      <c r="QRY11" s="53"/>
      <c r="QRZ11" s="53"/>
      <c r="QSA11" s="53"/>
      <c r="QSB11" s="53"/>
      <c r="QSC11" s="53"/>
      <c r="QSD11" s="53"/>
      <c r="QSE11" s="53"/>
      <c r="QSF11" s="53"/>
      <c r="QSG11" s="53"/>
      <c r="QSH11" s="53"/>
      <c r="QSI11" s="53"/>
      <c r="QSJ11" s="53"/>
      <c r="QSK11" s="53"/>
      <c r="QSL11" s="53"/>
      <c r="QSM11" s="53"/>
      <c r="QSN11" s="53"/>
      <c r="QSO11" s="53"/>
      <c r="QSP11" s="53"/>
      <c r="QSQ11" s="53"/>
      <c r="QSR11" s="53"/>
      <c r="QSS11" s="53"/>
      <c r="QST11" s="53"/>
      <c r="QSU11" s="53"/>
      <c r="QSV11" s="53"/>
      <c r="QSW11" s="53"/>
      <c r="QSX11" s="53"/>
      <c r="QSY11" s="53"/>
      <c r="QSZ11" s="53"/>
      <c r="QTA11" s="53"/>
      <c r="QTB11" s="53"/>
      <c r="QTC11" s="53"/>
      <c r="QTD11" s="53"/>
      <c r="QTE11" s="53"/>
      <c r="QTF11" s="53"/>
      <c r="QTG11" s="53"/>
      <c r="QTH11" s="53"/>
      <c r="QTI11" s="53"/>
      <c r="QTJ11" s="53"/>
      <c r="QTK11" s="53"/>
      <c r="QTL11" s="53"/>
      <c r="QTM11" s="53"/>
      <c r="QTN11" s="53"/>
      <c r="QTO11" s="53"/>
      <c r="QTP11" s="53"/>
      <c r="QTQ11" s="53"/>
      <c r="QTR11" s="53"/>
      <c r="QTS11" s="53"/>
      <c r="QTT11" s="53"/>
      <c r="QTU11" s="53"/>
      <c r="QTV11" s="53"/>
      <c r="QTW11" s="53"/>
      <c r="QTX11" s="53"/>
      <c r="QTY11" s="53"/>
      <c r="QTZ11" s="53"/>
      <c r="QUA11" s="53"/>
      <c r="QUB11" s="53"/>
      <c r="QUC11" s="53"/>
      <c r="QUD11" s="53"/>
      <c r="QUE11" s="53"/>
      <c r="QUF11" s="53"/>
      <c r="QUG11" s="53"/>
      <c r="QUH11" s="53"/>
      <c r="QUI11" s="53"/>
      <c r="QUJ11" s="53"/>
      <c r="QUK11" s="53"/>
      <c r="QUL11" s="53"/>
      <c r="QUM11" s="53"/>
      <c r="QUN11" s="53"/>
      <c r="QUO11" s="53"/>
      <c r="QUP11" s="53"/>
      <c r="QUQ11" s="53"/>
      <c r="QUR11" s="53"/>
      <c r="QUS11" s="53"/>
      <c r="QUT11" s="53"/>
      <c r="QUU11" s="53"/>
      <c r="QUV11" s="53"/>
      <c r="QUW11" s="53"/>
      <c r="QUX11" s="53"/>
      <c r="QUY11" s="53"/>
      <c r="QUZ11" s="53"/>
      <c r="QVA11" s="53"/>
      <c r="QVB11" s="53"/>
      <c r="QVC11" s="53"/>
      <c r="QVD11" s="53"/>
      <c r="QVE11" s="53"/>
      <c r="QVF11" s="53"/>
      <c r="QVG11" s="53"/>
      <c r="QVH11" s="53"/>
      <c r="QVI11" s="53"/>
      <c r="QVJ11" s="53"/>
      <c r="QVK11" s="53"/>
      <c r="QVL11" s="53"/>
      <c r="QVM11" s="53"/>
      <c r="QVN11" s="53"/>
      <c r="QVO11" s="53"/>
      <c r="QVP11" s="53"/>
      <c r="QVQ11" s="53"/>
      <c r="QVR11" s="53"/>
      <c r="QVS11" s="53"/>
      <c r="QVT11" s="53"/>
      <c r="QVU11" s="53"/>
      <c r="QVV11" s="53"/>
      <c r="QVW11" s="53"/>
      <c r="QVX11" s="53"/>
      <c r="QVY11" s="53"/>
      <c r="QVZ11" s="53"/>
      <c r="QWA11" s="53"/>
      <c r="QWB11" s="53"/>
      <c r="QWC11" s="53"/>
      <c r="QWD11" s="53"/>
      <c r="QWE11" s="53"/>
      <c r="QWF11" s="53"/>
      <c r="QWG11" s="53"/>
      <c r="QWH11" s="53"/>
      <c r="QWI11" s="53"/>
      <c r="QWJ11" s="53"/>
      <c r="QWK11" s="53"/>
      <c r="QWL11" s="53"/>
      <c r="QWM11" s="53"/>
      <c r="QWN11" s="53"/>
      <c r="QWO11" s="53"/>
      <c r="QWP11" s="53"/>
      <c r="QWQ11" s="53"/>
      <c r="QWR11" s="53"/>
      <c r="QWS11" s="53"/>
      <c r="QWT11" s="53"/>
      <c r="QWU11" s="53"/>
      <c r="QWV11" s="53"/>
      <c r="QWW11" s="53"/>
      <c r="QWX11" s="53"/>
      <c r="QWY11" s="53"/>
      <c r="QWZ11" s="53"/>
      <c r="QXA11" s="53"/>
      <c r="QXB11" s="53"/>
      <c r="QXC11" s="53"/>
      <c r="QXD11" s="53"/>
      <c r="QXE11" s="53"/>
      <c r="QXF11" s="53"/>
      <c r="QXG11" s="53"/>
      <c r="QXH11" s="53"/>
      <c r="QXI11" s="53"/>
      <c r="QXJ11" s="53"/>
      <c r="QXK11" s="53"/>
      <c r="QXL11" s="53"/>
      <c r="QXM11" s="53"/>
      <c r="QXN11" s="53"/>
      <c r="QXO11" s="53"/>
      <c r="QXP11" s="53"/>
      <c r="QXQ11" s="53"/>
      <c r="QXR11" s="53"/>
      <c r="QXS11" s="53"/>
      <c r="QXT11" s="53"/>
      <c r="QXU11" s="53"/>
      <c r="QXV11" s="53"/>
      <c r="QXW11" s="53"/>
      <c r="QXX11" s="53"/>
      <c r="QXY11" s="53"/>
      <c r="QXZ11" s="53"/>
      <c r="QYA11" s="53"/>
      <c r="QYB11" s="53"/>
      <c r="QYC11" s="53"/>
      <c r="QYD11" s="53"/>
      <c r="QYE11" s="53"/>
      <c r="QYF11" s="53"/>
      <c r="QYG11" s="53"/>
      <c r="QYH11" s="53"/>
      <c r="QYI11" s="53"/>
      <c r="QYJ11" s="53"/>
      <c r="QYK11" s="53"/>
      <c r="QYL11" s="53"/>
      <c r="QYM11" s="53"/>
      <c r="QYN11" s="53"/>
      <c r="QYO11" s="53"/>
      <c r="QYP11" s="53"/>
      <c r="QYQ11" s="53"/>
      <c r="QYR11" s="53"/>
      <c r="QYS11" s="53"/>
      <c r="QYT11" s="53"/>
      <c r="QYU11" s="53"/>
      <c r="QYV11" s="53"/>
      <c r="QYW11" s="53"/>
      <c r="QYX11" s="53"/>
      <c r="QYY11" s="53"/>
      <c r="QYZ11" s="53"/>
      <c r="QZA11" s="53"/>
      <c r="QZB11" s="53"/>
      <c r="QZC11" s="53"/>
      <c r="QZD11" s="53"/>
      <c r="QZE11" s="53"/>
      <c r="QZF11" s="53"/>
      <c r="QZG11" s="53"/>
      <c r="QZH11" s="53"/>
      <c r="QZI11" s="53"/>
      <c r="QZJ11" s="53"/>
      <c r="QZK11" s="53"/>
      <c r="QZL11" s="53"/>
      <c r="QZM11" s="53"/>
      <c r="QZN11" s="53"/>
      <c r="QZO11" s="53"/>
      <c r="QZP11" s="53"/>
      <c r="QZQ11" s="53"/>
      <c r="QZR11" s="53"/>
      <c r="QZS11" s="53"/>
      <c r="QZT11" s="53"/>
      <c r="QZU11" s="53"/>
      <c r="QZV11" s="53"/>
      <c r="QZW11" s="53"/>
      <c r="QZX11" s="53"/>
      <c r="QZY11" s="53"/>
      <c r="QZZ11" s="53"/>
      <c r="RAA11" s="53"/>
      <c r="RAB11" s="53"/>
      <c r="RAC11" s="53"/>
      <c r="RAD11" s="53"/>
      <c r="RAE11" s="53"/>
      <c r="RAF11" s="53"/>
      <c r="RAG11" s="53"/>
      <c r="RAH11" s="53"/>
      <c r="RAI11" s="53"/>
      <c r="RAJ11" s="53"/>
      <c r="RAK11" s="53"/>
      <c r="RAL11" s="53"/>
      <c r="RAM11" s="53"/>
      <c r="RAN11" s="53"/>
      <c r="RAO11" s="53"/>
      <c r="RAP11" s="53"/>
      <c r="RAQ11" s="53"/>
      <c r="RAR11" s="53"/>
      <c r="RAS11" s="53"/>
      <c r="RAT11" s="53"/>
      <c r="RAU11" s="53"/>
      <c r="RAV11" s="53"/>
      <c r="RAW11" s="53"/>
      <c r="RAX11" s="53"/>
      <c r="RAY11" s="53"/>
      <c r="RAZ11" s="53"/>
      <c r="RBA11" s="53"/>
      <c r="RBB11" s="53"/>
      <c r="RBC11" s="53"/>
      <c r="RBD11" s="53"/>
      <c r="RBE11" s="53"/>
      <c r="RBF11" s="53"/>
      <c r="RBG11" s="53"/>
      <c r="RBH11" s="53"/>
      <c r="RBI11" s="53"/>
      <c r="RBJ11" s="53"/>
      <c r="RBK11" s="53"/>
      <c r="RBL11" s="53"/>
      <c r="RBM11" s="53"/>
      <c r="RBN11" s="53"/>
      <c r="RBO11" s="53"/>
      <c r="RBP11" s="53"/>
      <c r="RBQ11" s="53"/>
      <c r="RBR11" s="53"/>
      <c r="RBS11" s="53"/>
      <c r="RBT11" s="53"/>
      <c r="RBU11" s="53"/>
      <c r="RBV11" s="53"/>
      <c r="RBW11" s="53"/>
      <c r="RBX11" s="53"/>
      <c r="RBY11" s="53"/>
      <c r="RBZ11" s="53"/>
      <c r="RCA11" s="53"/>
      <c r="RCB11" s="53"/>
      <c r="RCC11" s="53"/>
      <c r="RCD11" s="53"/>
      <c r="RCE11" s="53"/>
      <c r="RCF11" s="53"/>
      <c r="RCG11" s="53"/>
      <c r="RCH11" s="53"/>
      <c r="RCI11" s="53"/>
      <c r="RCJ11" s="53"/>
      <c r="RCK11" s="53"/>
      <c r="RCL11" s="53"/>
      <c r="RCM11" s="53"/>
      <c r="RCN11" s="53"/>
      <c r="RCO11" s="53"/>
      <c r="RCP11" s="53"/>
      <c r="RCQ11" s="53"/>
      <c r="RCR11" s="53"/>
      <c r="RCS11" s="53"/>
      <c r="RCT11" s="53"/>
      <c r="RCU11" s="53"/>
      <c r="RCV11" s="53"/>
      <c r="RCW11" s="53"/>
      <c r="RCX11" s="53"/>
      <c r="RCY11" s="53"/>
      <c r="RCZ11" s="53"/>
      <c r="RDA11" s="53"/>
      <c r="RDB11" s="53"/>
      <c r="RDC11" s="53"/>
      <c r="RDD11" s="53"/>
      <c r="RDE11" s="53"/>
      <c r="RDF11" s="53"/>
      <c r="RDG11" s="53"/>
      <c r="RDH11" s="53"/>
      <c r="RDI11" s="53"/>
      <c r="RDJ11" s="53"/>
      <c r="RDK11" s="53"/>
      <c r="RDL11" s="53"/>
      <c r="RDM11" s="53"/>
      <c r="RDN11" s="53"/>
      <c r="RDO11" s="53"/>
      <c r="RDP11" s="53"/>
      <c r="RDQ11" s="53"/>
      <c r="RDR11" s="53"/>
      <c r="RDS11" s="53"/>
      <c r="RDT11" s="53"/>
      <c r="RDU11" s="53"/>
      <c r="RDV11" s="53"/>
      <c r="RDW11" s="53"/>
      <c r="RDX11" s="53"/>
      <c r="RDY11" s="53"/>
      <c r="RDZ11" s="53"/>
      <c r="REA11" s="53"/>
      <c r="REB11" s="53"/>
      <c r="REC11" s="53"/>
      <c r="RED11" s="53"/>
      <c r="REE11" s="53"/>
      <c r="REF11" s="53"/>
      <c r="REG11" s="53"/>
      <c r="REH11" s="53"/>
      <c r="REI11" s="53"/>
      <c r="REJ11" s="53"/>
      <c r="REK11" s="53"/>
      <c r="REL11" s="53"/>
      <c r="REM11" s="53"/>
      <c r="REN11" s="53"/>
      <c r="REO11" s="53"/>
      <c r="REP11" s="53"/>
      <c r="REQ11" s="53"/>
      <c r="RER11" s="53"/>
      <c r="RES11" s="53"/>
      <c r="RET11" s="53"/>
      <c r="REU11" s="53"/>
      <c r="REV11" s="53"/>
      <c r="REW11" s="53"/>
      <c r="REX11" s="53"/>
      <c r="REY11" s="53"/>
      <c r="REZ11" s="53"/>
      <c r="RFA11" s="53"/>
      <c r="RFB11" s="53"/>
      <c r="RFC11" s="53"/>
      <c r="RFD11" s="53"/>
      <c r="RFE11" s="53"/>
      <c r="RFF11" s="53"/>
      <c r="RFG11" s="53"/>
      <c r="RFH11" s="53"/>
      <c r="RFI11" s="53"/>
      <c r="RFJ11" s="53"/>
      <c r="RFK11" s="53"/>
      <c r="RFL11" s="53"/>
      <c r="RFM11" s="53"/>
      <c r="RFN11" s="53"/>
      <c r="RFO11" s="53"/>
      <c r="RFP11" s="53"/>
      <c r="RFQ11" s="53"/>
      <c r="RFR11" s="53"/>
      <c r="RFS11" s="53"/>
      <c r="RFT11" s="53"/>
      <c r="RFU11" s="53"/>
      <c r="RFV11" s="53"/>
      <c r="RFW11" s="53"/>
      <c r="RFX11" s="53"/>
      <c r="RFY11" s="53"/>
      <c r="RFZ11" s="53"/>
      <c r="RGA11" s="53"/>
      <c r="RGB11" s="53"/>
      <c r="RGC11" s="53"/>
      <c r="RGD11" s="53"/>
      <c r="RGE11" s="53"/>
      <c r="RGF11" s="53"/>
      <c r="RGG11" s="53"/>
      <c r="RGH11" s="53"/>
      <c r="RGI11" s="53"/>
      <c r="RGJ11" s="53"/>
      <c r="RGK11" s="53"/>
      <c r="RGL11" s="53"/>
      <c r="RGM11" s="53"/>
      <c r="RGN11" s="53"/>
      <c r="RGO11" s="53"/>
      <c r="RGP11" s="53"/>
      <c r="RGQ11" s="53"/>
      <c r="RGR11" s="53"/>
      <c r="RGS11" s="53"/>
      <c r="RGT11" s="53"/>
      <c r="RGU11" s="53"/>
      <c r="RGV11" s="53"/>
      <c r="RGW11" s="53"/>
      <c r="RGX11" s="53"/>
      <c r="RGY11" s="53"/>
      <c r="RGZ11" s="53"/>
      <c r="RHA11" s="53"/>
      <c r="RHB11" s="53"/>
      <c r="RHC11" s="53"/>
      <c r="RHD11" s="53"/>
      <c r="RHE11" s="53"/>
      <c r="RHF11" s="53"/>
      <c r="RHG11" s="53"/>
      <c r="RHH11" s="53"/>
      <c r="RHI11" s="53"/>
      <c r="RHJ11" s="53"/>
      <c r="RHK11" s="53"/>
      <c r="RHL11" s="53"/>
      <c r="RHM11" s="53"/>
      <c r="RHN11" s="53"/>
      <c r="RHO11" s="53"/>
      <c r="RHP11" s="53"/>
      <c r="RHQ11" s="53"/>
      <c r="RHR11" s="53"/>
      <c r="RHS11" s="53"/>
      <c r="RHT11" s="53"/>
      <c r="RHU11" s="53"/>
      <c r="RHV11" s="53"/>
      <c r="RHW11" s="53"/>
      <c r="RHX11" s="53"/>
      <c r="RHY11" s="53"/>
      <c r="RHZ11" s="53"/>
      <c r="RIA11" s="53"/>
      <c r="RIB11" s="53"/>
      <c r="RIC11" s="53"/>
      <c r="RID11" s="53"/>
      <c r="RIE11" s="53"/>
      <c r="RIF11" s="53"/>
      <c r="RIG11" s="53"/>
      <c r="RIH11" s="53"/>
      <c r="RII11" s="53"/>
      <c r="RIJ11" s="53"/>
      <c r="RIK11" s="53"/>
      <c r="RIL11" s="53"/>
      <c r="RIM11" s="53"/>
      <c r="RIN11" s="53"/>
      <c r="RIO11" s="53"/>
      <c r="RIP11" s="53"/>
      <c r="RIQ11" s="53"/>
      <c r="RIR11" s="53"/>
      <c r="RIS11" s="53"/>
      <c r="RIT11" s="53"/>
      <c r="RIU11" s="53"/>
      <c r="RIV11" s="53"/>
      <c r="RIW11" s="53"/>
      <c r="RIX11" s="53"/>
      <c r="RIY11" s="53"/>
      <c r="RIZ11" s="53"/>
      <c r="RJA11" s="53"/>
      <c r="RJB11" s="53"/>
      <c r="RJC11" s="53"/>
      <c r="RJD11" s="53"/>
      <c r="RJE11" s="53"/>
      <c r="RJF11" s="53"/>
      <c r="RJG11" s="53"/>
      <c r="RJH11" s="53"/>
      <c r="RJI11" s="53"/>
      <c r="RJJ11" s="53"/>
      <c r="RJK11" s="53"/>
      <c r="RJL11" s="53"/>
      <c r="RJM11" s="53"/>
      <c r="RJN11" s="53"/>
      <c r="RJO11" s="53"/>
      <c r="RJP11" s="53"/>
      <c r="RJQ11" s="53"/>
      <c r="RJR11" s="53"/>
      <c r="RJS11" s="53"/>
      <c r="RJT11" s="53"/>
      <c r="RJU11" s="53"/>
      <c r="RJV11" s="53"/>
      <c r="RJW11" s="53"/>
      <c r="RJX11" s="53"/>
      <c r="RJY11" s="53"/>
      <c r="RJZ11" s="53"/>
      <c r="RKA11" s="53"/>
      <c r="RKB11" s="53"/>
      <c r="RKC11" s="53"/>
      <c r="RKD11" s="53"/>
      <c r="RKE11" s="53"/>
      <c r="RKF11" s="53"/>
      <c r="RKG11" s="53"/>
      <c r="RKH11" s="53"/>
      <c r="RKI11" s="53"/>
      <c r="RKJ11" s="53"/>
      <c r="RKK11" s="53"/>
      <c r="RKL11" s="53"/>
      <c r="RKM11" s="53"/>
      <c r="RKN11" s="53"/>
      <c r="RKO11" s="53"/>
      <c r="RKP11" s="53"/>
      <c r="RKQ11" s="53"/>
      <c r="RKR11" s="53"/>
      <c r="RKS11" s="53"/>
      <c r="RKT11" s="53"/>
      <c r="RKU11" s="53"/>
      <c r="RKV11" s="53"/>
      <c r="RKW11" s="53"/>
      <c r="RKX11" s="53"/>
      <c r="RKY11" s="53"/>
      <c r="RKZ11" s="53"/>
      <c r="RLA11" s="53"/>
      <c r="RLB11" s="53"/>
      <c r="RLC11" s="53"/>
      <c r="RLD11" s="53"/>
      <c r="RLE11" s="53"/>
      <c r="RLF11" s="53"/>
      <c r="RLG11" s="53"/>
      <c r="RLH11" s="53"/>
      <c r="RLI11" s="53"/>
      <c r="RLJ11" s="53"/>
      <c r="RLK11" s="53"/>
      <c r="RLL11" s="53"/>
      <c r="RLM11" s="53"/>
      <c r="RLN11" s="53"/>
      <c r="RLO11" s="53"/>
      <c r="RLP11" s="53"/>
      <c r="RLQ11" s="53"/>
      <c r="RLR11" s="53"/>
      <c r="RLS11" s="53"/>
      <c r="RLT11" s="53"/>
      <c r="RLU11" s="53"/>
      <c r="RLV11" s="53"/>
      <c r="RLW11" s="53"/>
      <c r="RLX11" s="53"/>
      <c r="RLY11" s="53"/>
      <c r="RLZ11" s="53"/>
      <c r="RMA11" s="53"/>
      <c r="RMB11" s="53"/>
      <c r="RMC11" s="53"/>
      <c r="RMD11" s="53"/>
      <c r="RME11" s="53"/>
      <c r="RMF11" s="53"/>
      <c r="RMG11" s="53"/>
      <c r="RMH11" s="53"/>
      <c r="RMI11" s="53"/>
      <c r="RMJ11" s="53"/>
      <c r="RMK11" s="53"/>
      <c r="RML11" s="53"/>
      <c r="RMM11" s="53"/>
      <c r="RMN11" s="53"/>
      <c r="RMO11" s="53"/>
      <c r="RMP11" s="53"/>
      <c r="RMQ11" s="53"/>
      <c r="RMR11" s="53"/>
      <c r="RMS11" s="53"/>
      <c r="RMT11" s="53"/>
      <c r="RMU11" s="53"/>
      <c r="RMV11" s="53"/>
      <c r="RMW11" s="53"/>
      <c r="RMX11" s="53"/>
      <c r="RMY11" s="53"/>
      <c r="RMZ11" s="53"/>
      <c r="RNA11" s="53"/>
      <c r="RNB11" s="53"/>
      <c r="RNC11" s="53"/>
      <c r="RND11" s="53"/>
      <c r="RNE11" s="53"/>
      <c r="RNF11" s="53"/>
      <c r="RNG11" s="53"/>
      <c r="RNH11" s="53"/>
      <c r="RNI11" s="53"/>
      <c r="RNJ11" s="53"/>
      <c r="RNK11" s="53"/>
      <c r="RNL11" s="53"/>
      <c r="RNM11" s="53"/>
      <c r="RNN11" s="53"/>
      <c r="RNO11" s="53"/>
      <c r="RNP11" s="53"/>
      <c r="RNQ11" s="53"/>
      <c r="RNR11" s="53"/>
      <c r="RNS11" s="53"/>
      <c r="RNT11" s="53"/>
      <c r="RNU11" s="53"/>
      <c r="RNV11" s="53"/>
      <c r="RNW11" s="53"/>
      <c r="RNX11" s="53"/>
      <c r="RNY11" s="53"/>
      <c r="RNZ11" s="53"/>
      <c r="ROA11" s="53"/>
      <c r="ROB11" s="53"/>
      <c r="ROC11" s="53"/>
      <c r="ROD11" s="53"/>
      <c r="ROE11" s="53"/>
      <c r="ROF11" s="53"/>
      <c r="ROG11" s="53"/>
      <c r="ROH11" s="53"/>
      <c r="ROI11" s="53"/>
      <c r="ROJ11" s="53"/>
      <c r="ROK11" s="53"/>
      <c r="ROL11" s="53"/>
      <c r="ROM11" s="53"/>
      <c r="RON11" s="53"/>
      <c r="ROO11" s="53"/>
      <c r="ROP11" s="53"/>
      <c r="ROQ11" s="53"/>
      <c r="ROR11" s="53"/>
      <c r="ROS11" s="53"/>
      <c r="ROT11" s="53"/>
      <c r="ROU11" s="53"/>
      <c r="ROV11" s="53"/>
      <c r="ROW11" s="53"/>
      <c r="ROX11" s="53"/>
      <c r="ROY11" s="53"/>
      <c r="ROZ11" s="53"/>
      <c r="RPA11" s="53"/>
      <c r="RPB11" s="53"/>
      <c r="RPC11" s="53"/>
      <c r="RPD11" s="53"/>
      <c r="RPE11" s="53"/>
      <c r="RPF11" s="53"/>
      <c r="RPG11" s="53"/>
      <c r="RPH11" s="53"/>
      <c r="RPI11" s="53"/>
      <c r="RPJ11" s="53"/>
      <c r="RPK11" s="53"/>
      <c r="RPL11" s="53"/>
      <c r="RPM11" s="53"/>
      <c r="RPN11" s="53"/>
      <c r="RPO11" s="53"/>
      <c r="RPP11" s="53"/>
      <c r="RPQ11" s="53"/>
      <c r="RPR11" s="53"/>
      <c r="RPS11" s="53"/>
      <c r="RPT11" s="53"/>
      <c r="RPU11" s="53"/>
      <c r="RPV11" s="53"/>
      <c r="RPW11" s="53"/>
      <c r="RPX11" s="53"/>
      <c r="RPY11" s="53"/>
      <c r="RPZ11" s="53"/>
      <c r="RQA11" s="53"/>
      <c r="RQB11" s="53"/>
      <c r="RQC11" s="53"/>
      <c r="RQD11" s="53"/>
      <c r="RQE11" s="53"/>
      <c r="RQF11" s="53"/>
      <c r="RQG11" s="53"/>
      <c r="RQH11" s="53"/>
      <c r="RQI11" s="53"/>
      <c r="RQJ11" s="53"/>
      <c r="RQK11" s="53"/>
      <c r="RQL11" s="53"/>
      <c r="RQM11" s="53"/>
      <c r="RQN11" s="53"/>
      <c r="RQO11" s="53"/>
      <c r="RQP11" s="53"/>
      <c r="RQQ11" s="53"/>
      <c r="RQR11" s="53"/>
      <c r="RQS11" s="53"/>
      <c r="RQT11" s="53"/>
      <c r="RQU11" s="53"/>
      <c r="RQV11" s="53"/>
      <c r="RQW11" s="53"/>
      <c r="RQX11" s="53"/>
      <c r="RQY11" s="53"/>
      <c r="RQZ11" s="53"/>
      <c r="RRA11" s="53"/>
      <c r="RRB11" s="53"/>
      <c r="RRC11" s="53"/>
      <c r="RRD11" s="53"/>
      <c r="RRE11" s="53"/>
      <c r="RRF11" s="53"/>
      <c r="RRG11" s="53"/>
      <c r="RRH11" s="53"/>
      <c r="RRI11" s="53"/>
      <c r="RRJ11" s="53"/>
      <c r="RRK11" s="53"/>
      <c r="RRL11" s="53"/>
      <c r="RRM11" s="53"/>
      <c r="RRN11" s="53"/>
      <c r="RRO11" s="53"/>
      <c r="RRP11" s="53"/>
      <c r="RRQ11" s="53"/>
      <c r="RRR11" s="53"/>
      <c r="RRS11" s="53"/>
      <c r="RRT11" s="53"/>
      <c r="RRU11" s="53"/>
      <c r="RRV11" s="53"/>
      <c r="RRW11" s="53"/>
      <c r="RRX11" s="53"/>
      <c r="RRY11" s="53"/>
      <c r="RRZ11" s="53"/>
      <c r="RSA11" s="53"/>
      <c r="RSB11" s="53"/>
      <c r="RSC11" s="53"/>
      <c r="RSD11" s="53"/>
      <c r="RSE11" s="53"/>
      <c r="RSF11" s="53"/>
      <c r="RSG11" s="53"/>
      <c r="RSH11" s="53"/>
      <c r="RSI11" s="53"/>
      <c r="RSJ11" s="53"/>
      <c r="RSK11" s="53"/>
      <c r="RSL11" s="53"/>
      <c r="RSM11" s="53"/>
      <c r="RSN11" s="53"/>
      <c r="RSO11" s="53"/>
      <c r="RSP11" s="53"/>
      <c r="RSQ11" s="53"/>
      <c r="RSR11" s="53"/>
      <c r="RSS11" s="53"/>
      <c r="RST11" s="53"/>
      <c r="RSU11" s="53"/>
      <c r="RSV11" s="53"/>
      <c r="RSW11" s="53"/>
      <c r="RSX11" s="53"/>
      <c r="RSY11" s="53"/>
      <c r="RSZ11" s="53"/>
      <c r="RTA11" s="53"/>
      <c r="RTB11" s="53"/>
      <c r="RTC11" s="53"/>
      <c r="RTD11" s="53"/>
      <c r="RTE11" s="53"/>
      <c r="RTF11" s="53"/>
      <c r="RTG11" s="53"/>
      <c r="RTH11" s="53"/>
      <c r="RTI11" s="53"/>
      <c r="RTJ11" s="53"/>
      <c r="RTK11" s="53"/>
      <c r="RTL11" s="53"/>
      <c r="RTM11" s="53"/>
      <c r="RTN11" s="53"/>
      <c r="RTO11" s="53"/>
      <c r="RTP11" s="53"/>
      <c r="RTQ11" s="53"/>
      <c r="RTR11" s="53"/>
      <c r="RTS11" s="53"/>
      <c r="RTT11" s="53"/>
      <c r="RTU11" s="53"/>
      <c r="RTV11" s="53"/>
      <c r="RTW11" s="53"/>
      <c r="RTX11" s="53"/>
      <c r="RTY11" s="53"/>
      <c r="RTZ11" s="53"/>
      <c r="RUA11" s="53"/>
      <c r="RUB11" s="53"/>
      <c r="RUC11" s="53"/>
      <c r="RUD11" s="53"/>
      <c r="RUE11" s="53"/>
      <c r="RUF11" s="53"/>
      <c r="RUG11" s="53"/>
      <c r="RUH11" s="53"/>
      <c r="RUI11" s="53"/>
      <c r="RUJ11" s="53"/>
      <c r="RUK11" s="53"/>
      <c r="RUL11" s="53"/>
      <c r="RUM11" s="53"/>
      <c r="RUN11" s="53"/>
      <c r="RUO11" s="53"/>
      <c r="RUP11" s="53"/>
      <c r="RUQ11" s="53"/>
      <c r="RUR11" s="53"/>
      <c r="RUS11" s="53"/>
      <c r="RUT11" s="53"/>
      <c r="RUU11" s="53"/>
      <c r="RUV11" s="53"/>
      <c r="RUW11" s="53"/>
      <c r="RUX11" s="53"/>
      <c r="RUY11" s="53"/>
      <c r="RUZ11" s="53"/>
      <c r="RVA11" s="53"/>
      <c r="RVB11" s="53"/>
      <c r="RVC11" s="53"/>
      <c r="RVD11" s="53"/>
      <c r="RVE11" s="53"/>
      <c r="RVF11" s="53"/>
      <c r="RVG11" s="53"/>
      <c r="RVH11" s="53"/>
      <c r="RVI11" s="53"/>
      <c r="RVJ11" s="53"/>
      <c r="RVK11" s="53"/>
      <c r="RVL11" s="53"/>
      <c r="RVM11" s="53"/>
      <c r="RVN11" s="53"/>
      <c r="RVO11" s="53"/>
      <c r="RVP11" s="53"/>
      <c r="RVQ11" s="53"/>
      <c r="RVR11" s="53"/>
      <c r="RVS11" s="53"/>
      <c r="RVT11" s="53"/>
      <c r="RVU11" s="53"/>
      <c r="RVV11" s="53"/>
      <c r="RVW11" s="53"/>
      <c r="RVX11" s="53"/>
      <c r="RVY11" s="53"/>
      <c r="RVZ11" s="53"/>
      <c r="RWA11" s="53"/>
      <c r="RWB11" s="53"/>
      <c r="RWC11" s="53"/>
      <c r="RWD11" s="53"/>
      <c r="RWE11" s="53"/>
      <c r="RWF11" s="53"/>
      <c r="RWG11" s="53"/>
      <c r="RWH11" s="53"/>
      <c r="RWI11" s="53"/>
      <c r="RWJ11" s="53"/>
      <c r="RWK11" s="53"/>
      <c r="RWL11" s="53"/>
      <c r="RWM11" s="53"/>
      <c r="RWN11" s="53"/>
      <c r="RWO11" s="53"/>
      <c r="RWP11" s="53"/>
      <c r="RWQ11" s="53"/>
      <c r="RWR11" s="53"/>
      <c r="RWS11" s="53"/>
      <c r="RWT11" s="53"/>
      <c r="RWU11" s="53"/>
      <c r="RWV11" s="53"/>
      <c r="RWW11" s="53"/>
      <c r="RWX11" s="53"/>
      <c r="RWY11" s="53"/>
      <c r="RWZ11" s="53"/>
      <c r="RXA11" s="53"/>
      <c r="RXB11" s="53"/>
      <c r="RXC11" s="53"/>
      <c r="RXD11" s="53"/>
      <c r="RXE11" s="53"/>
      <c r="RXF11" s="53"/>
      <c r="RXG11" s="53"/>
      <c r="RXH11" s="53"/>
      <c r="RXI11" s="53"/>
      <c r="RXJ11" s="53"/>
      <c r="RXK11" s="53"/>
      <c r="RXL11" s="53"/>
      <c r="RXM11" s="53"/>
      <c r="RXN11" s="53"/>
      <c r="RXO11" s="53"/>
      <c r="RXP11" s="53"/>
      <c r="RXQ11" s="53"/>
      <c r="RXR11" s="53"/>
      <c r="RXS11" s="53"/>
      <c r="RXT11" s="53"/>
      <c r="RXU11" s="53"/>
      <c r="RXV11" s="53"/>
      <c r="RXW11" s="53"/>
      <c r="RXX11" s="53"/>
      <c r="RXY11" s="53"/>
      <c r="RXZ11" s="53"/>
      <c r="RYA11" s="53"/>
      <c r="RYB11" s="53"/>
      <c r="RYC11" s="53"/>
      <c r="RYD11" s="53"/>
      <c r="RYE11" s="53"/>
      <c r="RYF11" s="53"/>
      <c r="RYG11" s="53"/>
      <c r="RYH11" s="53"/>
      <c r="RYI11" s="53"/>
      <c r="RYJ11" s="53"/>
      <c r="RYK11" s="53"/>
      <c r="RYL11" s="53"/>
      <c r="RYM11" s="53"/>
      <c r="RYN11" s="53"/>
      <c r="RYO11" s="53"/>
      <c r="RYP11" s="53"/>
      <c r="RYQ11" s="53"/>
      <c r="RYR11" s="53"/>
      <c r="RYS11" s="53"/>
      <c r="RYT11" s="53"/>
      <c r="RYU11" s="53"/>
      <c r="RYV11" s="53"/>
      <c r="RYW11" s="53"/>
      <c r="RYX11" s="53"/>
      <c r="RYY11" s="53"/>
      <c r="RYZ11" s="53"/>
      <c r="RZA11" s="53"/>
      <c r="RZB11" s="53"/>
      <c r="RZC11" s="53"/>
      <c r="RZD11" s="53"/>
      <c r="RZE11" s="53"/>
      <c r="RZF11" s="53"/>
      <c r="RZG11" s="53"/>
      <c r="RZH11" s="53"/>
      <c r="RZI11" s="53"/>
      <c r="RZJ11" s="53"/>
      <c r="RZK11" s="53"/>
      <c r="RZL11" s="53"/>
      <c r="RZM11" s="53"/>
      <c r="RZN11" s="53"/>
      <c r="RZO11" s="53"/>
      <c r="RZP11" s="53"/>
      <c r="RZQ11" s="53"/>
      <c r="RZR11" s="53"/>
      <c r="RZS11" s="53"/>
      <c r="RZT11" s="53"/>
      <c r="RZU11" s="53"/>
      <c r="RZV11" s="53"/>
      <c r="RZW11" s="53"/>
      <c r="RZX11" s="53"/>
      <c r="RZY11" s="53"/>
      <c r="RZZ11" s="53"/>
      <c r="SAA11" s="53"/>
      <c r="SAB11" s="53"/>
      <c r="SAC11" s="53"/>
      <c r="SAD11" s="53"/>
      <c r="SAE11" s="53"/>
      <c r="SAF11" s="53"/>
      <c r="SAG11" s="53"/>
      <c r="SAH11" s="53"/>
      <c r="SAI11" s="53"/>
      <c r="SAJ11" s="53"/>
      <c r="SAK11" s="53"/>
      <c r="SAL11" s="53"/>
      <c r="SAM11" s="53"/>
      <c r="SAN11" s="53"/>
      <c r="SAO11" s="53"/>
      <c r="SAP11" s="53"/>
      <c r="SAQ11" s="53"/>
      <c r="SAR11" s="53"/>
      <c r="SAS11" s="53"/>
      <c r="SAT11" s="53"/>
      <c r="SAU11" s="53"/>
      <c r="SAV11" s="53"/>
      <c r="SAW11" s="53"/>
      <c r="SAX11" s="53"/>
      <c r="SAY11" s="53"/>
      <c r="SAZ11" s="53"/>
      <c r="SBA11" s="53"/>
      <c r="SBB11" s="53"/>
      <c r="SBC11" s="53"/>
      <c r="SBD11" s="53"/>
      <c r="SBE11" s="53"/>
      <c r="SBF11" s="53"/>
      <c r="SBG11" s="53"/>
      <c r="SBH11" s="53"/>
      <c r="SBI11" s="53"/>
      <c r="SBJ11" s="53"/>
      <c r="SBK11" s="53"/>
      <c r="SBL11" s="53"/>
      <c r="SBM11" s="53"/>
      <c r="SBN11" s="53"/>
      <c r="SBO11" s="53"/>
      <c r="SBP11" s="53"/>
      <c r="SBQ11" s="53"/>
      <c r="SBR11" s="53"/>
      <c r="SBS11" s="53"/>
      <c r="SBT11" s="53"/>
      <c r="SBU11" s="53"/>
      <c r="SBV11" s="53"/>
      <c r="SBW11" s="53"/>
      <c r="SBX11" s="53"/>
      <c r="SBY11" s="53"/>
      <c r="SBZ11" s="53"/>
      <c r="SCA11" s="53"/>
      <c r="SCB11" s="53"/>
      <c r="SCC11" s="53"/>
      <c r="SCD11" s="53"/>
      <c r="SCE11" s="53"/>
      <c r="SCF11" s="53"/>
      <c r="SCG11" s="53"/>
      <c r="SCH11" s="53"/>
      <c r="SCI11" s="53"/>
      <c r="SCJ11" s="53"/>
      <c r="SCK11" s="53"/>
      <c r="SCL11" s="53"/>
      <c r="SCM11" s="53"/>
      <c r="SCN11" s="53"/>
      <c r="SCO11" s="53"/>
      <c r="SCP11" s="53"/>
      <c r="SCQ11" s="53"/>
      <c r="SCR11" s="53"/>
      <c r="SCS11" s="53"/>
      <c r="SCT11" s="53"/>
      <c r="SCU11" s="53"/>
      <c r="SCV11" s="53"/>
      <c r="SCW11" s="53"/>
      <c r="SCX11" s="53"/>
      <c r="SCY11" s="53"/>
      <c r="SCZ11" s="53"/>
      <c r="SDA11" s="53"/>
      <c r="SDB11" s="53"/>
      <c r="SDC11" s="53"/>
      <c r="SDD11" s="53"/>
      <c r="SDE11" s="53"/>
      <c r="SDF11" s="53"/>
      <c r="SDG11" s="53"/>
      <c r="SDH11" s="53"/>
      <c r="SDI11" s="53"/>
      <c r="SDJ11" s="53"/>
      <c r="SDK11" s="53"/>
      <c r="SDL11" s="53"/>
      <c r="SDM11" s="53"/>
      <c r="SDN11" s="53"/>
      <c r="SDO11" s="53"/>
      <c r="SDP11" s="53"/>
      <c r="SDQ11" s="53"/>
      <c r="SDR11" s="53"/>
      <c r="SDS11" s="53"/>
      <c r="SDT11" s="53"/>
      <c r="SDU11" s="53"/>
      <c r="SDV11" s="53"/>
      <c r="SDW11" s="53"/>
      <c r="SDX11" s="53"/>
      <c r="SDY11" s="53"/>
      <c r="SDZ11" s="53"/>
      <c r="SEA11" s="53"/>
      <c r="SEB11" s="53"/>
      <c r="SEC11" s="53"/>
      <c r="SED11" s="53"/>
      <c r="SEE11" s="53"/>
      <c r="SEF11" s="53"/>
      <c r="SEG11" s="53"/>
      <c r="SEH11" s="53"/>
      <c r="SEI11" s="53"/>
      <c r="SEJ11" s="53"/>
      <c r="SEK11" s="53"/>
      <c r="SEL11" s="53"/>
      <c r="SEM11" s="53"/>
      <c r="SEN11" s="53"/>
      <c r="SEO11" s="53"/>
      <c r="SEP11" s="53"/>
      <c r="SEQ11" s="53"/>
      <c r="SER11" s="53"/>
      <c r="SES11" s="53"/>
      <c r="SET11" s="53"/>
      <c r="SEU11" s="53"/>
      <c r="SEV11" s="53"/>
      <c r="SEW11" s="53"/>
      <c r="SEX11" s="53"/>
      <c r="SEY11" s="53"/>
      <c r="SEZ11" s="53"/>
      <c r="SFA11" s="53"/>
      <c r="SFB11" s="53"/>
      <c r="SFC11" s="53"/>
      <c r="SFD11" s="53"/>
      <c r="SFE11" s="53"/>
      <c r="SFF11" s="53"/>
      <c r="SFG11" s="53"/>
      <c r="SFH11" s="53"/>
      <c r="SFI11" s="53"/>
      <c r="SFJ11" s="53"/>
      <c r="SFK11" s="53"/>
      <c r="SFL11" s="53"/>
      <c r="SFM11" s="53"/>
      <c r="SFN11" s="53"/>
      <c r="SFO11" s="53"/>
      <c r="SFP11" s="53"/>
      <c r="SFQ11" s="53"/>
      <c r="SFR11" s="53"/>
      <c r="SFS11" s="53"/>
      <c r="SFT11" s="53"/>
      <c r="SFU11" s="53"/>
      <c r="SFV11" s="53"/>
      <c r="SFW11" s="53"/>
      <c r="SFX11" s="53"/>
      <c r="SFY11" s="53"/>
      <c r="SFZ11" s="53"/>
      <c r="SGA11" s="53"/>
      <c r="SGB11" s="53"/>
      <c r="SGC11" s="53"/>
      <c r="SGD11" s="53"/>
      <c r="SGE11" s="53"/>
      <c r="SGF11" s="53"/>
      <c r="SGG11" s="53"/>
      <c r="SGH11" s="53"/>
      <c r="SGI11" s="53"/>
      <c r="SGJ11" s="53"/>
      <c r="SGK11" s="53"/>
      <c r="SGL11" s="53"/>
      <c r="SGM11" s="53"/>
      <c r="SGN11" s="53"/>
      <c r="SGO11" s="53"/>
      <c r="SGP11" s="53"/>
      <c r="SGQ11" s="53"/>
      <c r="SGR11" s="53"/>
      <c r="SGS11" s="53"/>
      <c r="SGT11" s="53"/>
      <c r="SGU11" s="53"/>
      <c r="SGV11" s="53"/>
      <c r="SGW11" s="53"/>
      <c r="SGX11" s="53"/>
      <c r="SGY11" s="53"/>
      <c r="SGZ11" s="53"/>
      <c r="SHA11" s="53"/>
      <c r="SHB11" s="53"/>
      <c r="SHC11" s="53"/>
      <c r="SHD11" s="53"/>
      <c r="SHE11" s="53"/>
      <c r="SHF11" s="53"/>
      <c r="SHG11" s="53"/>
      <c r="SHH11" s="53"/>
      <c r="SHI11" s="53"/>
      <c r="SHJ11" s="53"/>
      <c r="SHK11" s="53"/>
      <c r="SHL11" s="53"/>
      <c r="SHM11" s="53"/>
      <c r="SHN11" s="53"/>
      <c r="SHO11" s="53"/>
      <c r="SHP11" s="53"/>
      <c r="SHQ11" s="53"/>
      <c r="SHR11" s="53"/>
      <c r="SHS11" s="53"/>
      <c r="SHT11" s="53"/>
      <c r="SHU11" s="53"/>
      <c r="SHV11" s="53"/>
      <c r="SHW11" s="53"/>
      <c r="SHX11" s="53"/>
      <c r="SHY11" s="53"/>
      <c r="SHZ11" s="53"/>
      <c r="SIA11" s="53"/>
      <c r="SIB11" s="53"/>
      <c r="SIC11" s="53"/>
      <c r="SID11" s="53"/>
      <c r="SIE11" s="53"/>
      <c r="SIF11" s="53"/>
      <c r="SIG11" s="53"/>
      <c r="SIH11" s="53"/>
      <c r="SII11" s="53"/>
      <c r="SIJ11" s="53"/>
      <c r="SIK11" s="53"/>
      <c r="SIL11" s="53"/>
      <c r="SIM11" s="53"/>
      <c r="SIN11" s="53"/>
      <c r="SIO11" s="53"/>
      <c r="SIP11" s="53"/>
      <c r="SIQ11" s="53"/>
      <c r="SIR11" s="53"/>
      <c r="SIS11" s="53"/>
      <c r="SIT11" s="53"/>
      <c r="SIU11" s="53"/>
      <c r="SIV11" s="53"/>
      <c r="SIW11" s="53"/>
      <c r="SIX11" s="53"/>
      <c r="SIY11" s="53"/>
      <c r="SIZ11" s="53"/>
      <c r="SJA11" s="53"/>
      <c r="SJB11" s="53"/>
      <c r="SJC11" s="53"/>
      <c r="SJD11" s="53"/>
      <c r="SJE11" s="53"/>
      <c r="SJF11" s="53"/>
      <c r="SJG11" s="53"/>
      <c r="SJH11" s="53"/>
      <c r="SJI11" s="53"/>
      <c r="SJJ11" s="53"/>
      <c r="SJK11" s="53"/>
      <c r="SJL11" s="53"/>
      <c r="SJM11" s="53"/>
      <c r="SJN11" s="53"/>
      <c r="SJO11" s="53"/>
      <c r="SJP11" s="53"/>
      <c r="SJQ11" s="53"/>
      <c r="SJR11" s="53"/>
      <c r="SJS11" s="53"/>
      <c r="SJT11" s="53"/>
      <c r="SJU11" s="53"/>
      <c r="SJV11" s="53"/>
      <c r="SJW11" s="53"/>
      <c r="SJX11" s="53"/>
      <c r="SJY11" s="53"/>
      <c r="SJZ11" s="53"/>
      <c r="SKA11" s="53"/>
      <c r="SKB11" s="53"/>
      <c r="SKC11" s="53"/>
      <c r="SKD11" s="53"/>
      <c r="SKE11" s="53"/>
      <c r="SKF11" s="53"/>
      <c r="SKG11" s="53"/>
      <c r="SKH11" s="53"/>
      <c r="SKI11" s="53"/>
      <c r="SKJ11" s="53"/>
      <c r="SKK11" s="53"/>
      <c r="SKL11" s="53"/>
      <c r="SKM11" s="53"/>
      <c r="SKN11" s="53"/>
      <c r="SKO11" s="53"/>
      <c r="SKP11" s="53"/>
      <c r="SKQ11" s="53"/>
      <c r="SKR11" s="53"/>
      <c r="SKS11" s="53"/>
      <c r="SKT11" s="53"/>
      <c r="SKU11" s="53"/>
      <c r="SKV11" s="53"/>
      <c r="SKW11" s="53"/>
      <c r="SKX11" s="53"/>
      <c r="SKY11" s="53"/>
      <c r="SKZ11" s="53"/>
      <c r="SLA11" s="53"/>
      <c r="SLB11" s="53"/>
      <c r="SLC11" s="53"/>
      <c r="SLD11" s="53"/>
      <c r="SLE11" s="53"/>
      <c r="SLF11" s="53"/>
      <c r="SLG11" s="53"/>
      <c r="SLH11" s="53"/>
      <c r="SLI11" s="53"/>
      <c r="SLJ11" s="53"/>
      <c r="SLK11" s="53"/>
      <c r="SLL11" s="53"/>
      <c r="SLM11" s="53"/>
      <c r="SLN11" s="53"/>
      <c r="SLO11" s="53"/>
      <c r="SLP11" s="53"/>
      <c r="SLQ11" s="53"/>
      <c r="SLR11" s="53"/>
      <c r="SLS11" s="53"/>
      <c r="SLT11" s="53"/>
      <c r="SLU11" s="53"/>
      <c r="SLV11" s="53"/>
      <c r="SLW11" s="53"/>
      <c r="SLX11" s="53"/>
      <c r="SLY11" s="53"/>
      <c r="SLZ11" s="53"/>
      <c r="SMA11" s="53"/>
      <c r="SMB11" s="53"/>
      <c r="SMC11" s="53"/>
      <c r="SMD11" s="53"/>
      <c r="SME11" s="53"/>
      <c r="SMF11" s="53"/>
      <c r="SMG11" s="53"/>
      <c r="SMH11" s="53"/>
      <c r="SMI11" s="53"/>
      <c r="SMJ11" s="53"/>
      <c r="SMK11" s="53"/>
      <c r="SML11" s="53"/>
      <c r="SMM11" s="53"/>
      <c r="SMN11" s="53"/>
      <c r="SMO11" s="53"/>
      <c r="SMP11" s="53"/>
      <c r="SMQ11" s="53"/>
      <c r="SMR11" s="53"/>
      <c r="SMS11" s="53"/>
      <c r="SMT11" s="53"/>
      <c r="SMU11" s="53"/>
      <c r="SMV11" s="53"/>
      <c r="SMW11" s="53"/>
      <c r="SMX11" s="53"/>
      <c r="SMY11" s="53"/>
      <c r="SMZ11" s="53"/>
      <c r="SNA11" s="53"/>
      <c r="SNB11" s="53"/>
      <c r="SNC11" s="53"/>
      <c r="SND11" s="53"/>
      <c r="SNE11" s="53"/>
      <c r="SNF11" s="53"/>
      <c r="SNG11" s="53"/>
      <c r="SNH11" s="53"/>
      <c r="SNI11" s="53"/>
      <c r="SNJ11" s="53"/>
      <c r="SNK11" s="53"/>
      <c r="SNL11" s="53"/>
      <c r="SNM11" s="53"/>
      <c r="SNN11" s="53"/>
      <c r="SNO11" s="53"/>
      <c r="SNP11" s="53"/>
      <c r="SNQ11" s="53"/>
      <c r="SNR11" s="53"/>
      <c r="SNS11" s="53"/>
      <c r="SNT11" s="53"/>
      <c r="SNU11" s="53"/>
      <c r="SNV11" s="53"/>
      <c r="SNW11" s="53"/>
      <c r="SNX11" s="53"/>
      <c r="SNY11" s="53"/>
      <c r="SNZ11" s="53"/>
      <c r="SOA11" s="53"/>
      <c r="SOB11" s="53"/>
      <c r="SOC11" s="53"/>
      <c r="SOD11" s="53"/>
      <c r="SOE11" s="53"/>
      <c r="SOF11" s="53"/>
      <c r="SOG11" s="53"/>
      <c r="SOH11" s="53"/>
      <c r="SOI11" s="53"/>
      <c r="SOJ11" s="53"/>
      <c r="SOK11" s="53"/>
      <c r="SOL11" s="53"/>
      <c r="SOM11" s="53"/>
      <c r="SON11" s="53"/>
      <c r="SOO11" s="53"/>
      <c r="SOP11" s="53"/>
      <c r="SOQ11" s="53"/>
      <c r="SOR11" s="53"/>
      <c r="SOS11" s="53"/>
      <c r="SOT11" s="53"/>
      <c r="SOU11" s="53"/>
      <c r="SOV11" s="53"/>
      <c r="SOW11" s="53"/>
      <c r="SOX11" s="53"/>
      <c r="SOY11" s="53"/>
      <c r="SOZ11" s="53"/>
      <c r="SPA11" s="53"/>
      <c r="SPB11" s="53"/>
      <c r="SPC11" s="53"/>
      <c r="SPD11" s="53"/>
      <c r="SPE11" s="53"/>
      <c r="SPF11" s="53"/>
      <c r="SPG11" s="53"/>
      <c r="SPH11" s="53"/>
      <c r="SPI11" s="53"/>
      <c r="SPJ11" s="53"/>
      <c r="SPK11" s="53"/>
      <c r="SPL11" s="53"/>
      <c r="SPM11" s="53"/>
      <c r="SPN11" s="53"/>
      <c r="SPO11" s="53"/>
      <c r="SPP11" s="53"/>
      <c r="SPQ11" s="53"/>
      <c r="SPR11" s="53"/>
      <c r="SPS11" s="53"/>
      <c r="SPT11" s="53"/>
      <c r="SPU11" s="53"/>
      <c r="SPV11" s="53"/>
      <c r="SPW11" s="53"/>
      <c r="SPX11" s="53"/>
      <c r="SPY11" s="53"/>
      <c r="SPZ11" s="53"/>
      <c r="SQA11" s="53"/>
      <c r="SQB11" s="53"/>
      <c r="SQC11" s="53"/>
      <c r="SQD11" s="53"/>
      <c r="SQE11" s="53"/>
      <c r="SQF11" s="53"/>
      <c r="SQG11" s="53"/>
      <c r="SQH11" s="53"/>
      <c r="SQI11" s="53"/>
      <c r="SQJ11" s="53"/>
      <c r="SQK11" s="53"/>
      <c r="SQL11" s="53"/>
      <c r="SQM11" s="53"/>
      <c r="SQN11" s="53"/>
      <c r="SQO11" s="53"/>
      <c r="SQP11" s="53"/>
      <c r="SQQ11" s="53"/>
      <c r="SQR11" s="53"/>
      <c r="SQS11" s="53"/>
      <c r="SQT11" s="53"/>
      <c r="SQU11" s="53"/>
      <c r="SQV11" s="53"/>
      <c r="SQW11" s="53"/>
      <c r="SQX11" s="53"/>
      <c r="SQY11" s="53"/>
      <c r="SQZ11" s="53"/>
      <c r="SRA11" s="53"/>
      <c r="SRB11" s="53"/>
      <c r="SRC11" s="53"/>
      <c r="SRD11" s="53"/>
      <c r="SRE11" s="53"/>
      <c r="SRF11" s="53"/>
      <c r="SRG11" s="53"/>
      <c r="SRH11" s="53"/>
      <c r="SRI11" s="53"/>
      <c r="SRJ11" s="53"/>
      <c r="SRK11" s="53"/>
      <c r="SRL11" s="53"/>
      <c r="SRM11" s="53"/>
      <c r="SRN11" s="53"/>
      <c r="SRO11" s="53"/>
      <c r="SRP11" s="53"/>
      <c r="SRQ11" s="53"/>
      <c r="SRR11" s="53"/>
      <c r="SRS11" s="53"/>
      <c r="SRT11" s="53"/>
      <c r="SRU11" s="53"/>
      <c r="SRV11" s="53"/>
      <c r="SRW11" s="53"/>
      <c r="SRX11" s="53"/>
      <c r="SRY11" s="53"/>
      <c r="SRZ11" s="53"/>
      <c r="SSA11" s="53"/>
      <c r="SSB11" s="53"/>
      <c r="SSC11" s="53"/>
      <c r="SSD11" s="53"/>
      <c r="SSE11" s="53"/>
      <c r="SSF11" s="53"/>
      <c r="SSG11" s="53"/>
      <c r="SSH11" s="53"/>
      <c r="SSI11" s="53"/>
      <c r="SSJ11" s="53"/>
      <c r="SSK11" s="53"/>
      <c r="SSL11" s="53"/>
      <c r="SSM11" s="53"/>
      <c r="SSN11" s="53"/>
      <c r="SSO11" s="53"/>
      <c r="SSP11" s="53"/>
      <c r="SSQ11" s="53"/>
      <c r="SSR11" s="53"/>
      <c r="SSS11" s="53"/>
      <c r="SST11" s="53"/>
      <c r="SSU11" s="53"/>
      <c r="SSV11" s="53"/>
      <c r="SSW11" s="53"/>
      <c r="SSX11" s="53"/>
      <c r="SSY11" s="53"/>
      <c r="SSZ11" s="53"/>
      <c r="STA11" s="53"/>
      <c r="STB11" s="53"/>
      <c r="STC11" s="53"/>
      <c r="STD11" s="53"/>
      <c r="STE11" s="53"/>
      <c r="STF11" s="53"/>
      <c r="STG11" s="53"/>
      <c r="STH11" s="53"/>
      <c r="STI11" s="53"/>
      <c r="STJ11" s="53"/>
      <c r="STK11" s="53"/>
      <c r="STL11" s="53"/>
      <c r="STM11" s="53"/>
      <c r="STN11" s="53"/>
      <c r="STO11" s="53"/>
      <c r="STP11" s="53"/>
      <c r="STQ11" s="53"/>
      <c r="STR11" s="53"/>
      <c r="STS11" s="53"/>
      <c r="STT11" s="53"/>
      <c r="STU11" s="53"/>
      <c r="STV11" s="53"/>
      <c r="STW11" s="53"/>
      <c r="STX11" s="53"/>
      <c r="STY11" s="53"/>
      <c r="STZ11" s="53"/>
      <c r="SUA11" s="53"/>
      <c r="SUB11" s="53"/>
      <c r="SUC11" s="53"/>
      <c r="SUD11" s="53"/>
      <c r="SUE11" s="53"/>
      <c r="SUF11" s="53"/>
      <c r="SUG11" s="53"/>
      <c r="SUH11" s="53"/>
      <c r="SUI11" s="53"/>
      <c r="SUJ11" s="53"/>
      <c r="SUK11" s="53"/>
      <c r="SUL11" s="53"/>
      <c r="SUM11" s="53"/>
      <c r="SUN11" s="53"/>
      <c r="SUO11" s="53"/>
      <c r="SUP11" s="53"/>
      <c r="SUQ11" s="53"/>
      <c r="SUR11" s="53"/>
      <c r="SUS11" s="53"/>
      <c r="SUT11" s="53"/>
      <c r="SUU11" s="53"/>
      <c r="SUV11" s="53"/>
      <c r="SUW11" s="53"/>
      <c r="SUX11" s="53"/>
      <c r="SUY11" s="53"/>
      <c r="SUZ11" s="53"/>
      <c r="SVA11" s="53"/>
      <c r="SVB11" s="53"/>
      <c r="SVC11" s="53"/>
      <c r="SVD11" s="53"/>
      <c r="SVE11" s="53"/>
      <c r="SVF11" s="53"/>
      <c r="SVG11" s="53"/>
      <c r="SVH11" s="53"/>
      <c r="SVI11" s="53"/>
      <c r="SVJ11" s="53"/>
      <c r="SVK11" s="53"/>
      <c r="SVL11" s="53"/>
      <c r="SVM11" s="53"/>
      <c r="SVN11" s="53"/>
      <c r="SVO11" s="53"/>
      <c r="SVP11" s="53"/>
      <c r="SVQ11" s="53"/>
      <c r="SVR11" s="53"/>
      <c r="SVS11" s="53"/>
      <c r="SVT11" s="53"/>
      <c r="SVU11" s="53"/>
      <c r="SVV11" s="53"/>
      <c r="SVW11" s="53"/>
      <c r="SVX11" s="53"/>
      <c r="SVY11" s="53"/>
      <c r="SVZ11" s="53"/>
      <c r="SWA11" s="53"/>
      <c r="SWB11" s="53"/>
      <c r="SWC11" s="53"/>
      <c r="SWD11" s="53"/>
      <c r="SWE11" s="53"/>
      <c r="SWF11" s="53"/>
      <c r="SWG11" s="53"/>
      <c r="SWH11" s="53"/>
      <c r="SWI11" s="53"/>
      <c r="SWJ11" s="53"/>
      <c r="SWK11" s="53"/>
      <c r="SWL11" s="53"/>
      <c r="SWM11" s="53"/>
      <c r="SWN11" s="53"/>
      <c r="SWO11" s="53"/>
      <c r="SWP11" s="53"/>
      <c r="SWQ11" s="53"/>
      <c r="SWR11" s="53"/>
      <c r="SWS11" s="53"/>
      <c r="SWT11" s="53"/>
      <c r="SWU11" s="53"/>
      <c r="SWV11" s="53"/>
      <c r="SWW11" s="53"/>
      <c r="SWX11" s="53"/>
      <c r="SWY11" s="53"/>
      <c r="SWZ11" s="53"/>
      <c r="SXA11" s="53"/>
      <c r="SXB11" s="53"/>
      <c r="SXC11" s="53"/>
      <c r="SXD11" s="53"/>
      <c r="SXE11" s="53"/>
      <c r="SXF11" s="53"/>
      <c r="SXG11" s="53"/>
      <c r="SXH11" s="53"/>
      <c r="SXI11" s="53"/>
      <c r="SXJ11" s="53"/>
      <c r="SXK11" s="53"/>
      <c r="SXL11" s="53"/>
      <c r="SXM11" s="53"/>
      <c r="SXN11" s="53"/>
      <c r="SXO11" s="53"/>
      <c r="SXP11" s="53"/>
      <c r="SXQ11" s="53"/>
      <c r="SXR11" s="53"/>
      <c r="SXS11" s="53"/>
      <c r="SXT11" s="53"/>
      <c r="SXU11" s="53"/>
      <c r="SXV11" s="53"/>
      <c r="SXW11" s="53"/>
      <c r="SXX11" s="53"/>
      <c r="SXY11" s="53"/>
      <c r="SXZ11" s="53"/>
      <c r="SYA11" s="53"/>
      <c r="SYB11" s="53"/>
      <c r="SYC11" s="53"/>
      <c r="SYD11" s="53"/>
      <c r="SYE11" s="53"/>
      <c r="SYF11" s="53"/>
      <c r="SYG11" s="53"/>
      <c r="SYH11" s="53"/>
      <c r="SYI11" s="53"/>
      <c r="SYJ11" s="53"/>
      <c r="SYK11" s="53"/>
      <c r="SYL11" s="53"/>
      <c r="SYM11" s="53"/>
      <c r="SYN11" s="53"/>
      <c r="SYO11" s="53"/>
      <c r="SYP11" s="53"/>
      <c r="SYQ11" s="53"/>
      <c r="SYR11" s="53"/>
      <c r="SYS11" s="53"/>
      <c r="SYT11" s="53"/>
      <c r="SYU11" s="53"/>
      <c r="SYV11" s="53"/>
      <c r="SYW11" s="53"/>
      <c r="SYX11" s="53"/>
      <c r="SYY11" s="53"/>
      <c r="SYZ11" s="53"/>
      <c r="SZA11" s="53"/>
      <c r="SZB11" s="53"/>
      <c r="SZC11" s="53"/>
      <c r="SZD11" s="53"/>
      <c r="SZE11" s="53"/>
      <c r="SZF11" s="53"/>
      <c r="SZG11" s="53"/>
      <c r="SZH11" s="53"/>
      <c r="SZI11" s="53"/>
      <c r="SZJ11" s="53"/>
      <c r="SZK11" s="53"/>
      <c r="SZL11" s="53"/>
      <c r="SZM11" s="53"/>
      <c r="SZN11" s="53"/>
      <c r="SZO11" s="53"/>
      <c r="SZP11" s="53"/>
      <c r="SZQ11" s="53"/>
      <c r="SZR11" s="53"/>
      <c r="SZS11" s="53"/>
      <c r="SZT11" s="53"/>
      <c r="SZU11" s="53"/>
      <c r="SZV11" s="53"/>
      <c r="SZW11" s="53"/>
      <c r="SZX11" s="53"/>
      <c r="SZY11" s="53"/>
      <c r="SZZ11" s="53"/>
      <c r="TAA11" s="53"/>
      <c r="TAB11" s="53"/>
      <c r="TAC11" s="53"/>
      <c r="TAD11" s="53"/>
      <c r="TAE11" s="53"/>
      <c r="TAF11" s="53"/>
      <c r="TAG11" s="53"/>
      <c r="TAH11" s="53"/>
      <c r="TAI11" s="53"/>
      <c r="TAJ11" s="53"/>
      <c r="TAK11" s="53"/>
      <c r="TAL11" s="53"/>
      <c r="TAM11" s="53"/>
      <c r="TAN11" s="53"/>
      <c r="TAO11" s="53"/>
      <c r="TAP11" s="53"/>
      <c r="TAQ11" s="53"/>
      <c r="TAR11" s="53"/>
      <c r="TAS11" s="53"/>
      <c r="TAT11" s="53"/>
      <c r="TAU11" s="53"/>
      <c r="TAV11" s="53"/>
      <c r="TAW11" s="53"/>
      <c r="TAX11" s="53"/>
      <c r="TAY11" s="53"/>
      <c r="TAZ11" s="53"/>
      <c r="TBA11" s="53"/>
      <c r="TBB11" s="53"/>
      <c r="TBC11" s="53"/>
      <c r="TBD11" s="53"/>
      <c r="TBE11" s="53"/>
      <c r="TBF11" s="53"/>
      <c r="TBG11" s="53"/>
      <c r="TBH11" s="53"/>
      <c r="TBI11" s="53"/>
      <c r="TBJ11" s="53"/>
      <c r="TBK11" s="53"/>
      <c r="TBL11" s="53"/>
      <c r="TBM11" s="53"/>
      <c r="TBN11" s="53"/>
      <c r="TBO11" s="53"/>
      <c r="TBP11" s="53"/>
      <c r="TBQ11" s="53"/>
      <c r="TBR11" s="53"/>
      <c r="TBS11" s="53"/>
      <c r="TBT11" s="53"/>
      <c r="TBU11" s="53"/>
      <c r="TBV11" s="53"/>
      <c r="TBW11" s="53"/>
      <c r="TBX11" s="53"/>
      <c r="TBY11" s="53"/>
      <c r="TBZ11" s="53"/>
      <c r="TCA11" s="53"/>
      <c r="TCB11" s="53"/>
      <c r="TCC11" s="53"/>
      <c r="TCD11" s="53"/>
      <c r="TCE11" s="53"/>
      <c r="TCF11" s="53"/>
      <c r="TCG11" s="53"/>
      <c r="TCH11" s="53"/>
      <c r="TCI11" s="53"/>
      <c r="TCJ11" s="53"/>
      <c r="TCK11" s="53"/>
      <c r="TCL11" s="53"/>
      <c r="TCM11" s="53"/>
      <c r="TCN11" s="53"/>
      <c r="TCO11" s="53"/>
      <c r="TCP11" s="53"/>
      <c r="TCQ11" s="53"/>
      <c r="TCR11" s="53"/>
      <c r="TCS11" s="53"/>
      <c r="TCT11" s="53"/>
      <c r="TCU11" s="53"/>
      <c r="TCV11" s="53"/>
      <c r="TCW11" s="53"/>
      <c r="TCX11" s="53"/>
      <c r="TCY11" s="53"/>
      <c r="TCZ11" s="53"/>
      <c r="TDA11" s="53"/>
      <c r="TDB11" s="53"/>
      <c r="TDC11" s="53"/>
      <c r="TDD11" s="53"/>
      <c r="TDE11" s="53"/>
      <c r="TDF11" s="53"/>
      <c r="TDG11" s="53"/>
      <c r="TDH11" s="53"/>
      <c r="TDI11" s="53"/>
      <c r="TDJ11" s="53"/>
      <c r="TDK11" s="53"/>
      <c r="TDL11" s="53"/>
      <c r="TDM11" s="53"/>
      <c r="TDN11" s="53"/>
      <c r="TDO11" s="53"/>
      <c r="TDP11" s="53"/>
      <c r="TDQ11" s="53"/>
      <c r="TDR11" s="53"/>
      <c r="TDS11" s="53"/>
      <c r="TDT11" s="53"/>
      <c r="TDU11" s="53"/>
      <c r="TDV11" s="53"/>
      <c r="TDW11" s="53"/>
      <c r="TDX11" s="53"/>
      <c r="TDY11" s="53"/>
      <c r="TDZ11" s="53"/>
      <c r="TEA11" s="53"/>
      <c r="TEB11" s="53"/>
      <c r="TEC11" s="53"/>
      <c r="TED11" s="53"/>
      <c r="TEE11" s="53"/>
      <c r="TEF11" s="53"/>
      <c r="TEG11" s="53"/>
      <c r="TEH11" s="53"/>
      <c r="TEI11" s="53"/>
      <c r="TEJ11" s="53"/>
      <c r="TEK11" s="53"/>
      <c r="TEL11" s="53"/>
      <c r="TEM11" s="53"/>
      <c r="TEN11" s="53"/>
      <c r="TEO11" s="53"/>
      <c r="TEP11" s="53"/>
      <c r="TEQ11" s="53"/>
      <c r="TER11" s="53"/>
      <c r="TES11" s="53"/>
      <c r="TET11" s="53"/>
      <c r="TEU11" s="53"/>
      <c r="TEV11" s="53"/>
      <c r="TEW11" s="53"/>
      <c r="TEX11" s="53"/>
      <c r="TEY11" s="53"/>
      <c r="TEZ11" s="53"/>
      <c r="TFA11" s="53"/>
      <c r="TFB11" s="53"/>
      <c r="TFC11" s="53"/>
      <c r="TFD11" s="53"/>
      <c r="TFE11" s="53"/>
      <c r="TFF11" s="53"/>
      <c r="TFG11" s="53"/>
      <c r="TFH11" s="53"/>
      <c r="TFI11" s="53"/>
      <c r="TFJ11" s="53"/>
      <c r="TFK11" s="53"/>
      <c r="TFL11" s="53"/>
      <c r="TFM11" s="53"/>
      <c r="TFN11" s="53"/>
      <c r="TFO11" s="53"/>
      <c r="TFP11" s="53"/>
      <c r="TFQ11" s="53"/>
      <c r="TFR11" s="53"/>
      <c r="TFS11" s="53"/>
      <c r="TFT11" s="53"/>
      <c r="TFU11" s="53"/>
      <c r="TFV11" s="53"/>
      <c r="TFW11" s="53"/>
      <c r="TFX11" s="53"/>
      <c r="TFY11" s="53"/>
      <c r="TFZ11" s="53"/>
      <c r="TGA11" s="53"/>
      <c r="TGB11" s="53"/>
      <c r="TGC11" s="53"/>
      <c r="TGD11" s="53"/>
      <c r="TGE11" s="53"/>
      <c r="TGF11" s="53"/>
      <c r="TGG11" s="53"/>
      <c r="TGH11" s="53"/>
      <c r="TGI11" s="53"/>
      <c r="TGJ11" s="53"/>
      <c r="TGK11" s="53"/>
      <c r="TGL11" s="53"/>
      <c r="TGM11" s="53"/>
      <c r="TGN11" s="53"/>
      <c r="TGO11" s="53"/>
      <c r="TGP11" s="53"/>
      <c r="TGQ11" s="53"/>
      <c r="TGR11" s="53"/>
      <c r="TGS11" s="53"/>
      <c r="TGT11" s="53"/>
      <c r="TGU11" s="53"/>
      <c r="TGV11" s="53"/>
      <c r="TGW11" s="53"/>
      <c r="TGX11" s="53"/>
      <c r="TGY11" s="53"/>
      <c r="TGZ11" s="53"/>
      <c r="THA11" s="53"/>
      <c r="THB11" s="53"/>
      <c r="THC11" s="53"/>
      <c r="THD11" s="53"/>
      <c r="THE11" s="53"/>
      <c r="THF11" s="53"/>
      <c r="THG11" s="53"/>
      <c r="THH11" s="53"/>
      <c r="THI11" s="53"/>
      <c r="THJ11" s="53"/>
      <c r="THK11" s="53"/>
      <c r="THL11" s="53"/>
      <c r="THM11" s="53"/>
      <c r="THN11" s="53"/>
      <c r="THO11" s="53"/>
      <c r="THP11" s="53"/>
      <c r="THQ11" s="53"/>
      <c r="THR11" s="53"/>
      <c r="THS11" s="53"/>
      <c r="THT11" s="53"/>
      <c r="THU11" s="53"/>
      <c r="THV11" s="53"/>
      <c r="THW11" s="53"/>
      <c r="THX11" s="53"/>
      <c r="THY11" s="53"/>
      <c r="THZ11" s="53"/>
      <c r="TIA11" s="53"/>
      <c r="TIB11" s="53"/>
      <c r="TIC11" s="53"/>
      <c r="TID11" s="53"/>
      <c r="TIE11" s="53"/>
      <c r="TIF11" s="53"/>
      <c r="TIG11" s="53"/>
      <c r="TIH11" s="53"/>
      <c r="TII11" s="53"/>
      <c r="TIJ11" s="53"/>
      <c r="TIK11" s="53"/>
      <c r="TIL11" s="53"/>
      <c r="TIM11" s="53"/>
      <c r="TIN11" s="53"/>
      <c r="TIO11" s="53"/>
      <c r="TIP11" s="53"/>
      <c r="TIQ11" s="53"/>
      <c r="TIR11" s="53"/>
      <c r="TIS11" s="53"/>
      <c r="TIT11" s="53"/>
      <c r="TIU11" s="53"/>
      <c r="TIV11" s="53"/>
      <c r="TIW11" s="53"/>
      <c r="TIX11" s="53"/>
      <c r="TIY11" s="53"/>
      <c r="TIZ11" s="53"/>
      <c r="TJA11" s="53"/>
      <c r="TJB11" s="53"/>
      <c r="TJC11" s="53"/>
      <c r="TJD11" s="53"/>
      <c r="TJE11" s="53"/>
      <c r="TJF11" s="53"/>
      <c r="TJG11" s="53"/>
      <c r="TJH11" s="53"/>
      <c r="TJI11" s="53"/>
      <c r="TJJ11" s="53"/>
      <c r="TJK11" s="53"/>
      <c r="TJL11" s="53"/>
      <c r="TJM11" s="53"/>
      <c r="TJN11" s="53"/>
      <c r="TJO11" s="53"/>
      <c r="TJP11" s="53"/>
      <c r="TJQ11" s="53"/>
      <c r="TJR11" s="53"/>
      <c r="TJS11" s="53"/>
      <c r="TJT11" s="53"/>
      <c r="TJU11" s="53"/>
      <c r="TJV11" s="53"/>
      <c r="TJW11" s="53"/>
      <c r="TJX11" s="53"/>
      <c r="TJY11" s="53"/>
      <c r="TJZ11" s="53"/>
      <c r="TKA11" s="53"/>
      <c r="TKB11" s="53"/>
      <c r="TKC11" s="53"/>
      <c r="TKD11" s="53"/>
      <c r="TKE11" s="53"/>
      <c r="TKF11" s="53"/>
      <c r="TKG11" s="53"/>
      <c r="TKH11" s="53"/>
      <c r="TKI11" s="53"/>
      <c r="TKJ11" s="53"/>
      <c r="TKK11" s="53"/>
      <c r="TKL11" s="53"/>
      <c r="TKM11" s="53"/>
      <c r="TKN11" s="53"/>
      <c r="TKO11" s="53"/>
      <c r="TKP11" s="53"/>
      <c r="TKQ11" s="53"/>
      <c r="TKR11" s="53"/>
      <c r="TKS11" s="53"/>
      <c r="TKT11" s="53"/>
      <c r="TKU11" s="53"/>
      <c r="TKV11" s="53"/>
      <c r="TKW11" s="53"/>
      <c r="TKX11" s="53"/>
      <c r="TKY11" s="53"/>
      <c r="TKZ11" s="53"/>
      <c r="TLA11" s="53"/>
      <c r="TLB11" s="53"/>
      <c r="TLC11" s="53"/>
      <c r="TLD11" s="53"/>
      <c r="TLE11" s="53"/>
      <c r="TLF11" s="53"/>
      <c r="TLG11" s="53"/>
      <c r="TLH11" s="53"/>
      <c r="TLI11" s="53"/>
      <c r="TLJ11" s="53"/>
      <c r="TLK11" s="53"/>
      <c r="TLL11" s="53"/>
      <c r="TLM11" s="53"/>
      <c r="TLN11" s="53"/>
      <c r="TLO11" s="53"/>
      <c r="TLP11" s="53"/>
      <c r="TLQ11" s="53"/>
      <c r="TLR11" s="53"/>
      <c r="TLS11" s="53"/>
      <c r="TLT11" s="53"/>
      <c r="TLU11" s="53"/>
      <c r="TLV11" s="53"/>
      <c r="TLW11" s="53"/>
      <c r="TLX11" s="53"/>
      <c r="TLY11" s="53"/>
      <c r="TLZ11" s="53"/>
      <c r="TMA11" s="53"/>
      <c r="TMB11" s="53"/>
      <c r="TMC11" s="53"/>
      <c r="TMD11" s="53"/>
      <c r="TME11" s="53"/>
      <c r="TMF11" s="53"/>
      <c r="TMG11" s="53"/>
      <c r="TMH11" s="53"/>
      <c r="TMI11" s="53"/>
      <c r="TMJ11" s="53"/>
      <c r="TMK11" s="53"/>
      <c r="TML11" s="53"/>
      <c r="TMM11" s="53"/>
      <c r="TMN11" s="53"/>
      <c r="TMO11" s="53"/>
      <c r="TMP11" s="53"/>
      <c r="TMQ11" s="53"/>
      <c r="TMR11" s="53"/>
      <c r="TMS11" s="53"/>
      <c r="TMT11" s="53"/>
      <c r="TMU11" s="53"/>
      <c r="TMV11" s="53"/>
      <c r="TMW11" s="53"/>
      <c r="TMX11" s="53"/>
      <c r="TMY11" s="53"/>
      <c r="TMZ11" s="53"/>
      <c r="TNA11" s="53"/>
      <c r="TNB11" s="53"/>
      <c r="TNC11" s="53"/>
      <c r="TND11" s="53"/>
      <c r="TNE11" s="53"/>
      <c r="TNF11" s="53"/>
      <c r="TNG11" s="53"/>
      <c r="TNH11" s="53"/>
      <c r="TNI11" s="53"/>
      <c r="TNJ11" s="53"/>
      <c r="TNK11" s="53"/>
      <c r="TNL11" s="53"/>
      <c r="TNM11" s="53"/>
      <c r="TNN11" s="53"/>
      <c r="TNO11" s="53"/>
      <c r="TNP11" s="53"/>
      <c r="TNQ11" s="53"/>
      <c r="TNR11" s="53"/>
      <c r="TNS11" s="53"/>
      <c r="TNT11" s="53"/>
      <c r="TNU11" s="53"/>
      <c r="TNV11" s="53"/>
      <c r="TNW11" s="53"/>
      <c r="TNX11" s="53"/>
      <c r="TNY11" s="53"/>
      <c r="TNZ11" s="53"/>
      <c r="TOA11" s="53"/>
      <c r="TOB11" s="53"/>
      <c r="TOC11" s="53"/>
      <c r="TOD11" s="53"/>
      <c r="TOE11" s="53"/>
      <c r="TOF11" s="53"/>
      <c r="TOG11" s="53"/>
      <c r="TOH11" s="53"/>
      <c r="TOI11" s="53"/>
      <c r="TOJ11" s="53"/>
      <c r="TOK11" s="53"/>
      <c r="TOL11" s="53"/>
      <c r="TOM11" s="53"/>
      <c r="TON11" s="53"/>
      <c r="TOO11" s="53"/>
      <c r="TOP11" s="53"/>
      <c r="TOQ11" s="53"/>
      <c r="TOR11" s="53"/>
      <c r="TOS11" s="53"/>
      <c r="TOT11" s="53"/>
      <c r="TOU11" s="53"/>
      <c r="TOV11" s="53"/>
      <c r="TOW11" s="53"/>
      <c r="TOX11" s="53"/>
      <c r="TOY11" s="53"/>
      <c r="TOZ11" s="53"/>
      <c r="TPA11" s="53"/>
      <c r="TPB11" s="53"/>
      <c r="TPC11" s="53"/>
      <c r="TPD11" s="53"/>
      <c r="TPE11" s="53"/>
      <c r="TPF11" s="53"/>
      <c r="TPG11" s="53"/>
      <c r="TPH11" s="53"/>
      <c r="TPI11" s="53"/>
      <c r="TPJ11" s="53"/>
      <c r="TPK11" s="53"/>
      <c r="TPL11" s="53"/>
      <c r="TPM11" s="53"/>
      <c r="TPN11" s="53"/>
      <c r="TPO11" s="53"/>
      <c r="TPP11" s="53"/>
      <c r="TPQ11" s="53"/>
      <c r="TPR11" s="53"/>
      <c r="TPS11" s="53"/>
      <c r="TPT11" s="53"/>
      <c r="TPU11" s="53"/>
      <c r="TPV11" s="53"/>
      <c r="TPW11" s="53"/>
      <c r="TPX11" s="53"/>
      <c r="TPY11" s="53"/>
      <c r="TPZ11" s="53"/>
      <c r="TQA11" s="53"/>
      <c r="TQB11" s="53"/>
      <c r="TQC11" s="53"/>
      <c r="TQD11" s="53"/>
      <c r="TQE11" s="53"/>
      <c r="TQF11" s="53"/>
      <c r="TQG11" s="53"/>
      <c r="TQH11" s="53"/>
      <c r="TQI11" s="53"/>
      <c r="TQJ11" s="53"/>
      <c r="TQK11" s="53"/>
      <c r="TQL11" s="53"/>
      <c r="TQM11" s="53"/>
      <c r="TQN11" s="53"/>
      <c r="TQO11" s="53"/>
      <c r="TQP11" s="53"/>
      <c r="TQQ11" s="53"/>
      <c r="TQR11" s="53"/>
      <c r="TQS11" s="53"/>
      <c r="TQT11" s="53"/>
      <c r="TQU11" s="53"/>
      <c r="TQV11" s="53"/>
      <c r="TQW11" s="53"/>
      <c r="TQX11" s="53"/>
      <c r="TQY11" s="53"/>
      <c r="TQZ11" s="53"/>
      <c r="TRA11" s="53"/>
      <c r="TRB11" s="53"/>
      <c r="TRC11" s="53"/>
      <c r="TRD11" s="53"/>
      <c r="TRE11" s="53"/>
      <c r="TRF11" s="53"/>
      <c r="TRG11" s="53"/>
      <c r="TRH11" s="53"/>
      <c r="TRI11" s="53"/>
      <c r="TRJ11" s="53"/>
      <c r="TRK11" s="53"/>
      <c r="TRL11" s="53"/>
      <c r="TRM11" s="53"/>
      <c r="TRN11" s="53"/>
      <c r="TRO11" s="53"/>
      <c r="TRP11" s="53"/>
      <c r="TRQ11" s="53"/>
      <c r="TRR11" s="53"/>
      <c r="TRS11" s="53"/>
      <c r="TRT11" s="53"/>
      <c r="TRU11" s="53"/>
      <c r="TRV11" s="53"/>
      <c r="TRW11" s="53"/>
      <c r="TRX11" s="53"/>
      <c r="TRY11" s="53"/>
      <c r="TRZ11" s="53"/>
      <c r="TSA11" s="53"/>
      <c r="TSB11" s="53"/>
      <c r="TSC11" s="53"/>
      <c r="TSD11" s="53"/>
      <c r="TSE11" s="53"/>
      <c r="TSF11" s="53"/>
      <c r="TSG11" s="53"/>
      <c r="TSH11" s="53"/>
      <c r="TSI11" s="53"/>
      <c r="TSJ11" s="53"/>
      <c r="TSK11" s="53"/>
      <c r="TSL11" s="53"/>
      <c r="TSM11" s="53"/>
      <c r="TSN11" s="53"/>
      <c r="TSO11" s="53"/>
      <c r="TSP11" s="53"/>
      <c r="TSQ11" s="53"/>
      <c r="TSR11" s="53"/>
      <c r="TSS11" s="53"/>
      <c r="TST11" s="53"/>
      <c r="TSU11" s="53"/>
      <c r="TSV11" s="53"/>
      <c r="TSW11" s="53"/>
      <c r="TSX11" s="53"/>
      <c r="TSY11" s="53"/>
      <c r="TSZ11" s="53"/>
      <c r="TTA11" s="53"/>
      <c r="TTB11" s="53"/>
      <c r="TTC11" s="53"/>
      <c r="TTD11" s="53"/>
      <c r="TTE11" s="53"/>
      <c r="TTF11" s="53"/>
      <c r="TTG11" s="53"/>
      <c r="TTH11" s="53"/>
      <c r="TTI11" s="53"/>
      <c r="TTJ11" s="53"/>
      <c r="TTK11" s="53"/>
      <c r="TTL11" s="53"/>
      <c r="TTM11" s="53"/>
      <c r="TTN11" s="53"/>
      <c r="TTO11" s="53"/>
      <c r="TTP11" s="53"/>
      <c r="TTQ11" s="53"/>
      <c r="TTR11" s="53"/>
      <c r="TTS11" s="53"/>
      <c r="TTT11" s="53"/>
      <c r="TTU11" s="53"/>
      <c r="TTV11" s="53"/>
      <c r="TTW11" s="53"/>
      <c r="TTX11" s="53"/>
      <c r="TTY11" s="53"/>
      <c r="TTZ11" s="53"/>
      <c r="TUA11" s="53"/>
      <c r="TUB11" s="53"/>
      <c r="TUC11" s="53"/>
      <c r="TUD11" s="53"/>
      <c r="TUE11" s="53"/>
      <c r="TUF11" s="53"/>
      <c r="TUG11" s="53"/>
      <c r="TUH11" s="53"/>
      <c r="TUI11" s="53"/>
      <c r="TUJ11" s="53"/>
      <c r="TUK11" s="53"/>
      <c r="TUL11" s="53"/>
      <c r="TUM11" s="53"/>
      <c r="TUN11" s="53"/>
      <c r="TUO11" s="53"/>
      <c r="TUP11" s="53"/>
      <c r="TUQ11" s="53"/>
      <c r="TUR11" s="53"/>
      <c r="TUS11" s="53"/>
      <c r="TUT11" s="53"/>
      <c r="TUU11" s="53"/>
      <c r="TUV11" s="53"/>
      <c r="TUW11" s="53"/>
      <c r="TUX11" s="53"/>
      <c r="TUY11" s="53"/>
      <c r="TUZ11" s="53"/>
      <c r="TVA11" s="53"/>
      <c r="TVB11" s="53"/>
      <c r="TVC11" s="53"/>
      <c r="TVD11" s="53"/>
      <c r="TVE11" s="53"/>
      <c r="TVF11" s="53"/>
      <c r="TVG11" s="53"/>
      <c r="TVH11" s="53"/>
      <c r="TVI11" s="53"/>
      <c r="TVJ11" s="53"/>
      <c r="TVK11" s="53"/>
      <c r="TVL11" s="53"/>
      <c r="TVM11" s="53"/>
      <c r="TVN11" s="53"/>
      <c r="TVO11" s="53"/>
      <c r="TVP11" s="53"/>
      <c r="TVQ11" s="53"/>
      <c r="TVR11" s="53"/>
      <c r="TVS11" s="53"/>
      <c r="TVT11" s="53"/>
      <c r="TVU11" s="53"/>
      <c r="TVV11" s="53"/>
      <c r="TVW11" s="53"/>
      <c r="TVX11" s="53"/>
      <c r="TVY11" s="53"/>
      <c r="TVZ11" s="53"/>
      <c r="TWA11" s="53"/>
      <c r="TWB11" s="53"/>
      <c r="TWC11" s="53"/>
      <c r="TWD11" s="53"/>
      <c r="TWE11" s="53"/>
      <c r="TWF11" s="53"/>
      <c r="TWG11" s="53"/>
      <c r="TWH11" s="53"/>
      <c r="TWI11" s="53"/>
      <c r="TWJ11" s="53"/>
      <c r="TWK11" s="53"/>
      <c r="TWL11" s="53"/>
      <c r="TWM11" s="53"/>
      <c r="TWN11" s="53"/>
      <c r="TWO11" s="53"/>
      <c r="TWP11" s="53"/>
      <c r="TWQ11" s="53"/>
      <c r="TWR11" s="53"/>
      <c r="TWS11" s="53"/>
      <c r="TWT11" s="53"/>
      <c r="TWU11" s="53"/>
      <c r="TWV11" s="53"/>
      <c r="TWW11" s="53"/>
      <c r="TWX11" s="53"/>
      <c r="TWY11" s="53"/>
      <c r="TWZ11" s="53"/>
      <c r="TXA11" s="53"/>
      <c r="TXB11" s="53"/>
      <c r="TXC11" s="53"/>
      <c r="TXD11" s="53"/>
      <c r="TXE11" s="53"/>
      <c r="TXF11" s="53"/>
      <c r="TXG11" s="53"/>
      <c r="TXH11" s="53"/>
      <c r="TXI11" s="53"/>
      <c r="TXJ11" s="53"/>
      <c r="TXK11" s="53"/>
      <c r="TXL11" s="53"/>
      <c r="TXM11" s="53"/>
      <c r="TXN11" s="53"/>
      <c r="TXO11" s="53"/>
      <c r="TXP11" s="53"/>
      <c r="TXQ11" s="53"/>
      <c r="TXR11" s="53"/>
      <c r="TXS11" s="53"/>
      <c r="TXT11" s="53"/>
      <c r="TXU11" s="53"/>
      <c r="TXV11" s="53"/>
      <c r="TXW11" s="53"/>
      <c r="TXX11" s="53"/>
      <c r="TXY11" s="53"/>
      <c r="TXZ11" s="53"/>
      <c r="TYA11" s="53"/>
      <c r="TYB11" s="53"/>
      <c r="TYC11" s="53"/>
      <c r="TYD11" s="53"/>
      <c r="TYE11" s="53"/>
      <c r="TYF11" s="53"/>
      <c r="TYG11" s="53"/>
      <c r="TYH11" s="53"/>
      <c r="TYI11" s="53"/>
      <c r="TYJ11" s="53"/>
      <c r="TYK11" s="53"/>
      <c r="TYL11" s="53"/>
      <c r="TYM11" s="53"/>
      <c r="TYN11" s="53"/>
      <c r="TYO11" s="53"/>
      <c r="TYP11" s="53"/>
      <c r="TYQ11" s="53"/>
      <c r="TYR11" s="53"/>
      <c r="TYS11" s="53"/>
      <c r="TYT11" s="53"/>
      <c r="TYU11" s="53"/>
      <c r="TYV11" s="53"/>
      <c r="TYW11" s="53"/>
      <c r="TYX11" s="53"/>
      <c r="TYY11" s="53"/>
      <c r="TYZ11" s="53"/>
      <c r="TZA11" s="53"/>
      <c r="TZB11" s="53"/>
      <c r="TZC11" s="53"/>
      <c r="TZD11" s="53"/>
      <c r="TZE11" s="53"/>
      <c r="TZF11" s="53"/>
      <c r="TZG11" s="53"/>
      <c r="TZH11" s="53"/>
      <c r="TZI11" s="53"/>
      <c r="TZJ11" s="53"/>
      <c r="TZK11" s="53"/>
      <c r="TZL11" s="53"/>
      <c r="TZM11" s="53"/>
      <c r="TZN11" s="53"/>
      <c r="TZO11" s="53"/>
      <c r="TZP11" s="53"/>
      <c r="TZQ11" s="53"/>
      <c r="TZR11" s="53"/>
      <c r="TZS11" s="53"/>
      <c r="TZT11" s="53"/>
      <c r="TZU11" s="53"/>
      <c r="TZV11" s="53"/>
      <c r="TZW11" s="53"/>
      <c r="TZX11" s="53"/>
      <c r="TZY11" s="53"/>
      <c r="TZZ11" s="53"/>
      <c r="UAA11" s="53"/>
      <c r="UAB11" s="53"/>
      <c r="UAC11" s="53"/>
      <c r="UAD11" s="53"/>
      <c r="UAE11" s="53"/>
      <c r="UAF11" s="53"/>
      <c r="UAG11" s="53"/>
      <c r="UAH11" s="53"/>
      <c r="UAI11" s="53"/>
      <c r="UAJ11" s="53"/>
      <c r="UAK11" s="53"/>
      <c r="UAL11" s="53"/>
      <c r="UAM11" s="53"/>
      <c r="UAN11" s="53"/>
      <c r="UAO11" s="53"/>
      <c r="UAP11" s="53"/>
      <c r="UAQ11" s="53"/>
      <c r="UAR11" s="53"/>
      <c r="UAS11" s="53"/>
      <c r="UAT11" s="53"/>
      <c r="UAU11" s="53"/>
      <c r="UAV11" s="53"/>
      <c r="UAW11" s="53"/>
      <c r="UAX11" s="53"/>
      <c r="UAY11" s="53"/>
      <c r="UAZ11" s="53"/>
      <c r="UBA11" s="53"/>
      <c r="UBB11" s="53"/>
      <c r="UBC11" s="53"/>
      <c r="UBD11" s="53"/>
      <c r="UBE11" s="53"/>
      <c r="UBF11" s="53"/>
      <c r="UBG11" s="53"/>
      <c r="UBH11" s="53"/>
      <c r="UBI11" s="53"/>
      <c r="UBJ11" s="53"/>
      <c r="UBK11" s="53"/>
      <c r="UBL11" s="53"/>
      <c r="UBM11" s="53"/>
      <c r="UBN11" s="53"/>
      <c r="UBO11" s="53"/>
      <c r="UBP11" s="53"/>
      <c r="UBQ11" s="53"/>
      <c r="UBR11" s="53"/>
      <c r="UBS11" s="53"/>
      <c r="UBT11" s="53"/>
      <c r="UBU11" s="53"/>
      <c r="UBV11" s="53"/>
      <c r="UBW11" s="53"/>
      <c r="UBX11" s="53"/>
      <c r="UBY11" s="53"/>
      <c r="UBZ11" s="53"/>
      <c r="UCA11" s="53"/>
      <c r="UCB11" s="53"/>
      <c r="UCC11" s="53"/>
      <c r="UCD11" s="53"/>
      <c r="UCE11" s="53"/>
      <c r="UCF11" s="53"/>
      <c r="UCG11" s="53"/>
      <c r="UCH11" s="53"/>
      <c r="UCI11" s="53"/>
      <c r="UCJ11" s="53"/>
      <c r="UCK11" s="53"/>
      <c r="UCL11" s="53"/>
      <c r="UCM11" s="53"/>
      <c r="UCN11" s="53"/>
      <c r="UCO11" s="53"/>
      <c r="UCP11" s="53"/>
      <c r="UCQ11" s="53"/>
      <c r="UCR11" s="53"/>
      <c r="UCS11" s="53"/>
      <c r="UCT11" s="53"/>
      <c r="UCU11" s="53"/>
      <c r="UCV11" s="53"/>
      <c r="UCW11" s="53"/>
      <c r="UCX11" s="53"/>
      <c r="UCY11" s="53"/>
      <c r="UCZ11" s="53"/>
      <c r="UDA11" s="53"/>
      <c r="UDB11" s="53"/>
      <c r="UDC11" s="53"/>
      <c r="UDD11" s="53"/>
      <c r="UDE11" s="53"/>
      <c r="UDF11" s="53"/>
      <c r="UDG11" s="53"/>
      <c r="UDH11" s="53"/>
      <c r="UDI11" s="53"/>
      <c r="UDJ11" s="53"/>
      <c r="UDK11" s="53"/>
      <c r="UDL11" s="53"/>
      <c r="UDM11" s="53"/>
      <c r="UDN11" s="53"/>
      <c r="UDO11" s="53"/>
      <c r="UDP11" s="53"/>
      <c r="UDQ11" s="53"/>
      <c r="UDR11" s="53"/>
      <c r="UDS11" s="53"/>
      <c r="UDT11" s="53"/>
      <c r="UDU11" s="53"/>
      <c r="UDV11" s="53"/>
      <c r="UDW11" s="53"/>
      <c r="UDX11" s="53"/>
      <c r="UDY11" s="53"/>
      <c r="UDZ11" s="53"/>
      <c r="UEA11" s="53"/>
      <c r="UEB11" s="53"/>
      <c r="UEC11" s="53"/>
      <c r="UED11" s="53"/>
      <c r="UEE11" s="53"/>
      <c r="UEF11" s="53"/>
      <c r="UEG11" s="53"/>
      <c r="UEH11" s="53"/>
      <c r="UEI11" s="53"/>
      <c r="UEJ11" s="53"/>
      <c r="UEK11" s="53"/>
      <c r="UEL11" s="53"/>
      <c r="UEM11" s="53"/>
      <c r="UEN11" s="53"/>
      <c r="UEO11" s="53"/>
      <c r="UEP11" s="53"/>
      <c r="UEQ11" s="53"/>
      <c r="UER11" s="53"/>
      <c r="UES11" s="53"/>
      <c r="UET11" s="53"/>
      <c r="UEU11" s="53"/>
      <c r="UEV11" s="53"/>
      <c r="UEW11" s="53"/>
      <c r="UEX11" s="53"/>
      <c r="UEY11" s="53"/>
      <c r="UEZ11" s="53"/>
      <c r="UFA11" s="53"/>
      <c r="UFB11" s="53"/>
      <c r="UFC11" s="53"/>
      <c r="UFD11" s="53"/>
      <c r="UFE11" s="53"/>
      <c r="UFF11" s="53"/>
      <c r="UFG11" s="53"/>
      <c r="UFH11" s="53"/>
      <c r="UFI11" s="53"/>
      <c r="UFJ11" s="53"/>
      <c r="UFK11" s="53"/>
      <c r="UFL11" s="53"/>
      <c r="UFM11" s="53"/>
      <c r="UFN11" s="53"/>
      <c r="UFO11" s="53"/>
      <c r="UFP11" s="53"/>
      <c r="UFQ11" s="53"/>
      <c r="UFR11" s="53"/>
      <c r="UFS11" s="53"/>
      <c r="UFT11" s="53"/>
      <c r="UFU11" s="53"/>
      <c r="UFV11" s="53"/>
      <c r="UFW11" s="53"/>
      <c r="UFX11" s="53"/>
      <c r="UFY11" s="53"/>
      <c r="UFZ11" s="53"/>
      <c r="UGA11" s="53"/>
      <c r="UGB11" s="53"/>
      <c r="UGC11" s="53"/>
      <c r="UGD11" s="53"/>
      <c r="UGE11" s="53"/>
      <c r="UGF11" s="53"/>
      <c r="UGG11" s="53"/>
      <c r="UGH11" s="53"/>
      <c r="UGI11" s="53"/>
      <c r="UGJ11" s="53"/>
      <c r="UGK11" s="53"/>
      <c r="UGL11" s="53"/>
      <c r="UGM11" s="53"/>
      <c r="UGN11" s="53"/>
      <c r="UGO11" s="53"/>
      <c r="UGP11" s="53"/>
      <c r="UGQ11" s="53"/>
      <c r="UGR11" s="53"/>
      <c r="UGS11" s="53"/>
      <c r="UGT11" s="53"/>
      <c r="UGU11" s="53"/>
      <c r="UGV11" s="53"/>
      <c r="UGW11" s="53"/>
      <c r="UGX11" s="53"/>
      <c r="UGY11" s="53"/>
      <c r="UGZ11" s="53"/>
      <c r="UHA11" s="53"/>
      <c r="UHB11" s="53"/>
      <c r="UHC11" s="53"/>
      <c r="UHD11" s="53"/>
      <c r="UHE11" s="53"/>
      <c r="UHF11" s="53"/>
      <c r="UHG11" s="53"/>
      <c r="UHH11" s="53"/>
      <c r="UHI11" s="53"/>
      <c r="UHJ11" s="53"/>
      <c r="UHK11" s="53"/>
      <c r="UHL11" s="53"/>
      <c r="UHM11" s="53"/>
      <c r="UHN11" s="53"/>
      <c r="UHO11" s="53"/>
      <c r="UHP11" s="53"/>
      <c r="UHQ11" s="53"/>
      <c r="UHR11" s="53"/>
      <c r="UHS11" s="53"/>
      <c r="UHT11" s="53"/>
      <c r="UHU11" s="53"/>
      <c r="UHV11" s="53"/>
      <c r="UHW11" s="53"/>
      <c r="UHX11" s="53"/>
      <c r="UHY11" s="53"/>
      <c r="UHZ11" s="53"/>
      <c r="UIA11" s="53"/>
      <c r="UIB11" s="53"/>
      <c r="UIC11" s="53"/>
      <c r="UID11" s="53"/>
      <c r="UIE11" s="53"/>
      <c r="UIF11" s="53"/>
      <c r="UIG11" s="53"/>
      <c r="UIH11" s="53"/>
      <c r="UII11" s="53"/>
      <c r="UIJ11" s="53"/>
      <c r="UIK11" s="53"/>
      <c r="UIL11" s="53"/>
      <c r="UIM11" s="53"/>
      <c r="UIN11" s="53"/>
      <c r="UIO11" s="53"/>
      <c r="UIP11" s="53"/>
      <c r="UIQ11" s="53"/>
      <c r="UIR11" s="53"/>
      <c r="UIS11" s="53"/>
      <c r="UIT11" s="53"/>
      <c r="UIU11" s="53"/>
      <c r="UIV11" s="53"/>
      <c r="UIW11" s="53"/>
      <c r="UIX11" s="53"/>
      <c r="UIY11" s="53"/>
      <c r="UIZ11" s="53"/>
      <c r="UJA11" s="53"/>
      <c r="UJB11" s="53"/>
      <c r="UJC11" s="53"/>
      <c r="UJD11" s="53"/>
      <c r="UJE11" s="53"/>
      <c r="UJF11" s="53"/>
      <c r="UJG11" s="53"/>
      <c r="UJH11" s="53"/>
      <c r="UJI11" s="53"/>
      <c r="UJJ11" s="53"/>
      <c r="UJK11" s="53"/>
      <c r="UJL11" s="53"/>
      <c r="UJM11" s="53"/>
      <c r="UJN11" s="53"/>
      <c r="UJO11" s="53"/>
      <c r="UJP11" s="53"/>
      <c r="UJQ11" s="53"/>
      <c r="UJR11" s="53"/>
      <c r="UJS11" s="53"/>
      <c r="UJT11" s="53"/>
      <c r="UJU11" s="53"/>
      <c r="UJV11" s="53"/>
      <c r="UJW11" s="53"/>
      <c r="UJX11" s="53"/>
      <c r="UJY11" s="53"/>
      <c r="UJZ11" s="53"/>
      <c r="UKA11" s="53"/>
      <c r="UKB11" s="53"/>
      <c r="UKC11" s="53"/>
      <c r="UKD11" s="53"/>
      <c r="UKE11" s="53"/>
      <c r="UKF11" s="53"/>
      <c r="UKG11" s="53"/>
      <c r="UKH11" s="53"/>
      <c r="UKI11" s="53"/>
      <c r="UKJ11" s="53"/>
      <c r="UKK11" s="53"/>
      <c r="UKL11" s="53"/>
      <c r="UKM11" s="53"/>
      <c r="UKN11" s="53"/>
      <c r="UKO11" s="53"/>
      <c r="UKP11" s="53"/>
      <c r="UKQ11" s="53"/>
      <c r="UKR11" s="53"/>
      <c r="UKS11" s="53"/>
      <c r="UKT11" s="53"/>
      <c r="UKU11" s="53"/>
      <c r="UKV11" s="53"/>
      <c r="UKW11" s="53"/>
      <c r="UKX11" s="53"/>
      <c r="UKY11" s="53"/>
      <c r="UKZ11" s="53"/>
      <c r="ULA11" s="53"/>
      <c r="ULB11" s="53"/>
      <c r="ULC11" s="53"/>
      <c r="ULD11" s="53"/>
      <c r="ULE11" s="53"/>
      <c r="ULF11" s="53"/>
      <c r="ULG11" s="53"/>
      <c r="ULH11" s="53"/>
      <c r="ULI11" s="53"/>
      <c r="ULJ11" s="53"/>
      <c r="ULK11" s="53"/>
      <c r="ULL11" s="53"/>
      <c r="ULM11" s="53"/>
      <c r="ULN11" s="53"/>
      <c r="ULO11" s="53"/>
      <c r="ULP11" s="53"/>
      <c r="ULQ11" s="53"/>
      <c r="ULR11" s="53"/>
      <c r="ULS11" s="53"/>
      <c r="ULT11" s="53"/>
      <c r="ULU11" s="53"/>
      <c r="ULV11" s="53"/>
      <c r="ULW11" s="53"/>
      <c r="ULX11" s="53"/>
      <c r="ULY11" s="53"/>
      <c r="ULZ11" s="53"/>
      <c r="UMA11" s="53"/>
      <c r="UMB11" s="53"/>
      <c r="UMC11" s="53"/>
      <c r="UMD11" s="53"/>
      <c r="UME11" s="53"/>
      <c r="UMF11" s="53"/>
      <c r="UMG11" s="53"/>
      <c r="UMH11" s="53"/>
      <c r="UMI11" s="53"/>
      <c r="UMJ11" s="53"/>
      <c r="UMK11" s="53"/>
      <c r="UML11" s="53"/>
      <c r="UMM11" s="53"/>
      <c r="UMN11" s="53"/>
      <c r="UMO11" s="53"/>
      <c r="UMP11" s="53"/>
      <c r="UMQ11" s="53"/>
      <c r="UMR11" s="53"/>
      <c r="UMS11" s="53"/>
      <c r="UMT11" s="53"/>
      <c r="UMU11" s="53"/>
      <c r="UMV11" s="53"/>
      <c r="UMW11" s="53"/>
      <c r="UMX11" s="53"/>
      <c r="UMY11" s="53"/>
      <c r="UMZ11" s="53"/>
      <c r="UNA11" s="53"/>
      <c r="UNB11" s="53"/>
      <c r="UNC11" s="53"/>
      <c r="UND11" s="53"/>
      <c r="UNE11" s="53"/>
      <c r="UNF11" s="53"/>
      <c r="UNG11" s="53"/>
      <c r="UNH11" s="53"/>
      <c r="UNI11" s="53"/>
      <c r="UNJ11" s="53"/>
      <c r="UNK11" s="53"/>
      <c r="UNL11" s="53"/>
      <c r="UNM11" s="53"/>
      <c r="UNN11" s="53"/>
      <c r="UNO11" s="53"/>
      <c r="UNP11" s="53"/>
      <c r="UNQ11" s="53"/>
      <c r="UNR11" s="53"/>
      <c r="UNS11" s="53"/>
      <c r="UNT11" s="53"/>
      <c r="UNU11" s="53"/>
      <c r="UNV11" s="53"/>
      <c r="UNW11" s="53"/>
      <c r="UNX11" s="53"/>
      <c r="UNY11" s="53"/>
      <c r="UNZ11" s="53"/>
      <c r="UOA11" s="53"/>
      <c r="UOB11" s="53"/>
      <c r="UOC11" s="53"/>
      <c r="UOD11" s="53"/>
      <c r="UOE11" s="53"/>
      <c r="UOF11" s="53"/>
      <c r="UOG11" s="53"/>
      <c r="UOH11" s="53"/>
      <c r="UOI11" s="53"/>
      <c r="UOJ11" s="53"/>
      <c r="UOK11" s="53"/>
      <c r="UOL11" s="53"/>
      <c r="UOM11" s="53"/>
      <c r="UON11" s="53"/>
      <c r="UOO11" s="53"/>
      <c r="UOP11" s="53"/>
      <c r="UOQ11" s="53"/>
      <c r="UOR11" s="53"/>
      <c r="UOS11" s="53"/>
      <c r="UOT11" s="53"/>
      <c r="UOU11" s="53"/>
      <c r="UOV11" s="53"/>
      <c r="UOW11" s="53"/>
      <c r="UOX11" s="53"/>
      <c r="UOY11" s="53"/>
      <c r="UOZ11" s="53"/>
      <c r="UPA11" s="53"/>
      <c r="UPB11" s="53"/>
      <c r="UPC11" s="53"/>
      <c r="UPD11" s="53"/>
      <c r="UPE11" s="53"/>
      <c r="UPF11" s="53"/>
      <c r="UPG11" s="53"/>
      <c r="UPH11" s="53"/>
      <c r="UPI11" s="53"/>
      <c r="UPJ11" s="53"/>
      <c r="UPK11" s="53"/>
      <c r="UPL11" s="53"/>
      <c r="UPM11" s="53"/>
      <c r="UPN11" s="53"/>
      <c r="UPO11" s="53"/>
      <c r="UPP11" s="53"/>
      <c r="UPQ11" s="53"/>
      <c r="UPR11" s="53"/>
      <c r="UPS11" s="53"/>
      <c r="UPT11" s="53"/>
      <c r="UPU11" s="53"/>
      <c r="UPV11" s="53"/>
      <c r="UPW11" s="53"/>
      <c r="UPX11" s="53"/>
      <c r="UPY11" s="53"/>
      <c r="UPZ11" s="53"/>
      <c r="UQA11" s="53"/>
      <c r="UQB11" s="53"/>
      <c r="UQC11" s="53"/>
      <c r="UQD11" s="53"/>
      <c r="UQE11" s="53"/>
      <c r="UQF11" s="53"/>
      <c r="UQG11" s="53"/>
      <c r="UQH11" s="53"/>
      <c r="UQI11" s="53"/>
      <c r="UQJ11" s="53"/>
      <c r="UQK11" s="53"/>
      <c r="UQL11" s="53"/>
      <c r="UQM11" s="53"/>
      <c r="UQN11" s="53"/>
      <c r="UQO11" s="53"/>
      <c r="UQP11" s="53"/>
      <c r="UQQ11" s="53"/>
      <c r="UQR11" s="53"/>
      <c r="UQS11" s="53"/>
      <c r="UQT11" s="53"/>
      <c r="UQU11" s="53"/>
      <c r="UQV11" s="53"/>
      <c r="UQW11" s="53"/>
      <c r="UQX11" s="53"/>
      <c r="UQY11" s="53"/>
      <c r="UQZ11" s="53"/>
      <c r="URA11" s="53"/>
      <c r="URB11" s="53"/>
      <c r="URC11" s="53"/>
      <c r="URD11" s="53"/>
      <c r="URE11" s="53"/>
      <c r="URF11" s="53"/>
      <c r="URG11" s="53"/>
      <c r="URH11" s="53"/>
      <c r="URI11" s="53"/>
      <c r="URJ11" s="53"/>
      <c r="URK11" s="53"/>
      <c r="URL11" s="53"/>
      <c r="URM11" s="53"/>
      <c r="URN11" s="53"/>
      <c r="URO11" s="53"/>
      <c r="URP11" s="53"/>
      <c r="URQ11" s="53"/>
      <c r="URR11" s="53"/>
      <c r="URS11" s="53"/>
      <c r="URT11" s="53"/>
      <c r="URU11" s="53"/>
      <c r="URV11" s="53"/>
      <c r="URW11" s="53"/>
      <c r="URX11" s="53"/>
      <c r="URY11" s="53"/>
      <c r="URZ11" s="53"/>
      <c r="USA11" s="53"/>
      <c r="USB11" s="53"/>
      <c r="USC11" s="53"/>
      <c r="USD11" s="53"/>
      <c r="USE11" s="53"/>
      <c r="USF11" s="53"/>
      <c r="USG11" s="53"/>
      <c r="USH11" s="53"/>
      <c r="USI11" s="53"/>
      <c r="USJ11" s="53"/>
      <c r="USK11" s="53"/>
      <c r="USL11" s="53"/>
      <c r="USM11" s="53"/>
      <c r="USN11" s="53"/>
      <c r="USO11" s="53"/>
      <c r="USP11" s="53"/>
      <c r="USQ11" s="53"/>
      <c r="USR11" s="53"/>
      <c r="USS11" s="53"/>
      <c r="UST11" s="53"/>
      <c r="USU11" s="53"/>
      <c r="USV11" s="53"/>
      <c r="USW11" s="53"/>
      <c r="USX11" s="53"/>
      <c r="USY11" s="53"/>
      <c r="USZ11" s="53"/>
      <c r="UTA11" s="53"/>
      <c r="UTB11" s="53"/>
      <c r="UTC11" s="53"/>
      <c r="UTD11" s="53"/>
      <c r="UTE11" s="53"/>
      <c r="UTF11" s="53"/>
      <c r="UTG11" s="53"/>
      <c r="UTH11" s="53"/>
      <c r="UTI11" s="53"/>
      <c r="UTJ11" s="53"/>
      <c r="UTK11" s="53"/>
      <c r="UTL11" s="53"/>
      <c r="UTM11" s="53"/>
      <c r="UTN11" s="53"/>
      <c r="UTO11" s="53"/>
      <c r="UTP11" s="53"/>
      <c r="UTQ11" s="53"/>
      <c r="UTR11" s="53"/>
      <c r="UTS11" s="53"/>
      <c r="UTT11" s="53"/>
      <c r="UTU11" s="53"/>
      <c r="UTV11" s="53"/>
      <c r="UTW11" s="53"/>
      <c r="UTX11" s="53"/>
      <c r="UTY11" s="53"/>
      <c r="UTZ11" s="53"/>
      <c r="UUA11" s="53"/>
      <c r="UUB11" s="53"/>
      <c r="UUC11" s="53"/>
      <c r="UUD11" s="53"/>
      <c r="UUE11" s="53"/>
      <c r="UUF11" s="53"/>
      <c r="UUG11" s="53"/>
      <c r="UUH11" s="53"/>
      <c r="UUI11" s="53"/>
      <c r="UUJ11" s="53"/>
      <c r="UUK11" s="53"/>
      <c r="UUL11" s="53"/>
      <c r="UUM11" s="53"/>
      <c r="UUN11" s="53"/>
      <c r="UUO11" s="53"/>
      <c r="UUP11" s="53"/>
      <c r="UUQ11" s="53"/>
      <c r="UUR11" s="53"/>
      <c r="UUS11" s="53"/>
      <c r="UUT11" s="53"/>
      <c r="UUU11" s="53"/>
      <c r="UUV11" s="53"/>
      <c r="UUW11" s="53"/>
      <c r="UUX11" s="53"/>
      <c r="UUY11" s="53"/>
      <c r="UUZ11" s="53"/>
      <c r="UVA11" s="53"/>
      <c r="UVB11" s="53"/>
      <c r="UVC11" s="53"/>
      <c r="UVD11" s="53"/>
      <c r="UVE11" s="53"/>
      <c r="UVF11" s="53"/>
      <c r="UVG11" s="53"/>
      <c r="UVH11" s="53"/>
      <c r="UVI11" s="53"/>
      <c r="UVJ11" s="53"/>
      <c r="UVK11" s="53"/>
      <c r="UVL11" s="53"/>
      <c r="UVM11" s="53"/>
      <c r="UVN11" s="53"/>
      <c r="UVO11" s="53"/>
      <c r="UVP11" s="53"/>
      <c r="UVQ11" s="53"/>
      <c r="UVR11" s="53"/>
      <c r="UVS11" s="53"/>
      <c r="UVT11" s="53"/>
      <c r="UVU11" s="53"/>
      <c r="UVV11" s="53"/>
      <c r="UVW11" s="53"/>
      <c r="UVX11" s="53"/>
      <c r="UVY11" s="53"/>
      <c r="UVZ11" s="53"/>
      <c r="UWA11" s="53"/>
      <c r="UWB11" s="53"/>
      <c r="UWC11" s="53"/>
      <c r="UWD11" s="53"/>
      <c r="UWE11" s="53"/>
      <c r="UWF11" s="53"/>
      <c r="UWG11" s="53"/>
      <c r="UWH11" s="53"/>
      <c r="UWI11" s="53"/>
      <c r="UWJ11" s="53"/>
      <c r="UWK11" s="53"/>
      <c r="UWL11" s="53"/>
      <c r="UWM11" s="53"/>
      <c r="UWN11" s="53"/>
      <c r="UWO11" s="53"/>
      <c r="UWP11" s="53"/>
      <c r="UWQ11" s="53"/>
      <c r="UWR11" s="53"/>
      <c r="UWS11" s="53"/>
      <c r="UWT11" s="53"/>
      <c r="UWU11" s="53"/>
      <c r="UWV11" s="53"/>
      <c r="UWW11" s="53"/>
      <c r="UWX11" s="53"/>
      <c r="UWY11" s="53"/>
      <c r="UWZ11" s="53"/>
      <c r="UXA11" s="53"/>
      <c r="UXB11" s="53"/>
      <c r="UXC11" s="53"/>
      <c r="UXD11" s="53"/>
      <c r="UXE11" s="53"/>
      <c r="UXF11" s="53"/>
      <c r="UXG11" s="53"/>
      <c r="UXH11" s="53"/>
      <c r="UXI11" s="53"/>
      <c r="UXJ11" s="53"/>
      <c r="UXK11" s="53"/>
      <c r="UXL11" s="53"/>
      <c r="UXM11" s="53"/>
      <c r="UXN11" s="53"/>
      <c r="UXO11" s="53"/>
      <c r="UXP11" s="53"/>
      <c r="UXQ11" s="53"/>
      <c r="UXR11" s="53"/>
      <c r="UXS11" s="53"/>
      <c r="UXT11" s="53"/>
      <c r="UXU11" s="53"/>
      <c r="UXV11" s="53"/>
      <c r="UXW11" s="53"/>
      <c r="UXX11" s="53"/>
      <c r="UXY11" s="53"/>
      <c r="UXZ11" s="53"/>
      <c r="UYA11" s="53"/>
      <c r="UYB11" s="53"/>
      <c r="UYC11" s="53"/>
      <c r="UYD11" s="53"/>
      <c r="UYE11" s="53"/>
      <c r="UYF11" s="53"/>
      <c r="UYG11" s="53"/>
      <c r="UYH11" s="53"/>
      <c r="UYI11" s="53"/>
      <c r="UYJ11" s="53"/>
      <c r="UYK11" s="53"/>
      <c r="UYL11" s="53"/>
      <c r="UYM11" s="53"/>
      <c r="UYN11" s="53"/>
      <c r="UYO11" s="53"/>
      <c r="UYP11" s="53"/>
      <c r="UYQ11" s="53"/>
      <c r="UYR11" s="53"/>
      <c r="UYS11" s="53"/>
      <c r="UYT11" s="53"/>
      <c r="UYU11" s="53"/>
      <c r="UYV11" s="53"/>
      <c r="UYW11" s="53"/>
      <c r="UYX11" s="53"/>
      <c r="UYY11" s="53"/>
      <c r="UYZ11" s="53"/>
      <c r="UZA11" s="53"/>
      <c r="UZB11" s="53"/>
      <c r="UZC11" s="53"/>
      <c r="UZD11" s="53"/>
      <c r="UZE11" s="53"/>
      <c r="UZF11" s="53"/>
      <c r="UZG11" s="53"/>
      <c r="UZH11" s="53"/>
      <c r="UZI11" s="53"/>
      <c r="UZJ11" s="53"/>
      <c r="UZK11" s="53"/>
      <c r="UZL11" s="53"/>
      <c r="UZM11" s="53"/>
      <c r="UZN11" s="53"/>
      <c r="UZO11" s="53"/>
      <c r="UZP11" s="53"/>
      <c r="UZQ11" s="53"/>
      <c r="UZR11" s="53"/>
      <c r="UZS11" s="53"/>
      <c r="UZT11" s="53"/>
      <c r="UZU11" s="53"/>
      <c r="UZV11" s="53"/>
      <c r="UZW11" s="53"/>
      <c r="UZX11" s="53"/>
      <c r="UZY11" s="53"/>
      <c r="UZZ11" s="53"/>
      <c r="VAA11" s="53"/>
      <c r="VAB11" s="53"/>
      <c r="VAC11" s="53"/>
      <c r="VAD11" s="53"/>
      <c r="VAE11" s="53"/>
      <c r="VAF11" s="53"/>
      <c r="VAG11" s="53"/>
      <c r="VAH11" s="53"/>
      <c r="VAI11" s="53"/>
      <c r="VAJ11" s="53"/>
      <c r="VAK11" s="53"/>
      <c r="VAL11" s="53"/>
      <c r="VAM11" s="53"/>
      <c r="VAN11" s="53"/>
      <c r="VAO11" s="53"/>
      <c r="VAP11" s="53"/>
      <c r="VAQ11" s="53"/>
      <c r="VAR11" s="53"/>
      <c r="VAS11" s="53"/>
      <c r="VAT11" s="53"/>
      <c r="VAU11" s="53"/>
      <c r="VAV11" s="53"/>
      <c r="VAW11" s="53"/>
      <c r="VAX11" s="53"/>
      <c r="VAY11" s="53"/>
      <c r="VAZ11" s="53"/>
      <c r="VBA11" s="53"/>
      <c r="VBB11" s="53"/>
      <c r="VBC11" s="53"/>
      <c r="VBD11" s="53"/>
      <c r="VBE11" s="53"/>
      <c r="VBF11" s="53"/>
      <c r="VBG11" s="53"/>
      <c r="VBH11" s="53"/>
      <c r="VBI11" s="53"/>
      <c r="VBJ11" s="53"/>
      <c r="VBK11" s="53"/>
      <c r="VBL11" s="53"/>
      <c r="VBM11" s="53"/>
      <c r="VBN11" s="53"/>
      <c r="VBO11" s="53"/>
      <c r="VBP11" s="53"/>
      <c r="VBQ11" s="53"/>
      <c r="VBR11" s="53"/>
      <c r="VBS11" s="53"/>
      <c r="VBT11" s="53"/>
      <c r="VBU11" s="53"/>
      <c r="VBV11" s="53"/>
      <c r="VBW11" s="53"/>
      <c r="VBX11" s="53"/>
      <c r="VBY11" s="53"/>
      <c r="VBZ11" s="53"/>
      <c r="VCA11" s="53"/>
      <c r="VCB11" s="53"/>
      <c r="VCC11" s="53"/>
      <c r="VCD11" s="53"/>
      <c r="VCE11" s="53"/>
      <c r="VCF11" s="53"/>
      <c r="VCG11" s="53"/>
      <c r="VCH11" s="53"/>
      <c r="VCI11" s="53"/>
      <c r="VCJ11" s="53"/>
      <c r="VCK11" s="53"/>
      <c r="VCL11" s="53"/>
      <c r="VCM11" s="53"/>
      <c r="VCN11" s="53"/>
      <c r="VCO11" s="53"/>
      <c r="VCP11" s="53"/>
      <c r="VCQ11" s="53"/>
      <c r="VCR11" s="53"/>
      <c r="VCS11" s="53"/>
      <c r="VCT11" s="53"/>
      <c r="VCU11" s="53"/>
      <c r="VCV11" s="53"/>
      <c r="VCW11" s="53"/>
      <c r="VCX11" s="53"/>
      <c r="VCY11" s="53"/>
      <c r="VCZ11" s="53"/>
      <c r="VDA11" s="53"/>
      <c r="VDB11" s="53"/>
      <c r="VDC11" s="53"/>
      <c r="VDD11" s="53"/>
      <c r="VDE11" s="53"/>
      <c r="VDF11" s="53"/>
      <c r="VDG11" s="53"/>
      <c r="VDH11" s="53"/>
      <c r="VDI11" s="53"/>
      <c r="VDJ11" s="53"/>
      <c r="VDK11" s="53"/>
      <c r="VDL11" s="53"/>
      <c r="VDM11" s="53"/>
      <c r="VDN11" s="53"/>
      <c r="VDO11" s="53"/>
      <c r="VDP11" s="53"/>
      <c r="VDQ11" s="53"/>
      <c r="VDR11" s="53"/>
      <c r="VDS11" s="53"/>
      <c r="VDT11" s="53"/>
      <c r="VDU11" s="53"/>
      <c r="VDV11" s="53"/>
      <c r="VDW11" s="53"/>
      <c r="VDX11" s="53"/>
      <c r="VDY11" s="53"/>
      <c r="VDZ11" s="53"/>
      <c r="VEA11" s="53"/>
      <c r="VEB11" s="53"/>
      <c r="VEC11" s="53"/>
      <c r="VED11" s="53"/>
      <c r="VEE11" s="53"/>
      <c r="VEF11" s="53"/>
      <c r="VEG11" s="53"/>
      <c r="VEH11" s="53"/>
      <c r="VEI11" s="53"/>
      <c r="VEJ11" s="53"/>
      <c r="VEK11" s="53"/>
      <c r="VEL11" s="53"/>
      <c r="VEM11" s="53"/>
      <c r="VEN11" s="53"/>
      <c r="VEO11" s="53"/>
      <c r="VEP11" s="53"/>
      <c r="VEQ11" s="53"/>
      <c r="VER11" s="53"/>
      <c r="VES11" s="53"/>
      <c r="VET11" s="53"/>
      <c r="VEU11" s="53"/>
      <c r="VEV11" s="53"/>
      <c r="VEW11" s="53"/>
      <c r="VEX11" s="53"/>
      <c r="VEY11" s="53"/>
      <c r="VEZ11" s="53"/>
      <c r="VFA11" s="53"/>
      <c r="VFB11" s="53"/>
      <c r="VFC11" s="53"/>
      <c r="VFD11" s="53"/>
      <c r="VFE11" s="53"/>
      <c r="VFF11" s="53"/>
      <c r="VFG11" s="53"/>
      <c r="VFH11" s="53"/>
      <c r="VFI11" s="53"/>
      <c r="VFJ11" s="53"/>
      <c r="VFK11" s="53"/>
      <c r="VFL11" s="53"/>
      <c r="VFM11" s="53"/>
      <c r="VFN11" s="53"/>
      <c r="VFO11" s="53"/>
      <c r="VFP11" s="53"/>
      <c r="VFQ11" s="53"/>
      <c r="VFR11" s="53"/>
      <c r="VFS11" s="53"/>
      <c r="VFT11" s="53"/>
      <c r="VFU11" s="53"/>
      <c r="VFV11" s="53"/>
      <c r="VFW11" s="53"/>
      <c r="VFX11" s="53"/>
      <c r="VFY11" s="53"/>
      <c r="VFZ11" s="53"/>
      <c r="VGA11" s="53"/>
      <c r="VGB11" s="53"/>
      <c r="VGC11" s="53"/>
      <c r="VGD11" s="53"/>
      <c r="VGE11" s="53"/>
      <c r="VGF11" s="53"/>
      <c r="VGG11" s="53"/>
      <c r="VGH11" s="53"/>
      <c r="VGI11" s="53"/>
      <c r="VGJ11" s="53"/>
      <c r="VGK11" s="53"/>
      <c r="VGL11" s="53"/>
      <c r="VGM11" s="53"/>
      <c r="VGN11" s="53"/>
      <c r="VGO11" s="53"/>
      <c r="VGP11" s="53"/>
      <c r="VGQ11" s="53"/>
      <c r="VGR11" s="53"/>
      <c r="VGS11" s="53"/>
      <c r="VGT11" s="53"/>
      <c r="VGU11" s="53"/>
      <c r="VGV11" s="53"/>
      <c r="VGW11" s="53"/>
      <c r="VGX11" s="53"/>
      <c r="VGY11" s="53"/>
      <c r="VGZ11" s="53"/>
      <c r="VHA11" s="53"/>
      <c r="VHB11" s="53"/>
      <c r="VHC11" s="53"/>
      <c r="VHD11" s="53"/>
      <c r="VHE11" s="53"/>
      <c r="VHF11" s="53"/>
      <c r="VHG11" s="53"/>
      <c r="VHH11" s="53"/>
      <c r="VHI11" s="53"/>
      <c r="VHJ11" s="53"/>
      <c r="VHK11" s="53"/>
      <c r="VHL11" s="53"/>
      <c r="VHM11" s="53"/>
      <c r="VHN11" s="53"/>
      <c r="VHO11" s="53"/>
      <c r="VHP11" s="53"/>
      <c r="VHQ11" s="53"/>
      <c r="VHR11" s="53"/>
      <c r="VHS11" s="53"/>
      <c r="VHT11" s="53"/>
      <c r="VHU11" s="53"/>
      <c r="VHV11" s="53"/>
      <c r="VHW11" s="53"/>
      <c r="VHX11" s="53"/>
      <c r="VHY11" s="53"/>
      <c r="VHZ11" s="53"/>
      <c r="VIA11" s="53"/>
      <c r="VIB11" s="53"/>
      <c r="VIC11" s="53"/>
      <c r="VID11" s="53"/>
      <c r="VIE11" s="53"/>
      <c r="VIF11" s="53"/>
      <c r="VIG11" s="53"/>
      <c r="VIH11" s="53"/>
      <c r="VII11" s="53"/>
      <c r="VIJ11" s="53"/>
      <c r="VIK11" s="53"/>
      <c r="VIL11" s="53"/>
      <c r="VIM11" s="53"/>
      <c r="VIN11" s="53"/>
      <c r="VIO11" s="53"/>
      <c r="VIP11" s="53"/>
      <c r="VIQ11" s="53"/>
      <c r="VIR11" s="53"/>
      <c r="VIS11" s="53"/>
      <c r="VIT11" s="53"/>
      <c r="VIU11" s="53"/>
      <c r="VIV11" s="53"/>
      <c r="VIW11" s="53"/>
      <c r="VIX11" s="53"/>
      <c r="VIY11" s="53"/>
      <c r="VIZ11" s="53"/>
      <c r="VJA11" s="53"/>
      <c r="VJB11" s="53"/>
      <c r="VJC11" s="53"/>
      <c r="VJD11" s="53"/>
      <c r="VJE11" s="53"/>
      <c r="VJF11" s="53"/>
      <c r="VJG11" s="53"/>
      <c r="VJH11" s="53"/>
      <c r="VJI11" s="53"/>
      <c r="VJJ11" s="53"/>
      <c r="VJK11" s="53"/>
      <c r="VJL11" s="53"/>
      <c r="VJM11" s="53"/>
      <c r="VJN11" s="53"/>
      <c r="VJO11" s="53"/>
      <c r="VJP11" s="53"/>
      <c r="VJQ11" s="53"/>
      <c r="VJR11" s="53"/>
      <c r="VJS11" s="53"/>
      <c r="VJT11" s="53"/>
      <c r="VJU11" s="53"/>
      <c r="VJV11" s="53"/>
      <c r="VJW11" s="53"/>
      <c r="VJX11" s="53"/>
      <c r="VJY11" s="53"/>
      <c r="VJZ11" s="53"/>
      <c r="VKA11" s="53"/>
      <c r="VKB11" s="53"/>
      <c r="VKC11" s="53"/>
      <c r="VKD11" s="53"/>
      <c r="VKE11" s="53"/>
      <c r="VKF11" s="53"/>
      <c r="VKG11" s="53"/>
      <c r="VKH11" s="53"/>
      <c r="VKI11" s="53"/>
      <c r="VKJ11" s="53"/>
      <c r="VKK11" s="53"/>
      <c r="VKL11" s="53"/>
      <c r="VKM11" s="53"/>
      <c r="VKN11" s="53"/>
      <c r="VKO11" s="53"/>
      <c r="VKP11" s="53"/>
      <c r="VKQ11" s="53"/>
      <c r="VKR11" s="53"/>
      <c r="VKS11" s="53"/>
      <c r="VKT11" s="53"/>
      <c r="VKU11" s="53"/>
      <c r="VKV11" s="53"/>
      <c r="VKW11" s="53"/>
      <c r="VKX11" s="53"/>
      <c r="VKY11" s="53"/>
      <c r="VKZ11" s="53"/>
      <c r="VLA11" s="53"/>
      <c r="VLB11" s="53"/>
      <c r="VLC11" s="53"/>
      <c r="VLD11" s="53"/>
      <c r="VLE11" s="53"/>
      <c r="VLF11" s="53"/>
      <c r="VLG11" s="53"/>
      <c r="VLH11" s="53"/>
      <c r="VLI11" s="53"/>
      <c r="VLJ11" s="53"/>
      <c r="VLK11" s="53"/>
      <c r="VLL11" s="53"/>
      <c r="VLM11" s="53"/>
      <c r="VLN11" s="53"/>
      <c r="VLO11" s="53"/>
      <c r="VLP11" s="53"/>
      <c r="VLQ11" s="53"/>
      <c r="VLR11" s="53"/>
      <c r="VLS11" s="53"/>
      <c r="VLT11" s="53"/>
      <c r="VLU11" s="53"/>
      <c r="VLV11" s="53"/>
      <c r="VLW11" s="53"/>
      <c r="VLX11" s="53"/>
      <c r="VLY11" s="53"/>
      <c r="VLZ11" s="53"/>
      <c r="VMA11" s="53"/>
      <c r="VMB11" s="53"/>
      <c r="VMC11" s="53"/>
      <c r="VMD11" s="53"/>
      <c r="VME11" s="53"/>
      <c r="VMF11" s="53"/>
      <c r="VMG11" s="53"/>
      <c r="VMH11" s="53"/>
      <c r="VMI11" s="53"/>
      <c r="VMJ11" s="53"/>
      <c r="VMK11" s="53"/>
      <c r="VML11" s="53"/>
      <c r="VMM11" s="53"/>
      <c r="VMN11" s="53"/>
      <c r="VMO11" s="53"/>
      <c r="VMP11" s="53"/>
      <c r="VMQ11" s="53"/>
      <c r="VMR11" s="53"/>
      <c r="VMS11" s="53"/>
      <c r="VMT11" s="53"/>
      <c r="VMU11" s="53"/>
      <c r="VMV11" s="53"/>
      <c r="VMW11" s="53"/>
      <c r="VMX11" s="53"/>
      <c r="VMY11" s="53"/>
      <c r="VMZ11" s="53"/>
      <c r="VNA11" s="53"/>
      <c r="VNB11" s="53"/>
      <c r="VNC11" s="53"/>
      <c r="VND11" s="53"/>
      <c r="VNE11" s="53"/>
      <c r="VNF11" s="53"/>
      <c r="VNG11" s="53"/>
      <c r="VNH11" s="53"/>
      <c r="VNI11" s="53"/>
      <c r="VNJ11" s="53"/>
      <c r="VNK11" s="53"/>
      <c r="VNL11" s="53"/>
      <c r="VNM11" s="53"/>
      <c r="VNN11" s="53"/>
      <c r="VNO11" s="53"/>
      <c r="VNP11" s="53"/>
      <c r="VNQ11" s="53"/>
      <c r="VNR11" s="53"/>
      <c r="VNS11" s="53"/>
      <c r="VNT11" s="53"/>
      <c r="VNU11" s="53"/>
      <c r="VNV11" s="53"/>
      <c r="VNW11" s="53"/>
      <c r="VNX11" s="53"/>
      <c r="VNY11" s="53"/>
      <c r="VNZ11" s="53"/>
      <c r="VOA11" s="53"/>
      <c r="VOB11" s="53"/>
      <c r="VOC11" s="53"/>
      <c r="VOD11" s="53"/>
      <c r="VOE11" s="53"/>
      <c r="VOF11" s="53"/>
      <c r="VOG11" s="53"/>
      <c r="VOH11" s="53"/>
      <c r="VOI11" s="53"/>
      <c r="VOJ11" s="53"/>
      <c r="VOK11" s="53"/>
      <c r="VOL11" s="53"/>
      <c r="VOM11" s="53"/>
      <c r="VON11" s="53"/>
      <c r="VOO11" s="53"/>
      <c r="VOP11" s="53"/>
      <c r="VOQ11" s="53"/>
      <c r="VOR11" s="53"/>
      <c r="VOS11" s="53"/>
      <c r="VOT11" s="53"/>
      <c r="VOU11" s="53"/>
      <c r="VOV11" s="53"/>
      <c r="VOW11" s="53"/>
      <c r="VOX11" s="53"/>
      <c r="VOY11" s="53"/>
      <c r="VOZ11" s="53"/>
      <c r="VPA11" s="53"/>
      <c r="VPB11" s="53"/>
      <c r="VPC11" s="53"/>
      <c r="VPD11" s="53"/>
      <c r="VPE11" s="53"/>
      <c r="VPF11" s="53"/>
      <c r="VPG11" s="53"/>
      <c r="VPH11" s="53"/>
      <c r="VPI11" s="53"/>
      <c r="VPJ11" s="53"/>
      <c r="VPK11" s="53"/>
      <c r="VPL11" s="53"/>
      <c r="VPM11" s="53"/>
      <c r="VPN11" s="53"/>
      <c r="VPO11" s="53"/>
      <c r="VPP11" s="53"/>
      <c r="VPQ11" s="53"/>
      <c r="VPR11" s="53"/>
      <c r="VPS11" s="53"/>
      <c r="VPT11" s="53"/>
      <c r="VPU11" s="53"/>
      <c r="VPV11" s="53"/>
      <c r="VPW11" s="53"/>
      <c r="VPX11" s="53"/>
      <c r="VPY11" s="53"/>
      <c r="VPZ11" s="53"/>
      <c r="VQA11" s="53"/>
      <c r="VQB11" s="53"/>
      <c r="VQC11" s="53"/>
      <c r="VQD11" s="53"/>
      <c r="VQE11" s="53"/>
      <c r="VQF11" s="53"/>
      <c r="VQG11" s="53"/>
      <c r="VQH11" s="53"/>
      <c r="VQI11" s="53"/>
      <c r="VQJ11" s="53"/>
      <c r="VQK11" s="53"/>
      <c r="VQL11" s="53"/>
      <c r="VQM11" s="53"/>
      <c r="VQN11" s="53"/>
      <c r="VQO11" s="53"/>
      <c r="VQP11" s="53"/>
      <c r="VQQ11" s="53"/>
      <c r="VQR11" s="53"/>
      <c r="VQS11" s="53"/>
      <c r="VQT11" s="53"/>
      <c r="VQU11" s="53"/>
      <c r="VQV11" s="53"/>
      <c r="VQW11" s="53"/>
      <c r="VQX11" s="53"/>
      <c r="VQY11" s="53"/>
      <c r="VQZ11" s="53"/>
      <c r="VRA11" s="53"/>
      <c r="VRB11" s="53"/>
      <c r="VRC11" s="53"/>
      <c r="VRD11" s="53"/>
      <c r="VRE11" s="53"/>
      <c r="VRF11" s="53"/>
      <c r="VRG11" s="53"/>
      <c r="VRH11" s="53"/>
      <c r="VRI11" s="53"/>
      <c r="VRJ11" s="53"/>
      <c r="VRK11" s="53"/>
      <c r="VRL11" s="53"/>
      <c r="VRM11" s="53"/>
      <c r="VRN11" s="53"/>
      <c r="VRO11" s="53"/>
      <c r="VRP11" s="53"/>
      <c r="VRQ11" s="53"/>
      <c r="VRR11" s="53"/>
      <c r="VRS11" s="53"/>
      <c r="VRT11" s="53"/>
      <c r="VRU11" s="53"/>
      <c r="VRV11" s="53"/>
      <c r="VRW11" s="53"/>
      <c r="VRX11" s="53"/>
      <c r="VRY11" s="53"/>
      <c r="VRZ11" s="53"/>
      <c r="VSA11" s="53"/>
      <c r="VSB11" s="53"/>
      <c r="VSC11" s="53"/>
      <c r="VSD11" s="53"/>
      <c r="VSE11" s="53"/>
      <c r="VSF11" s="53"/>
      <c r="VSG11" s="53"/>
      <c r="VSH11" s="53"/>
      <c r="VSI11" s="53"/>
      <c r="VSJ11" s="53"/>
      <c r="VSK11" s="53"/>
      <c r="VSL11" s="53"/>
      <c r="VSM11" s="53"/>
      <c r="VSN11" s="53"/>
      <c r="VSO11" s="53"/>
      <c r="VSP11" s="53"/>
      <c r="VSQ11" s="53"/>
      <c r="VSR11" s="53"/>
      <c r="VSS11" s="53"/>
      <c r="VST11" s="53"/>
      <c r="VSU11" s="53"/>
      <c r="VSV11" s="53"/>
      <c r="VSW11" s="53"/>
      <c r="VSX11" s="53"/>
      <c r="VSY11" s="53"/>
      <c r="VSZ11" s="53"/>
      <c r="VTA11" s="53"/>
      <c r="VTB11" s="53"/>
      <c r="VTC11" s="53"/>
      <c r="VTD11" s="53"/>
      <c r="VTE11" s="53"/>
      <c r="VTF11" s="53"/>
      <c r="VTG11" s="53"/>
      <c r="VTH11" s="53"/>
      <c r="VTI11" s="53"/>
      <c r="VTJ11" s="53"/>
      <c r="VTK11" s="53"/>
      <c r="VTL11" s="53"/>
      <c r="VTM11" s="53"/>
      <c r="VTN11" s="53"/>
      <c r="VTO11" s="53"/>
      <c r="VTP11" s="53"/>
      <c r="VTQ11" s="53"/>
      <c r="VTR11" s="53"/>
      <c r="VTS11" s="53"/>
      <c r="VTT11" s="53"/>
      <c r="VTU11" s="53"/>
      <c r="VTV11" s="53"/>
      <c r="VTW11" s="53"/>
      <c r="VTX11" s="53"/>
      <c r="VTY11" s="53"/>
      <c r="VTZ11" s="53"/>
      <c r="VUA11" s="53"/>
      <c r="VUB11" s="53"/>
      <c r="VUC11" s="53"/>
      <c r="VUD11" s="53"/>
      <c r="VUE11" s="53"/>
      <c r="VUF11" s="53"/>
      <c r="VUG11" s="53"/>
      <c r="VUH11" s="53"/>
      <c r="VUI11" s="53"/>
      <c r="VUJ11" s="53"/>
      <c r="VUK11" s="53"/>
      <c r="VUL11" s="53"/>
      <c r="VUM11" s="53"/>
      <c r="VUN11" s="53"/>
      <c r="VUO11" s="53"/>
      <c r="VUP11" s="53"/>
      <c r="VUQ11" s="53"/>
      <c r="VUR11" s="53"/>
      <c r="VUS11" s="53"/>
      <c r="VUT11" s="53"/>
      <c r="VUU11" s="53"/>
      <c r="VUV11" s="53"/>
      <c r="VUW11" s="53"/>
      <c r="VUX11" s="53"/>
      <c r="VUY11" s="53"/>
      <c r="VUZ11" s="53"/>
      <c r="VVA11" s="53"/>
      <c r="VVB11" s="53"/>
      <c r="VVC11" s="53"/>
      <c r="VVD11" s="53"/>
      <c r="VVE11" s="53"/>
      <c r="VVF11" s="53"/>
      <c r="VVG11" s="53"/>
      <c r="VVH11" s="53"/>
      <c r="VVI11" s="53"/>
      <c r="VVJ11" s="53"/>
      <c r="VVK11" s="53"/>
      <c r="VVL11" s="53"/>
      <c r="VVM11" s="53"/>
      <c r="VVN11" s="53"/>
      <c r="VVO11" s="53"/>
      <c r="VVP11" s="53"/>
      <c r="VVQ11" s="53"/>
      <c r="VVR11" s="53"/>
      <c r="VVS11" s="53"/>
      <c r="VVT11" s="53"/>
      <c r="VVU11" s="53"/>
      <c r="VVV11" s="53"/>
      <c r="VVW11" s="53"/>
      <c r="VVX11" s="53"/>
      <c r="VVY11" s="53"/>
      <c r="VVZ11" s="53"/>
      <c r="VWA11" s="53"/>
      <c r="VWB11" s="53"/>
      <c r="VWC11" s="53"/>
      <c r="VWD11" s="53"/>
      <c r="VWE11" s="53"/>
      <c r="VWF11" s="53"/>
      <c r="VWG11" s="53"/>
      <c r="VWH11" s="53"/>
      <c r="VWI11" s="53"/>
      <c r="VWJ11" s="53"/>
      <c r="VWK11" s="53"/>
      <c r="VWL11" s="53"/>
      <c r="VWM11" s="53"/>
      <c r="VWN11" s="53"/>
      <c r="VWO11" s="53"/>
      <c r="VWP11" s="53"/>
      <c r="VWQ11" s="53"/>
      <c r="VWR11" s="53"/>
      <c r="VWS11" s="53"/>
      <c r="VWT11" s="53"/>
      <c r="VWU11" s="53"/>
      <c r="VWV11" s="53"/>
      <c r="VWW11" s="53"/>
      <c r="VWX11" s="53"/>
      <c r="VWY11" s="53"/>
      <c r="VWZ11" s="53"/>
      <c r="VXA11" s="53"/>
      <c r="VXB11" s="53"/>
      <c r="VXC11" s="53"/>
      <c r="VXD11" s="53"/>
      <c r="VXE11" s="53"/>
      <c r="VXF11" s="53"/>
      <c r="VXG11" s="53"/>
      <c r="VXH11" s="53"/>
      <c r="VXI11" s="53"/>
      <c r="VXJ11" s="53"/>
      <c r="VXK11" s="53"/>
      <c r="VXL11" s="53"/>
      <c r="VXM11" s="53"/>
      <c r="VXN11" s="53"/>
      <c r="VXO11" s="53"/>
      <c r="VXP11" s="53"/>
      <c r="VXQ11" s="53"/>
      <c r="VXR11" s="53"/>
      <c r="VXS11" s="53"/>
      <c r="VXT11" s="53"/>
      <c r="VXU11" s="53"/>
      <c r="VXV11" s="53"/>
      <c r="VXW11" s="53"/>
      <c r="VXX11" s="53"/>
      <c r="VXY11" s="53"/>
      <c r="VXZ11" s="53"/>
      <c r="VYA11" s="53"/>
      <c r="VYB11" s="53"/>
      <c r="VYC11" s="53"/>
      <c r="VYD11" s="53"/>
      <c r="VYE11" s="53"/>
      <c r="VYF11" s="53"/>
      <c r="VYG11" s="53"/>
      <c r="VYH11" s="53"/>
      <c r="VYI11" s="53"/>
      <c r="VYJ11" s="53"/>
      <c r="VYK11" s="53"/>
      <c r="VYL11" s="53"/>
      <c r="VYM11" s="53"/>
      <c r="VYN11" s="53"/>
      <c r="VYO11" s="53"/>
      <c r="VYP11" s="53"/>
      <c r="VYQ11" s="53"/>
      <c r="VYR11" s="53"/>
      <c r="VYS11" s="53"/>
      <c r="VYT11" s="53"/>
      <c r="VYU11" s="53"/>
      <c r="VYV11" s="53"/>
      <c r="VYW11" s="53"/>
      <c r="VYX11" s="53"/>
      <c r="VYY11" s="53"/>
      <c r="VYZ11" s="53"/>
      <c r="VZA11" s="53"/>
      <c r="VZB11" s="53"/>
      <c r="VZC11" s="53"/>
      <c r="VZD11" s="53"/>
      <c r="VZE11" s="53"/>
      <c r="VZF11" s="53"/>
      <c r="VZG11" s="53"/>
      <c r="VZH11" s="53"/>
      <c r="VZI11" s="53"/>
      <c r="VZJ11" s="53"/>
      <c r="VZK11" s="53"/>
      <c r="VZL11" s="53"/>
      <c r="VZM11" s="53"/>
      <c r="VZN11" s="53"/>
      <c r="VZO11" s="53"/>
      <c r="VZP11" s="53"/>
      <c r="VZQ11" s="53"/>
      <c r="VZR11" s="53"/>
      <c r="VZS11" s="53"/>
      <c r="VZT11" s="53"/>
      <c r="VZU11" s="53"/>
      <c r="VZV11" s="53"/>
      <c r="VZW11" s="53"/>
      <c r="VZX11" s="53"/>
      <c r="VZY11" s="53"/>
      <c r="VZZ11" s="53"/>
      <c r="WAA11" s="53"/>
      <c r="WAB11" s="53"/>
      <c r="WAC11" s="53"/>
      <c r="WAD11" s="53"/>
      <c r="WAE11" s="53"/>
      <c r="WAF11" s="53"/>
      <c r="WAG11" s="53"/>
      <c r="WAH11" s="53"/>
      <c r="WAI11" s="53"/>
      <c r="WAJ11" s="53"/>
      <c r="WAK11" s="53"/>
      <c r="WAL11" s="53"/>
      <c r="WAM11" s="53"/>
      <c r="WAN11" s="53"/>
      <c r="WAO11" s="53"/>
      <c r="WAP11" s="53"/>
      <c r="WAQ11" s="53"/>
      <c r="WAR11" s="53"/>
      <c r="WAS11" s="53"/>
      <c r="WAT11" s="53"/>
      <c r="WAU11" s="53"/>
      <c r="WAV11" s="53"/>
      <c r="WAW11" s="53"/>
      <c r="WAX11" s="53"/>
      <c r="WAY11" s="53"/>
      <c r="WAZ11" s="53"/>
      <c r="WBA11" s="53"/>
      <c r="WBB11" s="53"/>
      <c r="WBC11" s="53"/>
      <c r="WBD11" s="53"/>
      <c r="WBE11" s="53"/>
      <c r="WBF11" s="53"/>
      <c r="WBG11" s="53"/>
      <c r="WBH11" s="53"/>
      <c r="WBI11" s="53"/>
      <c r="WBJ11" s="53"/>
      <c r="WBK11" s="53"/>
      <c r="WBL11" s="53"/>
      <c r="WBM11" s="53"/>
      <c r="WBN11" s="53"/>
      <c r="WBO11" s="53"/>
      <c r="WBP11" s="53"/>
      <c r="WBQ11" s="53"/>
      <c r="WBR11" s="53"/>
      <c r="WBS11" s="53"/>
      <c r="WBT11" s="53"/>
      <c r="WBU11" s="53"/>
      <c r="WBV11" s="53"/>
      <c r="WBW11" s="53"/>
      <c r="WBX11" s="53"/>
      <c r="WBY11" s="53"/>
      <c r="WBZ11" s="53"/>
      <c r="WCA11" s="53"/>
      <c r="WCB11" s="53"/>
      <c r="WCC11" s="53"/>
      <c r="WCD11" s="53"/>
      <c r="WCE11" s="53"/>
      <c r="WCF11" s="53"/>
      <c r="WCG11" s="53"/>
      <c r="WCH11" s="53"/>
      <c r="WCI11" s="53"/>
      <c r="WCJ11" s="53"/>
      <c r="WCK11" s="53"/>
      <c r="WCL11" s="53"/>
      <c r="WCM11" s="53"/>
      <c r="WCN11" s="53"/>
      <c r="WCO11" s="53"/>
      <c r="WCP11" s="53"/>
      <c r="WCQ11" s="53"/>
      <c r="WCR11" s="53"/>
      <c r="WCS11" s="53"/>
      <c r="WCT11" s="53"/>
      <c r="WCU11" s="53"/>
      <c r="WCV11" s="53"/>
      <c r="WCW11" s="53"/>
      <c r="WCX11" s="53"/>
      <c r="WCY11" s="53"/>
      <c r="WCZ11" s="53"/>
      <c r="WDA11" s="53"/>
      <c r="WDB11" s="53"/>
      <c r="WDC11" s="53"/>
      <c r="WDD11" s="53"/>
      <c r="WDE11" s="53"/>
      <c r="WDF11" s="53"/>
      <c r="WDG11" s="53"/>
      <c r="WDH11" s="53"/>
      <c r="WDI11" s="53"/>
      <c r="WDJ11" s="53"/>
      <c r="WDK11" s="53"/>
      <c r="WDL11" s="53"/>
      <c r="WDM11" s="53"/>
      <c r="WDN11" s="53"/>
      <c r="WDO11" s="53"/>
      <c r="WDP11" s="53"/>
      <c r="WDQ11" s="53"/>
      <c r="WDR11" s="53"/>
      <c r="WDS11" s="53"/>
      <c r="WDT11" s="53"/>
      <c r="WDU11" s="53"/>
      <c r="WDV11" s="53"/>
      <c r="WDW11" s="53"/>
      <c r="WDX11" s="53"/>
      <c r="WDY11" s="53"/>
      <c r="WDZ11" s="53"/>
      <c r="WEA11" s="53"/>
      <c r="WEB11" s="53"/>
      <c r="WEC11" s="53"/>
      <c r="WED11" s="53"/>
      <c r="WEE11" s="53"/>
      <c r="WEF11" s="53"/>
      <c r="WEG11" s="53"/>
      <c r="WEH11" s="53"/>
      <c r="WEI11" s="53"/>
      <c r="WEJ11" s="53"/>
      <c r="WEK11" s="53"/>
      <c r="WEL11" s="53"/>
      <c r="WEM11" s="53"/>
      <c r="WEN11" s="53"/>
      <c r="WEO11" s="53"/>
      <c r="WEP11" s="53"/>
      <c r="WEQ11" s="53"/>
      <c r="WER11" s="53"/>
      <c r="WES11" s="53"/>
      <c r="WET11" s="53"/>
      <c r="WEU11" s="53"/>
      <c r="WEV11" s="53"/>
      <c r="WEW11" s="53"/>
      <c r="WEX11" s="53"/>
      <c r="WEY11" s="53"/>
      <c r="WEZ11" s="53"/>
      <c r="WFA11" s="53"/>
      <c r="WFB11" s="53"/>
      <c r="WFC11" s="53"/>
      <c r="WFD11" s="53"/>
      <c r="WFE11" s="53"/>
      <c r="WFF11" s="53"/>
      <c r="WFG11" s="53"/>
      <c r="WFH11" s="53"/>
      <c r="WFI11" s="53"/>
      <c r="WFJ11" s="53"/>
      <c r="WFK11" s="53"/>
      <c r="WFL11" s="53"/>
      <c r="WFM11" s="53"/>
      <c r="WFN11" s="53"/>
      <c r="WFO11" s="53"/>
      <c r="WFP11" s="53"/>
      <c r="WFQ11" s="53"/>
      <c r="WFR11" s="53"/>
      <c r="WFS11" s="53"/>
      <c r="WFT11" s="53"/>
      <c r="WFU11" s="53"/>
      <c r="WFV11" s="53"/>
      <c r="WFW11" s="53"/>
      <c r="WFX11" s="53"/>
      <c r="WFY11" s="53"/>
      <c r="WFZ11" s="53"/>
      <c r="WGA11" s="53"/>
      <c r="WGB11" s="53"/>
      <c r="WGC11" s="53"/>
      <c r="WGD11" s="53"/>
      <c r="WGE11" s="53"/>
      <c r="WGF11" s="53"/>
      <c r="WGG11" s="53"/>
      <c r="WGH11" s="53"/>
      <c r="WGI11" s="53"/>
      <c r="WGJ11" s="53"/>
      <c r="WGK11" s="53"/>
      <c r="WGL11" s="53"/>
      <c r="WGM11" s="53"/>
      <c r="WGN11" s="53"/>
      <c r="WGO11" s="53"/>
      <c r="WGP11" s="53"/>
      <c r="WGQ11" s="53"/>
      <c r="WGR11" s="53"/>
      <c r="WGS11" s="53"/>
      <c r="WGT11" s="53"/>
      <c r="WGU11" s="53"/>
      <c r="WGV11" s="53"/>
      <c r="WGW11" s="53"/>
      <c r="WGX11" s="53"/>
      <c r="WGY11" s="53"/>
      <c r="WGZ11" s="53"/>
      <c r="WHA11" s="53"/>
      <c r="WHB11" s="53"/>
      <c r="WHC11" s="53"/>
      <c r="WHD11" s="53"/>
      <c r="WHE11" s="53"/>
      <c r="WHF11" s="53"/>
      <c r="WHG11" s="53"/>
      <c r="WHH11" s="53"/>
      <c r="WHI11" s="53"/>
      <c r="WHJ11" s="53"/>
      <c r="WHK11" s="53"/>
      <c r="WHL11" s="53"/>
      <c r="WHM11" s="53"/>
      <c r="WHN11" s="53"/>
      <c r="WHO11" s="53"/>
      <c r="WHP11" s="53"/>
      <c r="WHQ11" s="53"/>
      <c r="WHR11" s="53"/>
      <c r="WHS11" s="53"/>
      <c r="WHT11" s="53"/>
      <c r="WHU11" s="53"/>
      <c r="WHV11" s="53"/>
      <c r="WHW11" s="53"/>
      <c r="WHX11" s="53"/>
      <c r="WHY11" s="53"/>
      <c r="WHZ11" s="53"/>
      <c r="WIA11" s="53"/>
      <c r="WIB11" s="53"/>
      <c r="WIC11" s="53"/>
      <c r="WID11" s="53"/>
      <c r="WIE11" s="53"/>
      <c r="WIF11" s="53"/>
      <c r="WIG11" s="53"/>
      <c r="WIH11" s="53"/>
      <c r="WII11" s="53"/>
      <c r="WIJ11" s="53"/>
      <c r="WIK11" s="53"/>
      <c r="WIL11" s="53"/>
      <c r="WIM11" s="53"/>
      <c r="WIN11" s="53"/>
      <c r="WIO11" s="53"/>
      <c r="WIP11" s="53"/>
      <c r="WIQ11" s="53"/>
      <c r="WIR11" s="53"/>
      <c r="WIS11" s="53"/>
      <c r="WIT11" s="53"/>
      <c r="WIU11" s="53"/>
      <c r="WIV11" s="53"/>
      <c r="WIW11" s="53"/>
      <c r="WIX11" s="53"/>
      <c r="WIY11" s="53"/>
      <c r="WIZ11" s="53"/>
      <c r="WJA11" s="53"/>
      <c r="WJB11" s="53"/>
      <c r="WJC11" s="53"/>
      <c r="WJD11" s="53"/>
      <c r="WJE11" s="53"/>
      <c r="WJF11" s="53"/>
      <c r="WJG11" s="53"/>
      <c r="WJH11" s="53"/>
      <c r="WJI11" s="53"/>
      <c r="WJJ11" s="53"/>
      <c r="WJK11" s="53"/>
      <c r="WJL11" s="53"/>
      <c r="WJM11" s="53"/>
      <c r="WJN11" s="53"/>
      <c r="WJO11" s="53"/>
      <c r="WJP11" s="53"/>
      <c r="WJQ11" s="53"/>
      <c r="WJR11" s="53"/>
      <c r="WJS11" s="53"/>
      <c r="WJT11" s="53"/>
      <c r="WJU11" s="53"/>
      <c r="WJV11" s="53"/>
      <c r="WJW11" s="53"/>
      <c r="WJX11" s="53"/>
      <c r="WJY11" s="53"/>
      <c r="WJZ11" s="53"/>
      <c r="WKA11" s="53"/>
      <c r="WKB11" s="53"/>
      <c r="WKC11" s="53"/>
      <c r="WKD11" s="53"/>
      <c r="WKE11" s="53"/>
      <c r="WKF11" s="53"/>
      <c r="WKG11" s="53"/>
      <c r="WKH11" s="53"/>
      <c r="WKI11" s="53"/>
      <c r="WKJ11" s="53"/>
      <c r="WKK11" s="53"/>
      <c r="WKL11" s="53"/>
      <c r="WKM11" s="53"/>
      <c r="WKN11" s="53"/>
      <c r="WKO11" s="53"/>
      <c r="WKP11" s="53"/>
      <c r="WKQ11" s="53"/>
      <c r="WKR11" s="53"/>
      <c r="WKS11" s="53"/>
      <c r="WKT11" s="53"/>
      <c r="WKU11" s="53"/>
      <c r="WKV11" s="53"/>
      <c r="WKW11" s="53"/>
      <c r="WKX11" s="53"/>
      <c r="WKY11" s="53"/>
      <c r="WKZ11" s="53"/>
      <c r="WLA11" s="53"/>
      <c r="WLB11" s="53"/>
      <c r="WLC11" s="53"/>
      <c r="WLD11" s="53"/>
      <c r="WLE11" s="53"/>
      <c r="WLF11" s="53"/>
      <c r="WLG11" s="53"/>
      <c r="WLH11" s="53"/>
      <c r="WLI11" s="53"/>
      <c r="WLJ11" s="53"/>
      <c r="WLK11" s="53"/>
      <c r="WLL11" s="53"/>
      <c r="WLM11" s="53"/>
      <c r="WLN11" s="53"/>
      <c r="WLO11" s="53"/>
      <c r="WLP11" s="53"/>
      <c r="WLQ11" s="53"/>
      <c r="WLR11" s="53"/>
      <c r="WLS11" s="53"/>
      <c r="WLT11" s="53"/>
      <c r="WLU11" s="53"/>
      <c r="WLV11" s="53"/>
      <c r="WLW11" s="53"/>
      <c r="WLX11" s="53"/>
      <c r="WLY11" s="53"/>
      <c r="WLZ11" s="53"/>
      <c r="WMA11" s="53"/>
      <c r="WMB11" s="53"/>
      <c r="WMC11" s="53"/>
      <c r="WMD11" s="53"/>
      <c r="WME11" s="53"/>
      <c r="WMF11" s="53"/>
      <c r="WMG11" s="53"/>
      <c r="WMH11" s="53"/>
      <c r="WMI11" s="53"/>
      <c r="WMJ11" s="53"/>
      <c r="WMK11" s="53"/>
      <c r="WML11" s="53"/>
      <c r="WMM11" s="53"/>
      <c r="WMN11" s="53"/>
      <c r="WMO11" s="53"/>
      <c r="WMP11" s="53"/>
      <c r="WMQ11" s="53"/>
      <c r="WMR11" s="53"/>
      <c r="WMS11" s="53"/>
      <c r="WMT11" s="53"/>
      <c r="WMU11" s="53"/>
      <c r="WMV11" s="53"/>
      <c r="WMW11" s="53"/>
      <c r="WMX11" s="53"/>
      <c r="WMY11" s="53"/>
      <c r="WMZ11" s="53"/>
      <c r="WNA11" s="53"/>
      <c r="WNB11" s="53"/>
      <c r="WNC11" s="53"/>
      <c r="WND11" s="53"/>
      <c r="WNE11" s="53"/>
      <c r="WNF11" s="53"/>
      <c r="WNG11" s="53"/>
      <c r="WNH11" s="53"/>
      <c r="WNI11" s="53"/>
      <c r="WNJ11" s="53"/>
      <c r="WNK11" s="53"/>
      <c r="WNL11" s="53"/>
      <c r="WNM11" s="53"/>
      <c r="WNN11" s="53"/>
      <c r="WNO11" s="53"/>
      <c r="WNP11" s="53"/>
      <c r="WNQ11" s="53"/>
      <c r="WNR11" s="53"/>
      <c r="WNS11" s="53"/>
      <c r="WNT11" s="53"/>
      <c r="WNU11" s="53"/>
      <c r="WNV11" s="53"/>
      <c r="WNW11" s="53"/>
      <c r="WNX11" s="53"/>
      <c r="WNY11" s="53"/>
      <c r="WNZ11" s="53"/>
      <c r="WOA11" s="53"/>
      <c r="WOB11" s="53"/>
      <c r="WOC11" s="53"/>
      <c r="WOD11" s="53"/>
      <c r="WOE11" s="53"/>
      <c r="WOF11" s="53"/>
      <c r="WOG11" s="53"/>
      <c r="WOH11" s="53"/>
      <c r="WOI11" s="53"/>
      <c r="WOJ11" s="53"/>
      <c r="WOK11" s="53"/>
      <c r="WOL11" s="53"/>
      <c r="WOM11" s="53"/>
      <c r="WON11" s="53"/>
      <c r="WOO11" s="53"/>
      <c r="WOP11" s="53"/>
      <c r="WOQ11" s="53"/>
      <c r="WOR11" s="53"/>
      <c r="WOS11" s="53"/>
      <c r="WOT11" s="53"/>
      <c r="WOU11" s="53"/>
      <c r="WOV11" s="53"/>
      <c r="WOW11" s="53"/>
      <c r="WOX11" s="53"/>
      <c r="WOY11" s="53"/>
      <c r="WOZ11" s="53"/>
      <c r="WPA11" s="53"/>
      <c r="WPB11" s="53"/>
      <c r="WPC11" s="53"/>
      <c r="WPD11" s="53"/>
      <c r="WPE11" s="53"/>
      <c r="WPF11" s="53"/>
      <c r="WPG11" s="53"/>
      <c r="WPH11" s="53"/>
      <c r="WPI11" s="53"/>
      <c r="WPJ11" s="53"/>
      <c r="WPK11" s="53"/>
      <c r="WPL11" s="53"/>
      <c r="WPM11" s="53"/>
      <c r="WPN11" s="53"/>
      <c r="WPO11" s="53"/>
      <c r="WPP11" s="53"/>
      <c r="WPQ11" s="53"/>
      <c r="WPR11" s="53"/>
      <c r="WPS11" s="53"/>
      <c r="WPT11" s="53"/>
      <c r="WPU11" s="53"/>
      <c r="WPV11" s="53"/>
      <c r="WPW11" s="53"/>
      <c r="WPX11" s="53"/>
      <c r="WPY11" s="53"/>
      <c r="WPZ11" s="53"/>
      <c r="WQA11" s="53"/>
      <c r="WQB11" s="53"/>
      <c r="WQC11" s="53"/>
      <c r="WQD11" s="53"/>
      <c r="WQE11" s="53"/>
      <c r="WQF11" s="53"/>
      <c r="WQG11" s="53"/>
      <c r="WQH11" s="53"/>
      <c r="WQI11" s="53"/>
      <c r="WQJ11" s="53"/>
      <c r="WQK11" s="53"/>
      <c r="WQL11" s="53"/>
      <c r="WQM11" s="53"/>
      <c r="WQN11" s="53"/>
      <c r="WQO11" s="53"/>
      <c r="WQP11" s="53"/>
      <c r="WQQ11" s="53"/>
      <c r="WQR11" s="53"/>
      <c r="WQS11" s="53"/>
      <c r="WQT11" s="53"/>
      <c r="WQU11" s="53"/>
      <c r="WQV11" s="53"/>
      <c r="WQW11" s="53"/>
      <c r="WQX11" s="53"/>
      <c r="WQY11" s="53"/>
      <c r="WQZ11" s="53"/>
      <c r="WRA11" s="53"/>
      <c r="WRB11" s="53"/>
      <c r="WRC11" s="53"/>
      <c r="WRD11" s="53"/>
      <c r="WRE11" s="53"/>
      <c r="WRF11" s="53"/>
      <c r="WRG11" s="53"/>
      <c r="WRH11" s="53"/>
      <c r="WRI11" s="53"/>
      <c r="WRJ11" s="53"/>
      <c r="WRK11" s="53"/>
      <c r="WRL11" s="53"/>
      <c r="WRM11" s="53"/>
      <c r="WRN11" s="53"/>
      <c r="WRO11" s="53"/>
      <c r="WRP11" s="53"/>
      <c r="WRQ11" s="53"/>
      <c r="WRR11" s="53"/>
      <c r="WRS11" s="53"/>
      <c r="WRT11" s="53"/>
      <c r="WRU11" s="53"/>
      <c r="WRV11" s="53"/>
      <c r="WRW11" s="53"/>
      <c r="WRX11" s="53"/>
      <c r="WRY11" s="53"/>
      <c r="WRZ11" s="53"/>
      <c r="WSA11" s="53"/>
      <c r="WSB11" s="53"/>
      <c r="WSC11" s="53"/>
      <c r="WSD11" s="53"/>
      <c r="WSE11" s="53"/>
      <c r="WSF11" s="53"/>
      <c r="WSG11" s="53"/>
      <c r="WSH11" s="53"/>
      <c r="WSI11" s="53"/>
      <c r="WSJ11" s="53"/>
      <c r="WSK11" s="53"/>
      <c r="WSL11" s="53"/>
      <c r="WSM11" s="53"/>
      <c r="WSN11" s="53"/>
      <c r="WSO11" s="53"/>
      <c r="WSP11" s="53"/>
      <c r="WSQ11" s="53"/>
      <c r="WSR11" s="53"/>
      <c r="WSS11" s="53"/>
      <c r="WST11" s="53"/>
      <c r="WSU11" s="53"/>
      <c r="WSV11" s="53"/>
      <c r="WSW11" s="53"/>
      <c r="WSX11" s="53"/>
      <c r="WSY11" s="53"/>
      <c r="WSZ11" s="53"/>
      <c r="WTA11" s="53"/>
      <c r="WTB11" s="53"/>
      <c r="WTC11" s="53"/>
      <c r="WTD11" s="53"/>
      <c r="WTE11" s="53"/>
      <c r="WTF11" s="53"/>
      <c r="WTG11" s="53"/>
      <c r="WTH11" s="53"/>
      <c r="WTI11" s="53"/>
      <c r="WTJ11" s="53"/>
      <c r="WTK11" s="53"/>
      <c r="WTL11" s="53"/>
      <c r="WTM11" s="53"/>
      <c r="WTN11" s="53"/>
      <c r="WTO11" s="53"/>
      <c r="WTP11" s="53"/>
      <c r="WTQ11" s="53"/>
      <c r="WTR11" s="53"/>
      <c r="WTS11" s="53"/>
      <c r="WTT11" s="53"/>
      <c r="WTU11" s="53"/>
      <c r="WTV11" s="53"/>
      <c r="WTW11" s="53"/>
      <c r="WTX11" s="53"/>
      <c r="WTY11" s="53"/>
      <c r="WTZ11" s="53"/>
      <c r="WUA11" s="53"/>
      <c r="WUB11" s="53"/>
      <c r="WUC11" s="53"/>
      <c r="WUD11" s="53"/>
      <c r="WUE11" s="53"/>
      <c r="WUF11" s="53"/>
      <c r="WUG11" s="53"/>
      <c r="WUH11" s="53"/>
      <c r="WUI11" s="53"/>
      <c r="WUJ11" s="53"/>
      <c r="WUK11" s="53"/>
      <c r="WUL11" s="53"/>
      <c r="WUM11" s="53"/>
      <c r="WUN11" s="53"/>
      <c r="WUO11" s="53"/>
      <c r="WUP11" s="53"/>
      <c r="WUQ11" s="53"/>
      <c r="WUR11" s="53"/>
      <c r="WUS11" s="53"/>
      <c r="WUT11" s="53"/>
      <c r="WUU11" s="53"/>
      <c r="WUV11" s="53"/>
      <c r="WUW11" s="53"/>
      <c r="WUX11" s="53"/>
      <c r="WUY11" s="53"/>
      <c r="WUZ11" s="53"/>
      <c r="WVA11" s="53"/>
      <c r="WVB11" s="53"/>
      <c r="WVC11" s="53"/>
      <c r="WVD11" s="53"/>
      <c r="WVE11" s="53"/>
      <c r="WVF11" s="53"/>
      <c r="WVG11" s="53"/>
      <c r="WVH11" s="53"/>
      <c r="WVI11" s="53"/>
      <c r="WVJ11" s="53"/>
      <c r="WVK11" s="53"/>
      <c r="WVL11" s="53"/>
      <c r="WVM11" s="53"/>
      <c r="WVN11" s="53"/>
      <c r="WVO11" s="53"/>
      <c r="WVP11" s="53"/>
      <c r="WVQ11" s="53"/>
      <c r="WVR11" s="53"/>
      <c r="WVS11" s="53"/>
      <c r="WVT11" s="53"/>
      <c r="WVU11" s="53"/>
      <c r="WVV11" s="53"/>
      <c r="WVW11" s="53"/>
      <c r="WVX11" s="53"/>
      <c r="WVY11" s="53"/>
      <c r="WVZ11" s="53"/>
      <c r="WWA11" s="53"/>
      <c r="WWB11" s="53"/>
      <c r="WWC11" s="53"/>
      <c r="WWD11" s="53"/>
      <c r="WWE11" s="53"/>
      <c r="WWF11" s="53"/>
      <c r="WWG11" s="53"/>
      <c r="WWH11" s="53"/>
      <c r="WWI11" s="53"/>
      <c r="WWJ11" s="53"/>
      <c r="WWK11" s="53"/>
      <c r="WWL11" s="53"/>
      <c r="WWM11" s="53"/>
      <c r="WWN11" s="53"/>
      <c r="WWO11" s="53"/>
      <c r="WWP11" s="53"/>
      <c r="WWQ11" s="53"/>
      <c r="WWR11" s="53"/>
      <c r="WWS11" s="53"/>
      <c r="WWT11" s="53"/>
      <c r="WWU11" s="53"/>
      <c r="WWV11" s="53"/>
      <c r="WWW11" s="53"/>
      <c r="WWX11" s="53"/>
      <c r="WWY11" s="53"/>
      <c r="WWZ11" s="53"/>
      <c r="WXA11" s="53"/>
      <c r="WXB11" s="53"/>
      <c r="WXC11" s="53"/>
      <c r="WXD11" s="53"/>
      <c r="WXE11" s="53"/>
      <c r="WXF11" s="53"/>
      <c r="WXG11" s="53"/>
      <c r="WXH11" s="53"/>
      <c r="WXI11" s="53"/>
      <c r="WXJ11" s="53"/>
      <c r="WXK11" s="53"/>
      <c r="WXL11" s="53"/>
      <c r="WXM11" s="53"/>
      <c r="WXN11" s="53"/>
      <c r="WXO11" s="53"/>
      <c r="WXP11" s="53"/>
      <c r="WXQ11" s="53"/>
      <c r="WXR11" s="53"/>
      <c r="WXS11" s="53"/>
      <c r="WXT11" s="53"/>
      <c r="WXU11" s="53"/>
      <c r="WXV11" s="53"/>
      <c r="WXW11" s="53"/>
      <c r="WXX11" s="53"/>
      <c r="WXY11" s="53"/>
      <c r="WXZ11" s="53"/>
      <c r="WYA11" s="53"/>
      <c r="WYB11" s="53"/>
      <c r="WYC11" s="53"/>
      <c r="WYD11" s="53"/>
      <c r="WYE11" s="53"/>
      <c r="WYF11" s="53"/>
      <c r="WYG11" s="53"/>
      <c r="WYH11" s="53"/>
      <c r="WYI11" s="53"/>
      <c r="WYJ11" s="53"/>
      <c r="WYK11" s="53"/>
      <c r="WYL11" s="53"/>
      <c r="WYM11" s="53"/>
      <c r="WYN11" s="53"/>
      <c r="WYO11" s="53"/>
      <c r="WYP11" s="53"/>
      <c r="WYQ11" s="53"/>
      <c r="WYR11" s="53"/>
      <c r="WYS11" s="53"/>
      <c r="WYT11" s="53"/>
      <c r="WYU11" s="53"/>
      <c r="WYV11" s="53"/>
      <c r="WYW11" s="53"/>
      <c r="WYX11" s="53"/>
      <c r="WYY11" s="53"/>
      <c r="WYZ11" s="53"/>
      <c r="WZA11" s="53"/>
      <c r="WZB11" s="53"/>
      <c r="WZC11" s="53"/>
      <c r="WZD11" s="53"/>
      <c r="WZE11" s="53"/>
      <c r="WZF11" s="53"/>
      <c r="WZG11" s="53"/>
      <c r="WZH11" s="53"/>
      <c r="WZI11" s="53"/>
      <c r="WZJ11" s="53"/>
      <c r="WZK11" s="53"/>
      <c r="WZL11" s="53"/>
      <c r="WZM11" s="53"/>
      <c r="WZN11" s="53"/>
      <c r="WZO11" s="53"/>
      <c r="WZP11" s="53"/>
      <c r="WZQ11" s="53"/>
      <c r="WZR11" s="53"/>
      <c r="WZS11" s="53"/>
      <c r="WZT11" s="53"/>
      <c r="WZU11" s="53"/>
      <c r="WZV11" s="53"/>
      <c r="WZW11" s="53"/>
      <c r="WZX11" s="53"/>
      <c r="WZY11" s="53"/>
      <c r="WZZ11" s="53"/>
      <c r="XAA11" s="53"/>
      <c r="XAB11" s="53"/>
      <c r="XAC11" s="53"/>
      <c r="XAD11" s="53"/>
      <c r="XAE11" s="53"/>
      <c r="XAF11" s="53"/>
      <c r="XAG11" s="53"/>
      <c r="XAH11" s="53"/>
      <c r="XAI11" s="53"/>
      <c r="XAJ11" s="53"/>
      <c r="XAK11" s="53"/>
      <c r="XAL11" s="53"/>
      <c r="XAM11" s="53"/>
      <c r="XAN11" s="53"/>
      <c r="XAO11" s="53"/>
      <c r="XAP11" s="53"/>
      <c r="XAQ11" s="53"/>
      <c r="XAR11" s="53"/>
      <c r="XAS11" s="53"/>
      <c r="XAT11" s="53"/>
      <c r="XAU11" s="53"/>
      <c r="XAV11" s="53"/>
      <c r="XAW11" s="53"/>
      <c r="XAX11" s="53"/>
      <c r="XAY11" s="53"/>
      <c r="XAZ11" s="53"/>
      <c r="XBA11" s="53"/>
      <c r="XBB11" s="53"/>
      <c r="XBC11" s="53"/>
      <c r="XBD11" s="53"/>
      <c r="XBE11" s="53"/>
      <c r="XBF11" s="53"/>
      <c r="XBG11" s="53"/>
      <c r="XBH11" s="53"/>
      <c r="XBI11" s="53"/>
      <c r="XBJ11" s="53"/>
      <c r="XBK11" s="53"/>
      <c r="XBL11" s="53"/>
      <c r="XBM11" s="53"/>
      <c r="XBN11" s="53"/>
      <c r="XBO11" s="53"/>
      <c r="XBP11" s="53"/>
      <c r="XBQ11" s="53"/>
      <c r="XBR11" s="53"/>
      <c r="XBS11" s="53"/>
      <c r="XBT11" s="53"/>
      <c r="XBU11" s="53"/>
      <c r="XBV11" s="53"/>
      <c r="XBW11" s="53"/>
      <c r="XBX11" s="53"/>
      <c r="XBY11" s="53"/>
      <c r="XBZ11" s="53"/>
      <c r="XCA11" s="53"/>
      <c r="XCB11" s="53"/>
      <c r="XCC11" s="53"/>
      <c r="XCD11" s="53"/>
      <c r="XCE11" s="53"/>
      <c r="XCF11" s="53"/>
      <c r="XCG11" s="53"/>
      <c r="XCH11" s="53"/>
      <c r="XCI11" s="53"/>
      <c r="XCJ11" s="53"/>
      <c r="XCK11" s="53"/>
      <c r="XCL11" s="53"/>
      <c r="XCM11" s="53"/>
      <c r="XCN11" s="53"/>
      <c r="XCO11" s="53"/>
      <c r="XCP11" s="53"/>
      <c r="XCQ11" s="53"/>
      <c r="XCR11" s="53"/>
      <c r="XCS11" s="53"/>
      <c r="XCT11" s="53"/>
      <c r="XCU11" s="53"/>
      <c r="XCV11" s="53"/>
      <c r="XCW11" s="53"/>
      <c r="XCX11" s="53"/>
      <c r="XCY11" s="53"/>
      <c r="XCZ11" s="53"/>
      <c r="XDA11" s="53"/>
      <c r="XDB11" s="53"/>
      <c r="XDC11" s="53"/>
      <c r="XDD11" s="53"/>
      <c r="XDE11" s="53"/>
      <c r="XDF11" s="53"/>
      <c r="XDG11" s="53"/>
      <c r="XDH11" s="53"/>
      <c r="XDI11" s="53"/>
      <c r="XDJ11" s="53"/>
      <c r="XDK11" s="53"/>
      <c r="XDL11" s="53"/>
      <c r="XDM11" s="53"/>
      <c r="XDN11" s="53"/>
      <c r="XDO11" s="53"/>
      <c r="XDP11" s="53"/>
      <c r="XDQ11" s="53"/>
      <c r="XDR11" s="53"/>
      <c r="XDS11" s="53"/>
      <c r="XDT11" s="53"/>
      <c r="XDU11" s="53"/>
      <c r="XDV11" s="53"/>
      <c r="XDW11" s="53"/>
      <c r="XDX11" s="53"/>
      <c r="XDY11" s="53"/>
      <c r="XDZ11" s="53"/>
      <c r="XEA11" s="53"/>
      <c r="XEB11" s="53"/>
      <c r="XEC11" s="53"/>
      <c r="XED11" s="53"/>
      <c r="XEE11" s="53"/>
      <c r="XEF11" s="53"/>
      <c r="XEG11" s="53"/>
      <c r="XEH11" s="53"/>
      <c r="XEI11" s="53"/>
      <c r="XEJ11" s="53"/>
      <c r="XEK11" s="53"/>
      <c r="XEL11" s="53"/>
      <c r="XEM11" s="53"/>
      <c r="XEN11" s="53"/>
      <c r="XEO11" s="53"/>
      <c r="XEP11" s="53"/>
      <c r="XEQ11" s="53"/>
      <c r="XER11" s="53"/>
      <c r="XES11" s="53"/>
      <c r="XET11" s="53"/>
      <c r="XEU11" s="53"/>
      <c r="XEV11" s="53"/>
      <c r="XEW11" s="53"/>
      <c r="XEX11" s="53"/>
      <c r="XEY11" s="53"/>
      <c r="XEZ11" s="53"/>
      <c r="XFA11" s="53"/>
      <c r="XFB11" s="53"/>
    </row>
    <row r="12" spans="1:16382">
      <c r="B12" s="49" t="s">
        <v>235</v>
      </c>
      <c r="C12" s="71"/>
      <c r="D12" s="71"/>
      <c r="E12" s="71"/>
      <c r="F12" s="72"/>
      <c r="G12" s="72"/>
    </row>
    <row r="13" spans="1:16382">
      <c r="F13" s="72"/>
      <c r="G13" s="72"/>
    </row>
    <row r="14" spans="1:16382">
      <c r="F14" s="72"/>
      <c r="G14" s="72"/>
    </row>
    <row r="15" spans="1:16382">
      <c r="B15" s="144"/>
      <c r="F15" s="72"/>
      <c r="G15" s="72"/>
    </row>
    <row r="16" spans="1:16382">
      <c r="B16" s="73" t="s">
        <v>120</v>
      </c>
      <c r="C16" s="73" t="s">
        <v>120</v>
      </c>
      <c r="D16" s="73" t="s">
        <v>120</v>
      </c>
      <c r="E16" s="73" t="s">
        <v>120</v>
      </c>
      <c r="F16" s="72"/>
      <c r="G16" s="72"/>
    </row>
    <row r="17" spans="2:7">
      <c r="B17" s="68"/>
      <c r="C17" s="74"/>
      <c r="D17" s="75" t="e">
        <f>IF(#REF!-D16=0,"Check",D15-D16)</f>
        <v>#REF!</v>
      </c>
      <c r="E17" s="75" t="e">
        <f>IF(#REF!-E16=0,"Check",E15-E16)</f>
        <v>#REF!</v>
      </c>
      <c r="F17" s="72"/>
      <c r="G17" s="72"/>
    </row>
    <row r="18" spans="2:7">
      <c r="B18" s="76" t="s">
        <v>236</v>
      </c>
      <c r="C18" s="77"/>
      <c r="D18" s="78">
        <f>'12.3.1.Credicorp Consolidado'!S47</f>
        <v>841827</v>
      </c>
      <c r="E18" s="78">
        <f>'12.3.1.Credicorp Consolidado'!T47</f>
        <v>1523788</v>
      </c>
      <c r="F18" s="72"/>
      <c r="G18" s="72"/>
    </row>
    <row r="19" spans="2:7">
      <c r="B19" s="68"/>
      <c r="C19" s="75" t="e">
        <f>IF(#REF!-C18=0,"Check",#REF!-C18)</f>
        <v>#REF!</v>
      </c>
      <c r="D19" s="75" t="e">
        <f>IF(#REF!-D18=0,"Check",#REF!-D18)</f>
        <v>#REF!</v>
      </c>
      <c r="E19" s="75" t="e">
        <f>IF(#REF!-E18=0,"Check",#REF!-E18)</f>
        <v>#REF!</v>
      </c>
      <c r="F19" s="72"/>
      <c r="G19" s="72"/>
    </row>
    <row r="20" spans="2:7">
      <c r="B20" s="76" t="s">
        <v>237</v>
      </c>
      <c r="C20" s="78">
        <f>'12.3.1.Credicorp Consolidado'!R43</f>
        <v>0</v>
      </c>
      <c r="D20" s="78">
        <f>'12.3.1.Credicorp Consolidado'!S43</f>
        <v>-434648</v>
      </c>
      <c r="E20" s="78">
        <f>'12.3.1.Credicorp Consolidado'!T43</f>
        <v>-555117</v>
      </c>
    </row>
    <row r="21" spans="2:7">
      <c r="B21" s="68"/>
      <c r="C21" s="75" t="e">
        <f>IF(#REF!-C20=0,"Check",#REF!-C20)</f>
        <v>#REF!</v>
      </c>
      <c r="D21" s="75" t="e">
        <f>IF(#REF!-D20=0,"Check",#REF!-D20)</f>
        <v>#REF!</v>
      </c>
      <c r="E21" s="75" t="e">
        <f>IF(#REF!-E20=0,"Check",#REF!-E20)</f>
        <v>#REF!</v>
      </c>
    </row>
    <row r="22" spans="2:7">
      <c r="B22" s="76" t="s">
        <v>238</v>
      </c>
      <c r="C22" s="78">
        <f>'12.3.1.Credicorp Consolidado'!R44</f>
        <v>0</v>
      </c>
      <c r="D22" s="78">
        <f>'12.3.1.Credicorp Consolidado'!S44</f>
        <v>0</v>
      </c>
      <c r="E22" s="78">
        <f>'12.3.1.Credicorp Consolidado'!T44</f>
        <v>0</v>
      </c>
    </row>
    <row r="23" spans="2:7">
      <c r="B23" s="68"/>
      <c r="C23" s="75" t="e">
        <f>IF(#REF!-C22=0,"Check",#REF!-C22)</f>
        <v>#REF!</v>
      </c>
      <c r="D23" s="75" t="e">
        <f>IF(#REF!-D22=0,"Check",#REF!-D22)</f>
        <v>#REF!</v>
      </c>
      <c r="E23" s="75" t="e">
        <f>IF(#REF!-E22=0,"Check",#REF!-E22)</f>
        <v>#REF!</v>
      </c>
    </row>
    <row r="24" spans="2:7">
      <c r="B24" s="76" t="s">
        <v>239</v>
      </c>
      <c r="C24" s="78">
        <f>'12.3.1.Credicorp Consolidado'!R49</f>
        <v>0</v>
      </c>
      <c r="D24" s="78">
        <f>'12.3.1.Credicorp Consolidado'!S49</f>
        <v>0</v>
      </c>
      <c r="E24" s="78">
        <f>'12.3.1.Credicorp Consolidado'!T49</f>
        <v>0</v>
      </c>
    </row>
    <row r="25" spans="2:7">
      <c r="B25" s="68"/>
      <c r="C25" s="75" t="e">
        <f>IF(#REF!-C24=0,"Check",#REF!-C24)</f>
        <v>#REF!</v>
      </c>
      <c r="D25" s="75" t="e">
        <f>IF(#REF!-D24=0,"Check",#REF!-D24)</f>
        <v>#REF!</v>
      </c>
      <c r="E25" s="75" t="e">
        <f>IF(#REF!-E24=0,"Check",#REF!-E24)</f>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7:E18 D19:E21 C25:E25 C19:C24 D22:D24" evalError="1"/>
    <ignoredError sqref="E22:E24" evalError="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B1E7AD-5F4D-4DFE-9D51-649E09C30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Revisión</vt:lpstr>
      <vt:lpstr>Estrategia Digital- Yape</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12.3.1.Credicorp Consolidado</vt:lpstr>
      <vt:lpstr>12.3.2. Credicorp Individual</vt:lpstr>
      <vt:lpstr>12.3.3 BCP Consolidado</vt:lpstr>
      <vt:lpstr>12.3.3 BCP Individual</vt:lpstr>
      <vt:lpstr>12.3.4. BCP Bolivia</vt:lpstr>
      <vt:lpstr>12.5.5. Mibanco</vt:lpstr>
      <vt:lpstr>12.5.6. Prima AFP</vt:lpstr>
      <vt:lpstr>12.5.7 Grupo Pacífico</vt:lpstr>
      <vt:lpstr>12.5.8.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Sebastian Del Aguila Barthelmess</cp:lastModifiedBy>
  <cp:revision/>
  <dcterms:created xsi:type="dcterms:W3CDTF">2021-03-25T15:28:02Z</dcterms:created>
  <dcterms:modified xsi:type="dcterms:W3CDTF">2025-05-14T16:24:46Z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