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4Q25/Tablas Consolidadas/"/>
    </mc:Choice>
  </mc:AlternateContent>
  <xr:revisionPtr revIDLastSave="15943" documentId="6_{322FE1D0-B4E5-4494-B95A-DB1191C15D7E}" xr6:coauthVersionLast="47" xr6:coauthVersionMax="47" xr10:uidLastSave="{1608EE32-0E55-4404-81E4-70C1D96EFD94}"/>
  <bookViews>
    <workbookView xWindow="-120" yWindow="-120" windowWidth="29040" windowHeight="15720" tabRatio="716" firstSheet="3" activeTab="3" xr2:uid="{A1DE73FF-14BF-4490-977C-6C5972B72EE5}"/>
  </bookViews>
  <sheets>
    <sheet name="Index" sheetId="2" r:id="rId1"/>
    <sheet name="Strategy - Yape" sheetId="36" r:id="rId2"/>
    <sheet name="Sustainability" sheetId="44"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ppendices &gt;&gt;" sheetId="37" r:id="rId23"/>
    <sheet name="12.1. Loans in ADB" sheetId="45" r:id="rId24"/>
    <sheet name="12.5.Physical Channels" sheetId="18" r:id="rId25"/>
    <sheet name="12.7.1.Credicorp Consolidated" sheetId="20" r:id="rId26"/>
    <sheet name="12.7.2 Credicorp Stand-alone" sheetId="21" r:id="rId27"/>
    <sheet name="12.7.3 BCP consolidated" sheetId="43" r:id="rId28"/>
    <sheet name="12.7.4 BCP Stand-alone" sheetId="23" r:id="rId29"/>
    <sheet name="12.7.5 BCP Bolivia" sheetId="25" r:id="rId30"/>
    <sheet name="12.7.6. Mibanco" sheetId="24" r:id="rId31"/>
    <sheet name="12.7.7. Prima AFP" sheetId="29" r:id="rId32"/>
    <sheet name="12.7.8. Grupo Pacifico" sheetId="28" r:id="rId33"/>
    <sheet name="12.7.9. IB &amp; WM" sheetId="26" r:id="rId34"/>
  </sheets>
  <definedNames>
    <definedName name="_ftn1" localSheetId="2">Sustainability!#REF!</definedName>
    <definedName name="_ftnref1" localSheetId="2">Sustainability!$B$4</definedName>
    <definedName name="_xlnm.Print_Area" localSheetId="6">'1.1.Loans'!$B$58:$CZ$111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1" l="1"/>
  <c r="H49" i="1"/>
  <c r="G48" i="1"/>
  <c r="C17" i="18" l="1"/>
  <c r="AG24" i="23" l="1"/>
  <c r="AG7" i="23"/>
  <c r="AF7" i="43"/>
  <c r="AF16" i="43" l="1"/>
  <c r="AG18" i="23"/>
  <c r="AC19" i="43"/>
  <c r="AF10" i="43"/>
  <c r="AF19" i="43"/>
  <c r="AG10" i="23"/>
  <c r="AG19" i="23"/>
  <c r="AC13" i="43"/>
  <c r="AF11" i="43"/>
  <c r="AF20" i="43"/>
  <c r="AG11" i="23"/>
  <c r="AG16" i="23"/>
  <c r="AF17" i="43"/>
  <c r="AF18" i="43"/>
  <c r="AG9" i="23"/>
  <c r="AC9" i="43"/>
  <c r="AF12" i="43"/>
  <c r="AF23" i="43"/>
  <c r="AG12" i="23"/>
  <c r="AG17" i="23"/>
  <c r="AF13" i="43"/>
  <c r="AF24" i="43"/>
  <c r="AB19" i="43"/>
  <c r="AF9" i="43"/>
  <c r="AG20" i="23"/>
  <c r="AG13" i="23"/>
  <c r="AG23" i="23"/>
  <c r="AB11" i="43"/>
  <c r="AB17" i="43"/>
  <c r="AB12" i="43"/>
  <c r="AC18" i="43"/>
  <c r="AB24" i="43"/>
  <c r="AB9" i="43"/>
  <c r="AC10" i="43"/>
  <c r="AB20" i="43"/>
  <c r="AC16" i="43"/>
  <c r="AC23" i="43"/>
  <c r="AC24" i="43"/>
  <c r="AC12" i="43"/>
  <c r="AC17" i="43"/>
  <c r="AC20" i="43"/>
  <c r="AB13" i="43"/>
  <c r="AB23" i="43"/>
  <c r="AC11" i="43"/>
  <c r="AB16" i="43"/>
  <c r="AB10" i="43"/>
  <c r="AB18" i="43"/>
  <c r="I58" i="29" l="1"/>
  <c r="H58" i="29"/>
  <c r="K10" i="4"/>
  <c r="G49" i="1"/>
  <c r="F49" i="1"/>
  <c r="J49" i="1"/>
  <c r="F48" i="21" l="1"/>
  <c r="F28" i="21"/>
  <c r="I43" i="1" l="1"/>
  <c r="H48" i="1"/>
  <c r="I42" i="1"/>
  <c r="I48" i="1"/>
  <c r="H44" i="1"/>
  <c r="I47" i="1"/>
  <c r="H42" i="1"/>
  <c r="I44" i="1"/>
  <c r="H46" i="1"/>
  <c r="H43" i="1"/>
  <c r="H47" i="1"/>
  <c r="I46" i="1"/>
  <c r="J46" i="1" l="1"/>
  <c r="J44" i="1"/>
  <c r="J48" i="1"/>
  <c r="J42" i="1"/>
  <c r="J47" i="1"/>
  <c r="J43" i="1"/>
  <c r="I34" i="32"/>
  <c r="H34" i="32"/>
  <c r="I44" i="25" l="1"/>
  <c r="H44" i="25"/>
  <c r="E44" i="25"/>
  <c r="D44" i="25"/>
  <c r="C44" i="25"/>
  <c r="I31" i="10" l="1"/>
  <c r="H31" i="10"/>
  <c r="E31" i="10"/>
  <c r="D31" i="10"/>
  <c r="C31" i="10"/>
  <c r="I15" i="30"/>
  <c r="H15" i="30"/>
  <c r="H69" i="29"/>
  <c r="J69" i="36" l="1"/>
  <c r="I45" i="24" l="1"/>
  <c r="H45" i="24"/>
  <c r="C39" i="8"/>
  <c r="J33" i="24" l="1"/>
  <c r="J45" i="24" s="1"/>
  <c r="E13" i="18" l="1"/>
  <c r="D13" i="18"/>
  <c r="C13" i="18"/>
  <c r="G39" i="8" l="1"/>
  <c r="D39" i="8"/>
  <c r="H39" i="8" s="1"/>
  <c r="D21" i="8"/>
  <c r="H21" i="8" s="1"/>
  <c r="C21" i="8"/>
  <c r="G21" i="8" s="1"/>
  <c r="H16" i="7"/>
  <c r="H15" i="7"/>
  <c r="C19" i="8"/>
  <c r="C37" i="8" s="1"/>
  <c r="I15" i="7" l="1"/>
  <c r="I16" i="7"/>
  <c r="F15" i="7"/>
  <c r="F16" i="7"/>
  <c r="G15" i="7"/>
  <c r="G16" i="7"/>
  <c r="J36" i="13" l="1"/>
  <c r="G7" i="7" l="1"/>
  <c r="F7" i="7"/>
  <c r="G12" i="7"/>
  <c r="F12" i="7"/>
  <c r="F10" i="7"/>
  <c r="G10" i="7"/>
  <c r="F8" i="7"/>
  <c r="G8" i="7"/>
  <c r="F9" i="7"/>
  <c r="G9" i="7"/>
  <c r="F6" i="7"/>
  <c r="G6" i="7"/>
  <c r="F11" i="7"/>
  <c r="G11" i="7"/>
  <c r="H9" i="45" l="1"/>
  <c r="H10" i="45"/>
  <c r="H11" i="45"/>
  <c r="H12" i="45"/>
  <c r="H13" i="45"/>
  <c r="H14" i="45"/>
  <c r="H16" i="45"/>
  <c r="H18" i="45"/>
  <c r="H20" i="45"/>
  <c r="H21" i="45"/>
  <c r="H7" i="45"/>
  <c r="I19" i="45" l="1"/>
  <c r="I18" i="45"/>
  <c r="H19" i="45"/>
  <c r="I10" i="45"/>
  <c r="H8" i="45"/>
  <c r="H15" i="45"/>
  <c r="I14" i="45"/>
  <c r="I12" i="45"/>
  <c r="I11" i="45"/>
  <c r="I17" i="45"/>
  <c r="I13" i="45"/>
  <c r="I16" i="45"/>
  <c r="I7" i="45"/>
  <c r="H17" i="45"/>
  <c r="I21" i="45"/>
  <c r="I15" i="45"/>
  <c r="I9" i="45"/>
  <c r="I20" i="45"/>
  <c r="I8" i="45"/>
  <c r="G12" i="12" l="1"/>
  <c r="G11" i="12"/>
  <c r="G15" i="12"/>
  <c r="H16" i="12"/>
  <c r="K7" i="12"/>
  <c r="K8" i="12"/>
  <c r="K10" i="12"/>
  <c r="K11" i="12"/>
  <c r="K12" i="12"/>
  <c r="K14" i="12"/>
  <c r="K15" i="12"/>
  <c r="K16" i="12"/>
  <c r="K18" i="12"/>
  <c r="K19" i="12"/>
  <c r="K20" i="12"/>
  <c r="K6" i="12"/>
  <c r="G6" i="12"/>
  <c r="H7" i="12"/>
  <c r="H8" i="12"/>
  <c r="H10" i="12"/>
  <c r="H11" i="12"/>
  <c r="H12" i="12"/>
  <c r="H14" i="12"/>
  <c r="H15" i="12"/>
  <c r="H18" i="12"/>
  <c r="H19" i="12"/>
  <c r="H20" i="12"/>
  <c r="G10" i="12"/>
  <c r="G14" i="12"/>
  <c r="G16" i="12"/>
  <c r="G18" i="12"/>
  <c r="G19" i="12"/>
  <c r="G20" i="12"/>
  <c r="G22" i="12"/>
  <c r="G23" i="12"/>
  <c r="G24" i="12"/>
  <c r="I25" i="12"/>
  <c r="J25" i="12"/>
  <c r="I21" i="12"/>
  <c r="J21" i="12"/>
  <c r="I17" i="12"/>
  <c r="J17" i="12"/>
  <c r="J13" i="12"/>
  <c r="J9" i="12"/>
  <c r="I9" i="12"/>
  <c r="G21" i="12"/>
  <c r="H21" i="12"/>
  <c r="G17" i="12"/>
  <c r="H17" i="12"/>
  <c r="K13" i="12" l="1"/>
  <c r="K21" i="12"/>
  <c r="K17" i="12"/>
  <c r="K9" i="12"/>
  <c r="G25" i="12"/>
  <c r="G13" i="12"/>
  <c r="H9" i="12"/>
  <c r="H13" i="12"/>
  <c r="J31" i="10" l="1"/>
  <c r="E15" i="30" l="1"/>
  <c r="D15" i="30"/>
  <c r="C15" i="30"/>
  <c r="E36" i="13"/>
  <c r="D36" i="13"/>
  <c r="C36" i="13"/>
  <c r="E13" i="13"/>
  <c r="D13" i="13"/>
  <c r="C13" i="13"/>
  <c r="I18" i="32"/>
  <c r="I11" i="32"/>
  <c r="H11" i="32"/>
  <c r="H18" i="32" s="1"/>
  <c r="E11" i="32"/>
  <c r="D11" i="32"/>
  <c r="C11" i="32"/>
  <c r="J41" i="21" l="1"/>
  <c r="J9" i="45" l="1"/>
  <c r="K9" i="45"/>
  <c r="L9" i="45"/>
  <c r="F13" i="45"/>
  <c r="J14" i="45"/>
  <c r="K14" i="45"/>
  <c r="F14" i="45"/>
  <c r="J18" i="45"/>
  <c r="K18" i="45"/>
  <c r="G18" i="45"/>
  <c r="K19" i="45"/>
  <c r="K21" i="45"/>
  <c r="L21" i="45"/>
  <c r="K13" i="45" l="1"/>
  <c r="L8" i="45"/>
  <c r="J13" i="45"/>
  <c r="K17" i="45"/>
  <c r="F12" i="45"/>
  <c r="J8" i="45"/>
  <c r="K16" i="45"/>
  <c r="F16" i="45"/>
  <c r="L20" i="45"/>
  <c r="K20" i="45"/>
  <c r="K15" i="45"/>
  <c r="L10" i="45"/>
  <c r="G16" i="45"/>
  <c r="G19" i="45"/>
  <c r="J15" i="45"/>
  <c r="K10" i="45"/>
  <c r="G10" i="45"/>
  <c r="F15" i="45"/>
  <c r="G15" i="45"/>
  <c r="F17" i="45"/>
  <c r="K8" i="45"/>
  <c r="J17" i="45"/>
  <c r="K12" i="45"/>
  <c r="L7" i="45"/>
  <c r="F10" i="45"/>
  <c r="J12" i="45"/>
  <c r="K7" i="45"/>
  <c r="L19" i="45"/>
  <c r="G11" i="45"/>
  <c r="J7" i="45"/>
  <c r="L16" i="45"/>
  <c r="G20" i="45"/>
  <c r="J16" i="45"/>
  <c r="K11" i="45"/>
  <c r="L15" i="45"/>
  <c r="L14" i="45"/>
  <c r="F9" i="45"/>
  <c r="L13" i="45"/>
  <c r="L12" i="45"/>
  <c r="G14" i="45"/>
  <c r="L11" i="45"/>
  <c r="G17" i="45"/>
  <c r="L17" i="45"/>
  <c r="J20" i="45"/>
  <c r="F18" i="45"/>
  <c r="L18" i="45"/>
  <c r="J19" i="45"/>
  <c r="F11" i="45"/>
  <c r="J10" i="45"/>
  <c r="G13" i="45"/>
  <c r="G12" i="45"/>
  <c r="J11" i="45"/>
  <c r="F8" i="45"/>
  <c r="F21" i="45"/>
  <c r="G8" i="45"/>
  <c r="F20" i="45"/>
  <c r="G21" i="45"/>
  <c r="G7" i="45"/>
  <c r="F19" i="45"/>
  <c r="J21" i="45"/>
  <c r="G9" i="45"/>
  <c r="F7" i="45"/>
  <c r="AC20" i="23" l="1"/>
  <c r="AD20" i="23"/>
  <c r="AC13" i="23"/>
  <c r="AD13" i="23"/>
  <c r="AC9" i="23"/>
  <c r="AD9" i="23"/>
  <c r="AC16" i="23"/>
  <c r="AD16" i="23"/>
  <c r="AD23" i="23"/>
  <c r="AC23" i="23"/>
  <c r="AD12" i="23"/>
  <c r="AC12" i="23"/>
  <c r="AC10" i="23"/>
  <c r="AD10" i="23"/>
  <c r="AC17" i="23"/>
  <c r="AD17" i="23"/>
  <c r="AC24" i="23"/>
  <c r="AD24" i="23"/>
  <c r="AC11" i="23"/>
  <c r="AD11" i="23"/>
  <c r="AC18" i="23"/>
  <c r="AD18" i="23"/>
  <c r="AC19" i="23"/>
  <c r="AD19" i="23"/>
  <c r="F12" i="5" l="1"/>
  <c r="J4" i="5" l="1"/>
  <c r="J13" i="5" l="1"/>
  <c r="J17" i="5"/>
  <c r="J6" i="5"/>
  <c r="J9" i="5"/>
  <c r="J10" i="5"/>
  <c r="J12" i="5"/>
  <c r="J16" i="5"/>
  <c r="J7" i="5"/>
  <c r="J15" i="5" l="1"/>
  <c r="J6" i="26" l="1"/>
  <c r="V7" i="20" l="1"/>
  <c r="J58" i="29"/>
  <c r="L14" i="28"/>
  <c r="J37" i="29"/>
  <c r="N8" i="12" l="1"/>
  <c r="N10" i="12"/>
  <c r="N11" i="12"/>
  <c r="N12" i="12"/>
  <c r="N14" i="12"/>
  <c r="N15" i="12"/>
  <c r="N16" i="12"/>
  <c r="N18" i="12"/>
  <c r="N19" i="12"/>
  <c r="N20" i="12"/>
  <c r="N22" i="12"/>
  <c r="N23" i="12"/>
  <c r="N24" i="12"/>
  <c r="N25" i="12"/>
  <c r="M13" i="12" l="1"/>
  <c r="N13" i="12" s="1"/>
  <c r="M21" i="12"/>
  <c r="N21" i="12" s="1"/>
  <c r="M9" i="12"/>
  <c r="M17" i="12"/>
  <c r="N17" i="12" s="1"/>
  <c r="H6" i="12"/>
  <c r="G8" i="12"/>
  <c r="G7" i="12"/>
  <c r="G9" i="12"/>
  <c r="N9" i="12"/>
  <c r="G6" i="5" l="1"/>
  <c r="F17" i="5"/>
  <c r="F6" i="5"/>
  <c r="J44" i="25" l="1"/>
  <c r="J32" i="25"/>
  <c r="J18" i="31" l="1"/>
  <c r="U7" i="23"/>
  <c r="T7" i="43"/>
  <c r="J15" i="30" l="1"/>
  <c r="J4" i="30"/>
  <c r="J4" i="11"/>
  <c r="J34" i="32"/>
  <c r="J18" i="32"/>
  <c r="J11" i="32"/>
  <c r="J4" i="32"/>
  <c r="J17" i="31"/>
  <c r="J5" i="4"/>
  <c r="J30" i="36"/>
  <c r="F15" i="5" l="1"/>
  <c r="G17" i="5"/>
  <c r="G16" i="5"/>
  <c r="F16" i="5"/>
  <c r="G15" i="5"/>
  <c r="K5" i="12" l="1"/>
  <c r="G18" i="31" l="1"/>
  <c r="F18" i="31"/>
  <c r="F13" i="4" l="1"/>
  <c r="F11" i="4"/>
  <c r="F19" i="4"/>
  <c r="F17" i="4"/>
  <c r="F14" i="4"/>
  <c r="F8" i="4"/>
  <c r="F16" i="4"/>
  <c r="F10" i="4"/>
  <c r="F7" i="4"/>
  <c r="F18" i="4"/>
  <c r="F10" i="5" l="1"/>
  <c r="G10" i="5"/>
  <c r="G12" i="5"/>
  <c r="F7" i="5"/>
  <c r="G7" i="5"/>
  <c r="G13" i="5"/>
  <c r="F13" i="5"/>
  <c r="F9" i="5"/>
  <c r="G9" i="5"/>
  <c r="E45" i="24" l="1"/>
  <c r="D45" i="24"/>
  <c r="C45" i="24"/>
  <c r="J13" i="13" l="1"/>
  <c r="J4" i="13"/>
  <c r="E34" i="32" l="1"/>
  <c r="D34" i="32"/>
  <c r="C34" i="32"/>
  <c r="AA17" i="10" l="1"/>
  <c r="X17" i="10"/>
  <c r="F49" i="40" l="1"/>
  <c r="G48" i="42" l="1"/>
  <c r="T17" i="10" l="1"/>
  <c r="J4" i="10"/>
  <c r="C58" i="29"/>
  <c r="D58" i="29"/>
  <c r="E58" i="29"/>
  <c r="G49" i="42"/>
  <c r="H49" i="42"/>
  <c r="F4" i="30"/>
  <c r="G4" i="30"/>
  <c r="C18" i="32"/>
  <c r="D18" i="32"/>
  <c r="E18" i="32"/>
  <c r="Q17" i="10"/>
  <c r="N17" i="10"/>
  <c r="F43" i="42" l="1"/>
  <c r="F30" i="42"/>
  <c r="F23" i="42"/>
  <c r="F49" i="42"/>
  <c r="E49" i="42"/>
  <c r="E43" i="42"/>
  <c r="E30" i="42"/>
  <c r="E23" i="42"/>
  <c r="D49" i="42"/>
  <c r="D43" i="42"/>
  <c r="D30" i="42"/>
  <c r="D23" i="42"/>
  <c r="F48" i="10" l="1"/>
  <c r="G48" i="10"/>
  <c r="G47" i="10"/>
  <c r="F47" i="10"/>
  <c r="J48" i="10" l="1"/>
  <c r="J47" i="10"/>
  <c r="F13" i="34" l="1"/>
  <c r="G13" i="34"/>
  <c r="G14" i="34" l="1"/>
  <c r="G12" i="34"/>
  <c r="F12" i="34"/>
  <c r="F14" i="34" l="1"/>
  <c r="G21" i="34"/>
  <c r="F21" i="34"/>
  <c r="F22" i="34"/>
  <c r="G22" i="34"/>
</calcChain>
</file>

<file path=xl/sharedStrings.xml><?xml version="1.0" encoding="utf-8"?>
<sst xmlns="http://schemas.openxmlformats.org/spreadsheetml/2006/main" count="2114" uniqueCount="947">
  <si>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</si>
  <si>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</si>
  <si>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</si>
  <si>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</si>
  <si>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</si>
  <si>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</si>
  <si>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</si>
  <si>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</si>
  <si>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</si>
  <si>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</si>
  <si>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</si>
  <si>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</si>
  <si>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</si>
  <si>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</si>
  <si>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</si>
  <si>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</si>
  <si>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</si>
  <si>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</si>
  <si>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</si>
  <si>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</si>
  <si>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</si>
  <si>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</si>
  <si>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</si>
  <si>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</si>
  <si>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</si>
  <si>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</si>
  <si>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</si>
  <si>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</si>
  <si>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</si>
  <si>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</si>
  <si>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</si>
  <si>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</si>
  <si>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</si>
  <si>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</si>
  <si>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</si>
  <si>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</si>
  <si>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</si>
  <si>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</si>
  <si>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</si>
  <si>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</si>
  <si>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</si>
  <si>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</si>
  <si>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</si>
  <si>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</si>
  <si>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</si>
  <si>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</si>
  <si>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</si>
  <si>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</si>
  <si>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</si>
  <si>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</si>
  <si>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</si>
  <si>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</si>
  <si>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</si>
  <si>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</si>
  <si>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</si>
  <si>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</si>
  <si>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</si>
  <si>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</si>
  <si>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</si>
  <si>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</si>
  <si>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</si>
  <si>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</si>
  <si>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</si>
  <si>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t xml:space="preserve">Risk-adjusted Net interest margin </t>
  </si>
  <si>
    <t>ROAE</t>
  </si>
  <si>
    <t>ROAA</t>
  </si>
  <si>
    <t>Loan portfolio quality</t>
  </si>
  <si>
    <t>Internal overdue ratio over 90 days</t>
  </si>
  <si>
    <t>Coverage ratio of IOLs</t>
  </si>
  <si>
    <t xml:space="preserve">Coverage ratio of NPLs </t>
  </si>
  <si>
    <t>Operating efficiency</t>
  </si>
  <si>
    <t>Operating expenses / Total average assets</t>
  </si>
  <si>
    <t xml:space="preserve">Capital adequacy - BCP Stand-alone </t>
  </si>
  <si>
    <t xml:space="preserve">Capital adequacy - Mibanco </t>
  </si>
  <si>
    <t>Employees</t>
  </si>
  <si>
    <t>Share Information</t>
  </si>
  <si>
    <t>Issued Shares</t>
  </si>
  <si>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</si>
  <si>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</si>
  <si>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</si>
  <si>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</si>
  <si>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</si>
  <si>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</si>
  <si>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</si>
  <si>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</si>
  <si>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</si>
  <si>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</si>
  <si>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</si>
  <si>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</si>
  <si>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</si>
  <si>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</si>
  <si>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</si>
  <si>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</si>
  <si>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</si>
  <si>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</si>
  <si>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</si>
  <si>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</si>
  <si>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 xml:space="preserve"> Prima</t>
  </si>
  <si>
    <t xml:space="preserve"> Atlantic Security Bank </t>
  </si>
  <si>
    <t>Credicorp</t>
  </si>
  <si>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</si>
  <si>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</si>
  <si>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</si>
  <si>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</si>
  <si>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</si>
  <si>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</si>
  <si>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</si>
  <si>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</si>
  <si>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</si>
  <si>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</si>
  <si>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</si>
  <si>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</si>
  <si>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</si>
  <si>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</si>
  <si>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</si>
  <si>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Total</t>
  </si>
  <si>
    <t>Total loans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</si>
  <si>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</si>
  <si>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</si>
  <si>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</si>
  <si>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</si>
  <si>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</si>
  <si>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</si>
  <si>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</si>
  <si>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</si>
  <si>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</si>
  <si>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</si>
  <si>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</si>
  <si>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</si>
  <si>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</si>
  <si>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</si>
  <si>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</si>
  <si>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</si>
  <si>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</si>
  <si>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</si>
  <si>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</si>
  <si>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</si>
  <si>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</si>
  <si>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</si>
  <si>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</si>
  <si>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</si>
  <si>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</si>
  <si>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</si>
  <si>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</si>
  <si>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</si>
  <si>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</si>
  <si>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</si>
  <si>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</si>
  <si>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</si>
  <si>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</si>
  <si>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</si>
  <si>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</si>
  <si>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</si>
  <si>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</si>
  <si>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</si>
  <si>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</si>
  <si>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</si>
  <si>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</si>
  <si>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</si>
  <si>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</si>
  <si>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</si>
  <si>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</si>
  <si>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</si>
  <si>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</si>
  <si>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</si>
  <si>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</si>
  <si>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</si>
  <si>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</si>
  <si>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t>Net Interest Income / Margin</t>
  </si>
  <si>
    <t>Balances</t>
  </si>
  <si>
    <t>Average Interest Earning Assets (IEA)</t>
  </si>
  <si>
    <t xml:space="preserve">Average Funding </t>
  </si>
  <si>
    <t>Yields</t>
  </si>
  <si>
    <t>Yield on IEAs</t>
  </si>
  <si>
    <r>
      <t>Net Interest Margin (NIM)</t>
    </r>
    <r>
      <rPr>
        <b/>
        <vertAlign val="superscript"/>
        <sz val="10"/>
        <rFont val="Calibri"/>
        <family val="2"/>
        <scheme val="minor"/>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</si>
  <si>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</si>
  <si>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</si>
  <si>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</si>
  <si>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</si>
  <si>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</si>
  <si>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</si>
  <si>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</si>
  <si>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</si>
  <si>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</si>
  <si>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</si>
  <si>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</si>
  <si>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</si>
  <si>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</si>
  <si>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</si>
  <si>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</si>
  <si>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</si>
  <si>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</si>
  <si>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</si>
  <si>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</si>
  <si>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</si>
  <si>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</si>
  <si>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</si>
  <si>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</si>
  <si>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</si>
  <si>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</si>
  <si>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</si>
  <si>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</si>
  <si>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</si>
  <si>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</si>
  <si>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</si>
  <si>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</si>
  <si>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</si>
  <si>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</si>
  <si>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</si>
  <si>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</si>
  <si>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</si>
  <si>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</si>
  <si>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</si>
  <si>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</si>
  <si>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</si>
  <si>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</si>
  <si>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%Change</t>
  </si>
  <si>
    <t>Reinsurance Results</t>
  </si>
  <si>
    <t>Insurance Undewrwriting Result</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</si>
  <si>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</si>
  <si>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</si>
  <si>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</si>
  <si>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</si>
  <si>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</si>
  <si>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</si>
  <si>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</si>
  <si>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</si>
  <si>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</si>
  <si>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</si>
  <si>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</si>
  <si>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</si>
  <si>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</si>
  <si>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</si>
  <si>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</si>
  <si>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</si>
  <si>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</si>
  <si>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</si>
  <si>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</si>
  <si>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</si>
  <si>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</si>
  <si>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</si>
  <si>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</si>
  <si>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</si>
  <si>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</si>
  <si>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</si>
  <si>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</si>
  <si>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</si>
  <si>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</si>
  <si>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</si>
  <si>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</si>
  <si>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</si>
  <si>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</si>
  <si>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t>Goodwill</t>
  </si>
  <si>
    <t>Perpetual subordinated debt</t>
  </si>
  <si>
    <t>Subordinated Debt</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</si>
  <si>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</si>
  <si>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</si>
  <si>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</si>
  <si>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</si>
  <si>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</si>
  <si>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</si>
  <si>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</si>
  <si>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</si>
  <si>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</si>
  <si>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</si>
  <si>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</si>
  <si>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</si>
  <si>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</si>
  <si>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</si>
  <si>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</si>
  <si>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</si>
  <si>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</si>
  <si>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</si>
  <si>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</si>
  <si>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</si>
  <si>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</si>
  <si>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</si>
  <si>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</si>
  <si>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</si>
  <si>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</si>
  <si>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</si>
  <si>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</si>
  <si>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</si>
  <si>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</si>
  <si>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</si>
  <si>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</si>
  <si>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</si>
  <si>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</si>
  <si>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</si>
  <si>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</si>
  <si>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</si>
  <si>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</si>
  <si>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</si>
  <si>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</si>
  <si>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</si>
  <si>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</si>
  <si>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</si>
  <si>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</si>
  <si>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</si>
  <si>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</si>
  <si>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</si>
  <si>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</si>
  <si>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</si>
  <si>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</si>
  <si>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</si>
  <si>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</si>
  <si>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</si>
  <si>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</si>
  <si>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</si>
  <si>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</si>
  <si>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</si>
  <si>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GDP (US$ Millions)</t>
  </si>
  <si>
    <t>Real GDP (% change)</t>
  </si>
  <si>
    <t>GDP per capita (US$)</t>
  </si>
  <si>
    <t>Domestic demand (% change)</t>
  </si>
  <si>
    <t>Gross fixed investment (as % GDP)</t>
  </si>
  <si>
    <r>
      <t xml:space="preserve">Financial system loan without Reactiva (% change) </t>
    </r>
    <r>
      <rPr>
        <vertAlign val="superscript"/>
        <sz val="10"/>
        <rFont val="Calibri"/>
        <family val="2"/>
        <scheme val="minor"/>
      </rPr>
      <t>(1)</t>
    </r>
  </si>
  <si>
    <r>
      <t xml:space="preserve">Inflation, end of period </t>
    </r>
    <r>
      <rPr>
        <vertAlign val="superscript"/>
        <sz val="10"/>
        <rFont val="Calibri"/>
        <family val="2"/>
        <scheme val="minor"/>
      </rPr>
      <t>(2)</t>
    </r>
  </si>
  <si>
    <t>Reference Rate, end of period</t>
  </si>
  <si>
    <t>Exchange rate, end of period</t>
  </si>
  <si>
    <r>
      <t xml:space="preserve">Exchange rate, (% change) </t>
    </r>
    <r>
      <rPr>
        <vertAlign val="superscript"/>
        <sz val="10"/>
        <rFont val="Calibri"/>
        <family val="2"/>
        <scheme val="minor"/>
      </rPr>
      <t>(3)</t>
    </r>
  </si>
  <si>
    <t>Fiscal balance (% GDP)</t>
  </si>
  <si>
    <t>Public Debt (as % GDP)</t>
  </si>
  <si>
    <t>Trade balance (US$ Millions)</t>
  </si>
  <si>
    <t>(As % GDP)</t>
  </si>
  <si>
    <t>Exports</t>
  </si>
  <si>
    <t>Imports</t>
  </si>
  <si>
    <t>Current account balance (As % GDP)</t>
  </si>
  <si>
    <t>Net international reserves (US$ Millions)</t>
  </si>
  <si>
    <t>(As months of imports)</t>
  </si>
  <si>
    <t>Sources: INEI, BCRP y SBS.</t>
  </si>
  <si>
    <t>(2) Inflation target: 1% - 3%</t>
  </si>
  <si>
    <t>BCP Stand-alone's Physical Channels</t>
  </si>
  <si>
    <t xml:space="preserve">change (units) </t>
  </si>
  <si>
    <t>Branches</t>
  </si>
  <si>
    <t>ATMs</t>
  </si>
  <si>
    <t>Agents BCP</t>
  </si>
  <si>
    <t>Total BCP's Network</t>
  </si>
  <si>
    <r>
      <t xml:space="preserve">Physical Point of Contact </t>
    </r>
    <r>
      <rPr>
        <b/>
        <vertAlign val="superscript"/>
        <sz val="10"/>
        <color theme="0"/>
        <rFont val="Calibri"/>
        <family val="2"/>
        <scheme val="minor"/>
      </rPr>
      <t>(1)</t>
    </r>
  </si>
  <si>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</si>
  <si>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</si>
  <si>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</si>
  <si>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</si>
  <si>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</si>
  <si>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</si>
  <si>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</si>
  <si>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</si>
  <si>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</si>
  <si>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</si>
  <si>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</si>
  <si>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</si>
  <si>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</si>
  <si>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</si>
  <si>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</si>
  <si>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</si>
  <si>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</si>
  <si>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</si>
  <si>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</si>
  <si>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</si>
  <si>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</si>
  <si>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</si>
  <si>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</si>
  <si>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</si>
  <si>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</si>
  <si>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</si>
  <si>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</si>
  <si>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</si>
  <si>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</si>
  <si>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</si>
  <si>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</si>
  <si>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</si>
  <si>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</si>
  <si>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</si>
  <si>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</si>
  <si>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</si>
  <si>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</si>
  <si>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</si>
  <si>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</si>
  <si>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</si>
  <si>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</si>
  <si>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</si>
  <si>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</si>
  <si>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</si>
  <si>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</si>
  <si>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</si>
  <si>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</si>
  <si>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</si>
  <si>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</si>
  <si>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</si>
  <si>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</si>
  <si>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</si>
  <si>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</si>
  <si>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</si>
  <si>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</si>
  <si>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</si>
  <si>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</si>
  <si>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</si>
  <si>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</si>
  <si>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</si>
  <si>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</si>
  <si>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</si>
  <si>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</si>
  <si>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</si>
  <si>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</si>
  <si>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</si>
  <si>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</si>
  <si>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</si>
  <si>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</si>
  <si>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</si>
  <si>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</si>
  <si>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</si>
  <si>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</si>
  <si>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</si>
  <si>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</si>
  <si>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</si>
  <si>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</si>
  <si>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</si>
  <si>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</si>
  <si>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</si>
  <si>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</si>
  <si>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</si>
  <si>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</si>
  <si>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</si>
  <si>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</si>
  <si>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</si>
  <si>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</si>
  <si>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</si>
  <si>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</si>
  <si>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</si>
  <si>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</si>
  <si>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</si>
  <si>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</si>
  <si>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</si>
  <si>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</si>
  <si>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</si>
  <si>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</si>
  <si>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</si>
  <si>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</si>
  <si>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</si>
  <si>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</si>
  <si>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</si>
  <si>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Less - allowance for loan losses</t>
  </si>
  <si>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</si>
  <si>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</si>
  <si>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</si>
  <si>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</si>
  <si>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</si>
  <si>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</si>
  <si>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</si>
  <si>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</si>
  <si>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</si>
  <si>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</si>
  <si>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</si>
  <si>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</si>
  <si>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</si>
  <si>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</si>
  <si>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</si>
  <si>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</si>
  <si>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</si>
  <si>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</si>
  <si>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</si>
  <si>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</si>
  <si>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</si>
  <si>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</si>
  <si>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</si>
  <si>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</si>
  <si>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</si>
  <si>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t>Coverage ratio of NPLs</t>
  </si>
  <si>
    <t xml:space="preserve">Net gain on securities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</si>
  <si>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</si>
  <si>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</si>
  <si>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Administrative expenses</t>
  </si>
  <si>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</si>
  <si>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</si>
  <si>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</si>
  <si>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</si>
  <si>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</si>
  <si>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</si>
  <si>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</si>
  <si>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</si>
  <si>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</si>
  <si>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</si>
  <si>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</si>
  <si>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</si>
  <si>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</si>
  <si>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</si>
  <si>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</si>
  <si>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</si>
  <si>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</si>
  <si>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</si>
  <si>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</si>
  <si>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</si>
  <si>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</si>
  <si>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</si>
  <si>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</si>
  <si>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</si>
  <si>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</si>
  <si>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</si>
  <si>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</si>
  <si>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</si>
  <si>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</si>
  <si>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</si>
  <si>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</si>
  <si>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</si>
  <si>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</si>
  <si>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</si>
  <si>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</si>
  <si>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</si>
  <si>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</si>
  <si>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</si>
  <si>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Change</t>
  </si>
  <si>
    <t>ROE</t>
  </si>
  <si>
    <t>Net Interest Margin</t>
  </si>
  <si>
    <t>Efficiency Ratio</t>
  </si>
  <si>
    <t>Operating Expenses / Total Average Assets</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</si>
  <si>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</si>
  <si>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</si>
  <si>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</si>
  <si>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</si>
  <si>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</si>
  <si>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</si>
  <si>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</si>
  <si>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</si>
  <si>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</si>
  <si>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</si>
  <si>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</si>
  <si>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</si>
  <si>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</si>
  <si>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</si>
  <si>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</si>
  <si>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</si>
  <si>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</si>
  <si>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</si>
  <si>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</si>
  <si>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</si>
  <si>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</si>
  <si>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1Q25</t>
  </si>
  <si>
    <t>Sales of medical services</t>
  </si>
  <si>
    <t>Cost of sales of medical services</t>
  </si>
  <si>
    <t xml:space="preserve">Sale of medical services </t>
  </si>
  <si>
    <t xml:space="preserve">Cost of sales of medical services </t>
  </si>
  <si>
    <t>Medical services result</t>
  </si>
  <si>
    <t>Total medical services result</t>
  </si>
  <si>
    <t>n.a.</t>
  </si>
  <si>
    <t>Indicator</t>
  </si>
  <si>
    <t>Company</t>
  </si>
  <si>
    <t>Unit</t>
  </si>
  <si>
    <t>Inclusion</t>
  </si>
  <si>
    <t>BCP Peru and Yape</t>
  </si>
  <si>
    <t>Pacifico</t>
  </si>
  <si>
    <t>Finance for the Future</t>
  </si>
  <si>
    <t>Mibanco Peru</t>
  </si>
  <si>
    <t>BCP Peru</t>
  </si>
  <si>
    <r>
      <t xml:space="preserve">Innovation Portfolio Risk-Adjusted Revenue Share </t>
    </r>
    <r>
      <rPr>
        <vertAlign val="superscript"/>
        <sz val="10"/>
        <color rgb="FF000000"/>
        <rFont val="Calibri"/>
        <family val="2"/>
        <scheme val="minor"/>
      </rPr>
      <t>(2)</t>
    </r>
  </si>
  <si>
    <r>
      <t xml:space="preserve">Digital clients </t>
    </r>
    <r>
      <rPr>
        <vertAlign val="superscript"/>
        <sz val="10"/>
        <color rgb="FF000000"/>
        <rFont val="Calibri"/>
        <family val="2"/>
        <scheme val="minor"/>
      </rPr>
      <t>(3)</t>
    </r>
  </si>
  <si>
    <r>
      <t xml:space="preserve">Digital monetary transactions </t>
    </r>
    <r>
      <rPr>
        <vertAlign val="superscript"/>
        <sz val="10"/>
        <color rgb="FF000000"/>
        <rFont val="Calibri"/>
        <family val="2"/>
        <scheme val="minor"/>
      </rPr>
      <t>(4)</t>
    </r>
  </si>
  <si>
    <r>
      <t xml:space="preserve">Cashless transactions </t>
    </r>
    <r>
      <rPr>
        <vertAlign val="superscript"/>
        <sz val="10"/>
        <color rgb="FF000000"/>
        <rFont val="Calibri"/>
        <family val="2"/>
        <scheme val="minor"/>
      </rPr>
      <t>(5)</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</si>
  <si>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</si>
  <si>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(3) Retail clients that made 70%, or more, of their transactions through digital channels in the last 6 months (including Yape).</t>
  </si>
  <si>
    <t>(4) Monetary Transactions conducted through Mobile Banking, Internet Banking, Yape and Telecredito/Total Monetary Transactions in Retail Banking.</t>
  </si>
  <si>
    <t>(5) Amount transacted through Mobile Banking, Internet Banking, Yape y POS/Total amount transacted through Retail Banking.</t>
  </si>
  <si>
    <t># Transactions / MAU</t>
  </si>
  <si>
    <t>Unit Economics</t>
  </si>
  <si>
    <t>Revenues / MAU (S/)</t>
  </si>
  <si>
    <t>Expenses / MAU (S/)</t>
  </si>
  <si>
    <t>Drivers Monetization</t>
  </si>
  <si>
    <t>E-Commerce</t>
  </si>
  <si>
    <t>Total Operating Expenses</t>
  </si>
  <si>
    <t xml:space="preserve"> Main Management KPI’s</t>
  </si>
  <si>
    <t>Main Financial Results</t>
  </si>
  <si>
    <t xml:space="preserve">(1) Management Figures. </t>
  </si>
  <si>
    <t>(2) Yape users that have made at least one outgoing transaction in the measurement month.</t>
  </si>
  <si>
    <t>(3) Net Promoter Score.</t>
  </si>
  <si>
    <t>(4) Monthly indicators consider the results of the last month of the quarter for the numerator and denominator.</t>
  </si>
  <si>
    <t>(2) Includes interest income, interest expense and net provisions.</t>
  </si>
  <si>
    <r>
      <t xml:space="preserve">Management KPI's </t>
    </r>
    <r>
      <rPr>
        <b/>
        <vertAlign val="superscript"/>
        <sz val="10"/>
        <color theme="0"/>
        <rFont val="Calibri"/>
        <family val="2"/>
        <scheme val="minor"/>
      </rPr>
      <t>(1)</t>
    </r>
  </si>
  <si>
    <r>
      <t xml:space="preserve">Net Interest Income after Provisions </t>
    </r>
    <r>
      <rPr>
        <vertAlign val="superscript"/>
        <sz val="10"/>
        <color rgb="FF000000"/>
        <rFont val="Calibri"/>
        <family val="2"/>
        <scheme val="minor"/>
      </rPr>
      <t>(2)</t>
    </r>
  </si>
  <si>
    <t>Other Core Income</t>
  </si>
  <si>
    <t>Total Other Income</t>
  </si>
  <si>
    <t>Fee Income by Subsidiary</t>
  </si>
  <si>
    <t>(S/ 000)</t>
  </si>
  <si>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</si>
  <si>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</si>
  <si>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</si>
  <si>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</si>
  <si>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</si>
  <si>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</si>
  <si>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</si>
  <si>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</si>
  <si>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</si>
  <si>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</si>
  <si>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</si>
  <si>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</si>
  <si>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</si>
  <si>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</si>
  <si>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Other Non-operative Income</t>
  </si>
  <si>
    <t>(4) Cost of risk: Annualized provision for loan losses / Average total loans.</t>
  </si>
  <si>
    <t>S/ 000</t>
  </si>
  <si>
    <t>(1) Includes Physical Point of Contact of BCP Stand-Alone, Mibanco and BCP Bolivia</t>
  </si>
  <si>
    <r>
      <t xml:space="preserve">Low-cost deposits </t>
    </r>
    <r>
      <rPr>
        <b/>
        <vertAlign val="superscript"/>
        <sz val="10"/>
        <rFont val="Calibri"/>
        <family val="2"/>
        <scheme val="minor"/>
      </rPr>
      <t>(1)</t>
    </r>
  </si>
  <si>
    <t>Interest and Similar Income</t>
  </si>
  <si>
    <t>Interest and Similar Expenses</t>
  </si>
  <si>
    <t xml:space="preserve">  Interest Expense (excluding Net Insurance Financial Expenses)</t>
  </si>
  <si>
    <t xml:space="preserve">  Net Insurance Financial Expenses</t>
  </si>
  <si>
    <t>Net Interest, similar income and expenses</t>
  </si>
  <si>
    <t>Insurance Service Income</t>
  </si>
  <si>
    <t>Insurance Service Expenses</t>
  </si>
  <si>
    <t>EPS</t>
  </si>
  <si>
    <t>Results from exchange differences</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</si>
  <si>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</si>
  <si>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</si>
  <si>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</si>
  <si>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</si>
  <si>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</si>
  <si>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</si>
  <si>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</si>
  <si>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</si>
  <si>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</si>
  <si>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</si>
  <si>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t>(3) Negative % change indicates depreciation.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</si>
  <si>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</si>
  <si>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</si>
  <si>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</si>
  <si>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</si>
  <si>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</si>
  <si>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</si>
  <si>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</si>
  <si>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</si>
  <si>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t>(2) As a percentage of Credicorp's total Risk-Adjusted Revenue.</t>
  </si>
  <si>
    <t>(1) Management figures. Beginning in 1Q25, reclassifications between Operating Expenses and Fee Income have been incorporated, along with new accounting allocations —primarily related to interest expenses associated with the Deposit Insurance Fund. Figures for prior periods have been restated for comparability and may differ from those previously reported.</t>
  </si>
  <si>
    <t>Strategy - Yape</t>
  </si>
  <si>
    <t>(*) Management Figures.</t>
  </si>
  <si>
    <t>Selected Ratios</t>
  </si>
  <si>
    <t>Main Quarterly Indicators and Market Share</t>
  </si>
  <si>
    <t>Year</t>
  </si>
  <si>
    <t>ASB Bank Corp.</t>
  </si>
  <si>
    <t>Variación %</t>
  </si>
  <si>
    <t>Mar25/ Mar24</t>
  </si>
  <si>
    <t>2024</t>
  </si>
  <si>
    <t>2025</t>
  </si>
  <si>
    <t>Total (LC + FC)</t>
  </si>
  <si>
    <t>(1) For further detail on the NIM calculation due to IFRS17, please refer to Annex 12.8</t>
  </si>
  <si>
    <t>Net loss from exchange differences</t>
  </si>
  <si>
    <t>For consolidation purposes, loans generated in Foreign Currency (FC) are converted into Local Currency (LC).</t>
  </si>
  <si>
    <t>(1) Includes other assets and accruals.</t>
  </si>
  <si>
    <t>-</t>
  </si>
  <si>
    <r>
      <t xml:space="preserve">Other Income </t>
    </r>
    <r>
      <rPr>
        <vertAlign val="superscript"/>
        <sz val="10"/>
        <color theme="1"/>
        <rFont val="Calibri"/>
        <family val="2"/>
        <scheme val="minor"/>
      </rPr>
      <t>(3)</t>
    </r>
  </si>
  <si>
    <t>(3) Includes Other income recorded in BCP and in Yape Market.</t>
  </si>
  <si>
    <t>(1) For further detail on the NIM and Cost of Funds calculation, please refer to Annex 12.8</t>
  </si>
  <si>
    <t>(3) Correspond mainly to the eliminations of bancassurance between Pacifico, BCP, and Mibanco.</t>
  </si>
  <si>
    <t>BAP's total loans</t>
  </si>
  <si>
    <t>(1) Unlike the NIM figure calculated according to the formula in Appendix 12.8, the NIM presented in this table includes “Financial Expense associated with the insurance and reinsurance activity, net”.</t>
  </si>
  <si>
    <t>For consolidation purposes, loans generated in FC are converted to LC.
(1) Includes Special accounts, and other banking.
(2) Portfolio Management Figures. Non-audited figures.</t>
  </si>
  <si>
    <r>
      <t>Total Loans (in Average Daily Balances)</t>
    </r>
    <r>
      <rPr>
        <b/>
        <vertAlign val="superscript"/>
        <sz val="11"/>
        <color theme="1"/>
        <rFont val="Calibri"/>
        <family val="2"/>
        <scheme val="minor"/>
      </rPr>
      <t>(1)(2)</t>
    </r>
  </si>
  <si>
    <r>
      <t xml:space="preserve">Total Loans
</t>
    </r>
    <r>
      <rPr>
        <sz val="10"/>
        <color theme="0"/>
        <rFont val="Calibri"/>
        <family val="2"/>
        <scheme val="minor"/>
      </rPr>
      <t>(S/ millions)</t>
    </r>
  </si>
  <si>
    <r>
      <t>Net interest margin</t>
    </r>
    <r>
      <rPr>
        <vertAlign val="superscript"/>
        <sz val="10"/>
        <rFont val="Calibri"/>
        <family val="2"/>
        <scheme val="minor"/>
      </rPr>
      <t>(1)</t>
    </r>
  </si>
  <si>
    <r>
      <t>Funding cost</t>
    </r>
    <r>
      <rPr>
        <vertAlign val="superscript"/>
        <sz val="10"/>
        <rFont val="Calibri"/>
        <family val="2"/>
        <scheme val="minor"/>
      </rPr>
      <t>(2)</t>
    </r>
  </si>
  <si>
    <r>
      <t>Internal overdue ratio</t>
    </r>
    <r>
      <rPr>
        <vertAlign val="superscript"/>
        <sz val="10"/>
        <rFont val="Calibri"/>
        <family val="2"/>
        <scheme val="minor"/>
      </rPr>
      <t>(3)</t>
    </r>
  </si>
  <si>
    <r>
      <t>NPL ratio</t>
    </r>
    <r>
      <rPr>
        <vertAlign val="superscript"/>
        <sz val="10"/>
        <rFont val="Calibri"/>
        <family val="2"/>
        <scheme val="minor"/>
      </rPr>
      <t>(4)</t>
    </r>
  </si>
  <si>
    <r>
      <t>Cost of risk</t>
    </r>
    <r>
      <rPr>
        <vertAlign val="superscript"/>
        <sz val="10"/>
        <rFont val="Calibri"/>
        <family val="2"/>
        <scheme val="minor"/>
      </rPr>
      <t>(5)</t>
    </r>
  </si>
  <si>
    <r>
      <t>Operating income</t>
    </r>
    <r>
      <rPr>
        <vertAlign val="superscript"/>
        <sz val="10"/>
        <rFont val="Calibri"/>
        <family val="2"/>
        <scheme val="minor"/>
      </rPr>
      <t>(6)</t>
    </r>
  </si>
  <si>
    <r>
      <t>Operating expenses</t>
    </r>
    <r>
      <rPr>
        <vertAlign val="superscript"/>
        <sz val="10"/>
        <rFont val="Calibri"/>
        <family val="2"/>
        <scheme val="minor"/>
      </rPr>
      <t>(7)</t>
    </r>
  </si>
  <si>
    <r>
      <t>Efficiency ratio</t>
    </r>
    <r>
      <rPr>
        <vertAlign val="superscript"/>
        <sz val="10"/>
        <rFont val="Calibri"/>
        <family val="2"/>
        <scheme val="minor"/>
      </rPr>
      <t>(8)</t>
    </r>
    <r>
      <rPr>
        <sz val="10"/>
        <rFont val="Calibri"/>
        <family val="2"/>
        <scheme val="minor"/>
      </rPr>
      <t xml:space="preserve"> </t>
    </r>
  </si>
  <si>
    <r>
      <t>Global Capital Ratio</t>
    </r>
    <r>
      <rPr>
        <vertAlign val="superscript"/>
        <sz val="10"/>
        <rFont val="Calibri"/>
        <family val="2"/>
        <scheme val="minor"/>
      </rPr>
      <t>(9)</t>
    </r>
  </si>
  <si>
    <r>
      <t>Ratio Tier 1</t>
    </r>
    <r>
      <rPr>
        <vertAlign val="superscript"/>
        <sz val="10"/>
        <rFont val="Calibri"/>
        <family val="2"/>
        <scheme val="minor"/>
      </rPr>
      <t>(10)</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</si>
  <si>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</si>
  <si>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</si>
  <si>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</si>
  <si>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</si>
  <si>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</si>
  <si>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Net provisions for loan losses / Net interest income </t>
    </r>
    <r>
      <rPr>
        <b/>
        <vertAlign val="superscript"/>
        <sz val="10"/>
        <rFont val="Calibri"/>
        <family val="2"/>
        <scheme val="minor"/>
      </rPr>
      <t>(1)</t>
    </r>
  </si>
  <si>
    <r>
      <t>Cost of Funds</t>
    </r>
    <r>
      <rPr>
        <vertAlign val="superscript"/>
        <sz val="10.7"/>
        <rFont val="Calibri"/>
        <family val="2"/>
        <scheme val="minor"/>
      </rPr>
      <t>(1)</t>
    </r>
  </si>
  <si>
    <r>
      <t>Risk-Adjusted Net Interest Margin</t>
    </r>
    <r>
      <rPr>
        <b/>
        <vertAlign val="superscript"/>
        <sz val="10.7"/>
        <rFont val="Calibri"/>
        <family val="2"/>
        <scheme val="minor"/>
      </rPr>
      <t>(1)</t>
    </r>
  </si>
  <si>
    <r>
      <t>NIM</t>
    </r>
    <r>
      <rPr>
        <b/>
        <vertAlign val="superscript"/>
        <sz val="10"/>
        <rFont val="Calibri"/>
        <family val="2"/>
        <scheme val="minor"/>
      </rPr>
      <t>(1)</t>
    </r>
  </si>
  <si>
    <r>
      <t xml:space="preserve">Cost of risk </t>
    </r>
    <r>
      <rPr>
        <vertAlign val="superscript"/>
        <sz val="10"/>
        <rFont val="Calibri"/>
        <family val="2"/>
        <scheme val="minor"/>
      </rPr>
      <t>(1)</t>
    </r>
  </si>
  <si>
    <r>
      <t xml:space="preserve">BCP Stand-Alone </t>
    </r>
    <r>
      <rPr>
        <vertAlign val="superscript"/>
        <sz val="10"/>
        <color theme="1"/>
        <rFont val="Calibri"/>
        <family val="2"/>
        <scheme val="minor"/>
      </rPr>
      <t>(1)</t>
    </r>
  </si>
  <si>
    <r>
      <t xml:space="preserve">BCP Bolivia </t>
    </r>
    <r>
      <rPr>
        <vertAlign val="superscript"/>
        <sz val="10"/>
        <color theme="1"/>
        <rFont val="Calibri"/>
        <family val="2"/>
        <scheme val="minor"/>
      </rPr>
      <t>(2)</t>
    </r>
  </si>
  <si>
    <r>
      <t xml:space="preserve">Eliminations and Other </t>
    </r>
    <r>
      <rPr>
        <vertAlign val="superscript"/>
        <sz val="10"/>
        <color theme="1"/>
        <rFont val="Calibri"/>
        <family val="2"/>
        <scheme val="minor"/>
      </rPr>
      <t>(3)</t>
    </r>
  </si>
  <si>
    <r>
      <t xml:space="preserve">Net Gain from Associates </t>
    </r>
    <r>
      <rPr>
        <vertAlign val="superscript"/>
        <sz val="10"/>
        <color theme="1"/>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</si>
  <si>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</si>
  <si>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</si>
  <si>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b/>
        <vertAlign val="superscript"/>
        <sz val="10"/>
        <color rgb="FF000000"/>
        <rFont val="Calibri"/>
        <family val="2"/>
        <scheme val="minor"/>
      </rPr>
      <t>(3)</t>
    </r>
  </si>
  <si>
    <r>
      <t>Current and Accumulated Earnings</t>
    </r>
    <r>
      <rPr>
        <vertAlign val="superscript"/>
        <sz val="10"/>
        <rFont val="Calibri"/>
        <family val="2"/>
        <scheme val="minor"/>
      </rPr>
      <t xml:space="preserve"> (1)</t>
    </r>
  </si>
  <si>
    <r>
      <t>Unrealized Gains or Losses</t>
    </r>
    <r>
      <rPr>
        <vertAlign val="superscript"/>
        <sz val="10"/>
        <rFont val="Calibri"/>
        <family val="2"/>
        <scheme val="minor"/>
      </rPr>
      <t xml:space="preserve"> (2)</t>
    </r>
  </si>
  <si>
    <r>
      <t>Intangible Assets</t>
    </r>
    <r>
      <rPr>
        <vertAlign val="superscript"/>
        <sz val="10"/>
        <rFont val="Calibri"/>
        <family val="2"/>
        <scheme val="minor"/>
      </rPr>
      <t xml:space="preserve"> (3)</t>
    </r>
  </si>
  <si>
    <r>
      <t xml:space="preserve">Deductions in Common Equity Tier 1 instruments </t>
    </r>
    <r>
      <rPr>
        <vertAlign val="superscript"/>
        <sz val="10"/>
        <rFont val="Calibri"/>
        <family val="2"/>
        <scheme val="minor"/>
      </rPr>
      <t>(4)</t>
    </r>
  </si>
  <si>
    <r>
      <t xml:space="preserve">Loan loss reserves </t>
    </r>
    <r>
      <rPr>
        <vertAlign val="superscript"/>
        <sz val="10"/>
        <rFont val="Calibri"/>
        <family val="2"/>
        <scheme val="minor"/>
      </rPr>
      <t>(5)</t>
    </r>
  </si>
  <si>
    <r>
      <t xml:space="preserve">Deductions in Tier 2 instruments </t>
    </r>
    <r>
      <rPr>
        <vertAlign val="superscript"/>
        <sz val="10"/>
        <rFont val="Calibri"/>
        <family val="2"/>
        <scheme val="minor"/>
      </rPr>
      <t>(6)</t>
    </r>
  </si>
  <si>
    <r>
      <t xml:space="preserve">ROAA </t>
    </r>
    <r>
      <rPr>
        <vertAlign val="superscript"/>
        <sz val="10"/>
        <color theme="1"/>
        <rFont val="Calibri"/>
        <family val="2"/>
        <scheme val="minor"/>
      </rPr>
      <t>(1)(2)</t>
    </r>
  </si>
  <si>
    <r>
      <t xml:space="preserve">ROAE </t>
    </r>
    <r>
      <rPr>
        <vertAlign val="superscript"/>
        <sz val="10"/>
        <rFont val="Calibri"/>
        <family val="2"/>
        <scheme val="minor"/>
      </rPr>
      <t>(1)(2)</t>
    </r>
  </si>
  <si>
    <r>
      <t xml:space="preserve">Net interest margin </t>
    </r>
    <r>
      <rPr>
        <vertAlign val="superscript"/>
        <sz val="10"/>
        <rFont val="Calibri"/>
        <family val="2"/>
        <scheme val="minor"/>
      </rPr>
      <t>(1)(2)</t>
    </r>
  </si>
  <si>
    <r>
      <t xml:space="preserve">Risk-adjusted Net interest margin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</si>
  <si>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</si>
  <si>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</si>
  <si>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Interest and similar expenses </t>
    </r>
    <r>
      <rPr>
        <vertAlign val="superscript"/>
        <sz val="10"/>
        <rFont val="Calibri"/>
        <family val="2"/>
        <scheme val="minor"/>
      </rPr>
      <t>(1)</t>
    </r>
  </si>
  <si>
    <r>
      <t xml:space="preserve">Total Invesment </t>
    </r>
    <r>
      <rPr>
        <vertAlign val="superscript"/>
        <sz val="10"/>
        <rFont val="Calibri"/>
        <family val="2"/>
        <scheme val="minor"/>
      </rPr>
      <t>(1)</t>
    </r>
  </si>
  <si>
    <r>
      <t xml:space="preserve">Monthly Active Users (MAU) (millions) </t>
    </r>
    <r>
      <rPr>
        <vertAlign val="superscript"/>
        <sz val="10"/>
        <color rgb="FF000000"/>
        <rFont val="Calibri "/>
      </rPr>
      <t>(2)</t>
    </r>
  </si>
  <si>
    <t xml:space="preserve">Revenue Generating MAU (millions) </t>
  </si>
  <si>
    <r>
      <t xml:space="preserve">NPS </t>
    </r>
    <r>
      <rPr>
        <vertAlign val="superscript"/>
        <sz val="10"/>
        <color rgb="FF000000"/>
        <rFont val="Calibri "/>
      </rPr>
      <t>(3)</t>
    </r>
  </si>
  <si>
    <r>
      <t xml:space="preserve">Monthly Indicators </t>
    </r>
    <r>
      <rPr>
        <b/>
        <vertAlign val="superscript"/>
        <sz val="10"/>
        <color rgb="FF000000"/>
        <rFont val="Calibri "/>
      </rPr>
      <t>(4)</t>
    </r>
  </si>
  <si>
    <r>
      <t xml:space="preserve">Quarterly Indicators </t>
    </r>
    <r>
      <rPr>
        <b/>
        <vertAlign val="superscript"/>
        <sz val="10"/>
        <color rgb="FF000000"/>
        <rFont val="Calibri "/>
      </rPr>
      <t>(5)</t>
    </r>
  </si>
  <si>
    <r>
      <t xml:space="preserve">Total TPV (S/, billions) </t>
    </r>
    <r>
      <rPr>
        <vertAlign val="superscript"/>
        <sz val="10"/>
        <color rgb="FF000000"/>
        <rFont val="Calibri "/>
      </rPr>
      <t>(6)</t>
    </r>
  </si>
  <si>
    <t>(5) Quarterly indicators are calculated using the sum of the three months in the period for numerator accounts, and the average of the denominator—based on the last month’s data from both the current and previous quarters.</t>
  </si>
  <si>
    <t>(6) Total Payment Volume.</t>
  </si>
  <si>
    <t>*Contributions to Credicorp reflect the eliminations for consolidation purposes (e.g. eliminations for transactions among Credicorp’s subsidiaries or between Credicorp and its subsidiaries).</t>
  </si>
  <si>
    <t xml:space="preserve">(1) The figure is lower than the net income of Mibanco as Credicorp owns 99.924% of Mibanco (directly and indirectly). </t>
  </si>
  <si>
    <t>(2) The contribution of Grupo Pacífico presented here is greater than the profit of Pacífico Seguros since it is including 100% of Crediseguros (including 48% under Grupo Crédito).</t>
  </si>
  <si>
    <t>(3) Includes Grupo Credito excluding Prima, Servicorp and Emisiones BCP Latam, others of Atlantic Security Holding Corporation and others of Credicorp Ltd.</t>
  </si>
  <si>
    <t>Investment Management &amp; Advisory</t>
  </si>
  <si>
    <r>
      <t xml:space="preserve">Other Core Income </t>
    </r>
    <r>
      <rPr>
        <b/>
        <vertAlign val="superscript"/>
        <sz val="10"/>
        <color theme="0"/>
        <rFont val="Calibri"/>
        <family val="2"/>
        <scheme val="minor"/>
      </rPr>
      <t>(1)</t>
    </r>
  </si>
  <si>
    <t>(1) Beginning in 1Q25, accounting reclassifications have been incorporated affecting Fee Income, Net Gain on Foreign Exchange Transactions, and Net Gain on Derivatives Held for Trading. Prior periods have been restated for comparability and may differ from previously reported figures.</t>
  </si>
  <si>
    <t>Others (1)</t>
  </si>
  <si>
    <t>Association in participation</t>
  </si>
  <si>
    <t>Sep 25</t>
  </si>
  <si>
    <t>3Q25</t>
  </si>
  <si>
    <t>BCP Bolivia</t>
  </si>
  <si>
    <t>%</t>
  </si>
  <si>
    <t>Net Gain (Loss) from Exchange Differences</t>
  </si>
  <si>
    <r>
      <t xml:space="preserve">Financial Results </t>
    </r>
    <r>
      <rPr>
        <b/>
        <vertAlign val="superscript"/>
        <sz val="10"/>
        <color theme="0"/>
        <rFont val="Calibri"/>
        <family val="2"/>
        <scheme val="minor"/>
      </rPr>
      <t>(1)</t>
    </r>
    <r>
      <rPr>
        <b/>
        <sz val="10"/>
        <color theme="0"/>
        <rFont val="Calibri"/>
        <family val="2"/>
        <scheme val="minor"/>
      </rPr>
      <t xml:space="preserve">
S/ millions</t>
    </r>
  </si>
  <si>
    <t>Adjusted by Bolivia's revaluation</t>
  </si>
  <si>
    <t>Total Loans BAP</t>
  </si>
  <si>
    <r>
      <t xml:space="preserve">Others </t>
    </r>
    <r>
      <rPr>
        <vertAlign val="superscript"/>
        <sz val="10"/>
        <color rgb="FF000000"/>
        <rFont val="Calibri"/>
        <family val="2"/>
        <scheme val="minor"/>
      </rPr>
      <t>(1)</t>
    </r>
  </si>
  <si>
    <t>BCP Bolivia (Adjusted for Asset Revaluation)</t>
  </si>
  <si>
    <t>Total Loans BAP (Adjusted for Asset Revaluation)</t>
  </si>
  <si>
    <t>QoQ Change</t>
  </si>
  <si>
    <t>Balance in Neutral USDPEN As of</t>
  </si>
  <si>
    <t>Volume</t>
  </si>
  <si>
    <t>YoY Change</t>
  </si>
  <si>
    <t>YoY Change 
in Neutral USDPEN</t>
  </si>
  <si>
    <t>(1) Provisions for credit losses on loan portfolio, net of annualized recoveries / Average Total Loans. It includes reversal of provisions for “El Niño” Phenomenon in 1Q24.</t>
  </si>
  <si>
    <r>
      <t>Others</t>
    </r>
    <r>
      <rPr>
        <b/>
        <vertAlign val="superscript"/>
        <sz val="10"/>
        <color rgb="FF000000"/>
        <rFont val="Calibri"/>
        <family val="2"/>
        <scheme val="minor"/>
      </rPr>
      <t>(1)</t>
    </r>
  </si>
  <si>
    <t>(1) Includes eliminations for intercompany transactions.</t>
  </si>
  <si>
    <t>(1) Includes other assets and accruals</t>
  </si>
  <si>
    <r>
      <t>Treasury Shares</t>
    </r>
    <r>
      <rPr>
        <vertAlign val="superscript"/>
        <sz val="10"/>
        <rFont val="Calibri"/>
        <family val="2"/>
        <scheme val="minor"/>
      </rPr>
      <t>(12)</t>
    </r>
  </si>
  <si>
    <r>
      <t>Ratio common equity tier 1</t>
    </r>
    <r>
      <rPr>
        <vertAlign val="superscript"/>
        <sz val="10"/>
        <rFont val="Calibri"/>
        <family val="2"/>
        <scheme val="minor"/>
      </rPr>
      <t>(11) (13)</t>
    </r>
  </si>
  <si>
    <r>
      <t>Employees</t>
    </r>
    <r>
      <rPr>
        <b/>
        <vertAlign val="superscript"/>
        <sz val="10"/>
        <rFont val="Calibri"/>
        <family val="2"/>
        <scheme val="minor"/>
      </rPr>
      <t>(14)</t>
    </r>
  </si>
  <si>
    <t>(12) Consider shares held by Atlantic Security Holding Corporation (ASHC) and stock award.</t>
  </si>
  <si>
    <t>(13) Common Equity Tier I calculated based on IFRS Accounting.</t>
  </si>
  <si>
    <t>(14) Internal management figures. Since 1Q25, it has included corporate health and medical services employees</t>
  </si>
  <si>
    <r>
      <t xml:space="preserve">Disbursements through leads </t>
    </r>
    <r>
      <rPr>
        <vertAlign val="superscript"/>
        <sz val="10"/>
        <color rgb="FF000000"/>
        <rFont val="Calibri"/>
        <family val="2"/>
        <scheme val="minor"/>
      </rPr>
      <t>(6)</t>
    </r>
  </si>
  <si>
    <r>
      <t>Disbursements through alternative channels</t>
    </r>
    <r>
      <rPr>
        <vertAlign val="superscript"/>
        <sz val="10"/>
        <color rgb="FF000000"/>
        <rFont val="Calibri"/>
        <family val="2"/>
        <scheme val="minor"/>
      </rPr>
      <t xml:space="preserve"> (7)</t>
    </r>
  </si>
  <si>
    <r>
      <t xml:space="preserve">Relationship managers productivity </t>
    </r>
    <r>
      <rPr>
        <vertAlign val="superscript"/>
        <sz val="10"/>
        <color rgb="FF000000"/>
        <rFont val="Calibri"/>
        <family val="2"/>
        <scheme val="minor"/>
      </rPr>
      <t>(8)</t>
    </r>
  </si>
  <si>
    <r>
      <t xml:space="preserve">Digital Policies (thousands) </t>
    </r>
    <r>
      <rPr>
        <vertAlign val="superscript"/>
        <sz val="10"/>
        <color rgb="FF000000"/>
        <rFont val="Calibri"/>
        <family val="2"/>
        <scheme val="minor"/>
      </rPr>
      <t>(9)</t>
    </r>
  </si>
  <si>
    <t>(6) Disbursements generated through leads/Total disbursements.</t>
  </si>
  <si>
    <t>(7) Disbursements conducted through alternative channels/Total disbursements. Figures differ from previously reported due to a methodological change.</t>
  </si>
  <si>
    <t>(8) Number of loans disbursed/Total relationship managers.</t>
  </si>
  <si>
    <t>(9) Number of insurance policies issued through digital channels.</t>
  </si>
  <si>
    <t>(6) Revenue Generating Total Payment Volume (TPV).</t>
  </si>
  <si>
    <t>(1) Includes gains on other investments. Beginning in 1Q25, revenues from the EPS and Medical Services businesses are no longer reported under Net Gain from Associates. Instead, they are fully consolidated into the Underwriting Insurance Result and the newly created Medical Services Result, respectively.</t>
  </si>
  <si>
    <t>ROAE incl. Goodwill</t>
  </si>
  <si>
    <t>Millions</t>
  </si>
  <si>
    <t>S/ Millions</t>
  </si>
  <si>
    <t>$ Millions</t>
  </si>
  <si>
    <t>USD/PEN Neutral 
Volume change</t>
  </si>
  <si>
    <t>USD/PEN Neutral
% Change</t>
  </si>
  <si>
    <t>Balance in USD/PEN Neutral 
As of</t>
  </si>
  <si>
    <t>QoQ Change 
in USD/PEN Neutral</t>
  </si>
  <si>
    <t>Total Loans
(S/ Millions)</t>
  </si>
  <si>
    <t>Interest Earning Assets</t>
  </si>
  <si>
    <t>Total interest earning assets (Adjusted for Asset Revaluation)</t>
  </si>
  <si>
    <t>Total interest earning assets (Adjusted for Asset Revaluation, FX Neutral USDPEN)</t>
  </si>
  <si>
    <t>Total funding (Adjusted for Asset Revaluation)</t>
  </si>
  <si>
    <t>Total funding (Adjusted for Asset Revaluation, FX Neutral USDPEN)</t>
  </si>
  <si>
    <t>Administrative and General Expenses</t>
  </si>
  <si>
    <t>Peru</t>
  </si>
  <si>
    <r>
      <t xml:space="preserve">2025 </t>
    </r>
    <r>
      <rPr>
        <b/>
        <vertAlign val="superscript"/>
        <sz val="10"/>
        <color rgb="FFFFFFFF"/>
        <rFont val="Calibri"/>
        <family val="2"/>
        <scheme val="minor"/>
      </rPr>
      <t xml:space="preserve"> (4)</t>
    </r>
  </si>
  <si>
    <r>
      <t xml:space="preserve">2026 </t>
    </r>
    <r>
      <rPr>
        <b/>
        <vertAlign val="superscript"/>
        <sz val="10"/>
        <color rgb="FFFFFFFF"/>
        <rFont val="Calibri"/>
        <family val="2"/>
        <scheme val="minor"/>
      </rPr>
      <t xml:space="preserve"> (4)</t>
    </r>
  </si>
  <si>
    <t>(1)  ROAE including goodwill of BCP from the acquisition of Edyficar (Approximately US$ 50.7 million) was 8.9% in 3Q24, 15.5% in 2Q25 and 17.8% in 3Q25. YTD was 8.5% for september 2024 and 15.2% for september 2025.
(2)  Figures include unrealized results that are considered in Pacifico’s Net Equity from the investment portfolio of Pacifico Vida. ROAE excluding such unrealized gains was 26.7% in 3Q24, 29.8% in 2Q25 and 29.5% in 3Q25." YTD was 27.9% for September 2024 and 26.7% for September 2025.</t>
  </si>
  <si>
    <t>Sustainability</t>
  </si>
  <si>
    <t>Credicorp Ltd. Financial Data 4Q25</t>
  </si>
  <si>
    <t>4Q24</t>
  </si>
  <si>
    <t>4Q25</t>
  </si>
  <si>
    <t>Dec 24</t>
  </si>
  <si>
    <t>Dec 25</t>
  </si>
  <si>
    <t>Dec  24</t>
  </si>
  <si>
    <t>(2) Includes Banco de la Nacion branches, which in December 24 were 36, in September were 36 and in December 25 were 36</t>
  </si>
  <si>
    <t>Net loss (gain) from exchange differences</t>
  </si>
  <si>
    <t>(1) Management figures. Figures for December 2024, September 2025, and December 2025.</t>
  </si>
  <si>
    <t># Revenue Generating Transactions (millions)</t>
  </si>
  <si>
    <r>
      <t>People included financially through BCP and Yape – cumulative since 2020</t>
    </r>
    <r>
      <rPr>
        <vertAlign val="superscript"/>
        <sz val="10"/>
        <color rgb="FF000000"/>
        <rFont val="Calibri "/>
      </rPr>
      <t>3</t>
    </r>
  </si>
  <si>
    <r>
      <t>Clients included in inclusive insurance services</t>
    </r>
    <r>
      <rPr>
        <vertAlign val="superscript"/>
        <sz val="10"/>
        <color theme="1"/>
        <rFont val="Calibri "/>
      </rPr>
      <t>4</t>
    </r>
  </si>
  <si>
    <t>Total loan disbursements for MSMEs</t>
  </si>
  <si>
    <t>Disbursements of sustainable financings</t>
  </si>
  <si>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</si>
  <si>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Stock of included clients: individuals with insurance products costing up to 40 soles who belong to the mass or consumer segment.</t>
  </si>
  <si>
    <r>
      <t xml:space="preserve">Low-cost deposits </t>
    </r>
    <r>
      <rPr>
        <b/>
        <vertAlign val="superscript"/>
        <sz val="10"/>
        <rFont val="Calibri"/>
        <family val="2"/>
        <scheme val="minor"/>
      </rPr>
      <t>(2)</t>
    </r>
  </si>
  <si>
    <t>(2) Includes Demand Deposits and Saving Deposits</t>
  </si>
  <si>
    <r>
      <t xml:space="preserve">Other Income </t>
    </r>
    <r>
      <rPr>
        <b/>
        <vertAlign val="superscript"/>
        <sz val="10"/>
        <color theme="0"/>
        <rFont val="Calibri"/>
        <family val="2"/>
        <scheme val="minor"/>
      </rPr>
      <t>(1)</t>
    </r>
  </si>
  <si>
    <t>(2) Beginning in 1Q25, reclassifications related to FX operations at BCP Bolivia have been incorporated. These reclassifications affected Fee Income and Net Gain on Derivatives Held for Trading, which are now consolidated into Net Gain on Foreign Exchange Transactions. Prior periods have been restated for comparability and may differ from previously reported figures.</t>
  </si>
  <si>
    <t>(1) Beginning in 1Q25, accounting reclassifications related to credit card loyalty program expenses and Yape’s transactional fee expenses have been incorporated. These reclassifications affected Administrative and General Expenses as well as Fee Income. Prior periods have been restated for comparability and may differ from previously reported figures.</t>
  </si>
  <si>
    <t>(2) Not includes fees related to E-Commerce. Not includes FX and remittances. Beginning in 1Q25, accounting reclassifications associated with Yape’s transactional fee expenses have been incorporated. These reclassifications affected Administrative and General Expenses and Fee Income. Figures for prior periods have been restated for comparability and may differ from those previously reported</t>
  </si>
  <si>
    <t>(1) Corresponds to fees from credit and debit cards, payments and collections. Beginning in 1Q25, accounting reclassifications related to expenses associated with the credit card loyalty program have been incorporated. These reclassifications affected Administrative and General Expenses and Fee Income. Figures for prior periods have been restated for comparability and may differ from those 
previously reported.</t>
  </si>
  <si>
    <r>
      <t xml:space="preserve">Net Gain of Derivatives Held for Trading </t>
    </r>
    <r>
      <rPr>
        <vertAlign val="superscript"/>
        <sz val="10"/>
        <color theme="1"/>
        <rFont val="Calibri"/>
        <family val="2"/>
        <scheme val="minor"/>
      </rPr>
      <t>(2)</t>
    </r>
  </si>
  <si>
    <t>Net Gain (Loss) on Securities</t>
  </si>
  <si>
    <t>(2) Beginning in 1Q25, accounting reclassifications related to FX operations at BCP Bolivia have been incorporated. These reclassifications affected Fee Income and Net Gain on Derivatives Held for Trading, which are now consolidated into Net Gain on Foreign Exchange Transactions. Figures for prior periods have been restated for comparability and may differ from those previously reported.</t>
  </si>
  <si>
    <r>
      <t xml:space="preserve">GMV (S/, millions) </t>
    </r>
    <r>
      <rPr>
        <vertAlign val="superscript"/>
        <sz val="10"/>
        <color rgb="FF000000"/>
        <rFont val="Calibri "/>
      </rPr>
      <t>(7)</t>
    </r>
  </si>
  <si>
    <t>(7) Gross Merchant Volume, includes the following functionalities: Yape Promos, Yape Store, Ticketing, Gaming, Delivery, Buses, Insurance, Gas, Brand Solutions and Insurance.</t>
  </si>
  <si>
    <t>(1) Includes Banco de la Nacion branches, which in December 24 were 36, in September 25 were 37 and in December 25 were 37.</t>
  </si>
  <si>
    <t>Change
(Volume)</t>
  </si>
  <si>
    <t>Change 
(%)</t>
  </si>
  <si>
    <t>Change FX Neutral USD PEN
(Volume)</t>
  </si>
  <si>
    <t>Change FX Neutral USD PEN
(%)</t>
  </si>
  <si>
    <t>12. 1 Loans in ADB</t>
  </si>
  <si>
    <t>12.5 Physical Channels</t>
  </si>
  <si>
    <t>12.7.1. Credicorp Consolidated</t>
  </si>
  <si>
    <t>12.7.2 Credicorp Stand-alone</t>
  </si>
  <si>
    <t>12.7.3 BCP consolidated</t>
  </si>
  <si>
    <t>12.7.4 BCP Stand-alone</t>
  </si>
  <si>
    <t>12.7.5 BCP Bolivia</t>
  </si>
  <si>
    <t>12.7.6. Mibanco</t>
  </si>
  <si>
    <t>12.7.7. Prima AFP</t>
  </si>
  <si>
    <t>12.7.8. Grupo Pacifico</t>
  </si>
  <si>
    <t>12.7.9. IB &amp; WM</t>
  </si>
  <si>
    <t>Appendices</t>
  </si>
  <si>
    <t>Back to Appendices</t>
  </si>
  <si>
    <t>Subsidiary</t>
  </si>
  <si>
    <t>Prima AFP</t>
  </si>
  <si>
    <t xml:space="preserve">(1) End of period. </t>
  </si>
  <si>
    <t>(4) Grey area indicate estimates by BCP Economic Research as of February 2026</t>
  </si>
  <si>
    <t>5 p</t>
  </si>
  <si>
    <t>2 p</t>
  </si>
  <si>
    <t>Dec 25 / Dec 24</t>
  </si>
  <si>
    <t>6 bps</t>
  </si>
  <si>
    <t>-31 bps</t>
  </si>
  <si>
    <t>-79 bps</t>
  </si>
  <si>
    <t>173 bps</t>
  </si>
  <si>
    <t>73 bps</t>
  </si>
  <si>
    <t>84 bps</t>
  </si>
  <si>
    <t>58 bps</t>
  </si>
  <si>
    <t>82 bps</t>
  </si>
  <si>
    <t>67 bps</t>
  </si>
  <si>
    <t>12 bps</t>
  </si>
  <si>
    <t>183 bps</t>
  </si>
  <si>
    <t>28 bps</t>
  </si>
  <si>
    <t>34 bps</t>
  </si>
  <si>
    <t>16 bps</t>
  </si>
  <si>
    <t>n.a</t>
  </si>
  <si>
    <t>-22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</si>
  <si>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</si>
  <si>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</si>
  <si>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</si>
  <si>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</si>
  <si>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</si>
  <si>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</si>
  <si>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</si>
  <si>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</si>
  <si>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</si>
  <si>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278 bps</t>
  </si>
  <si>
    <t>-96 bps</t>
  </si>
  <si>
    <t>160 bps</t>
  </si>
  <si>
    <t>1520 bps</t>
  </si>
  <si>
    <t>1124 bps</t>
  </si>
  <si>
    <t>384 bps</t>
  </si>
  <si>
    <t>14 bps</t>
  </si>
  <si>
    <t>-264 bps</t>
  </si>
  <si>
    <t>-176 bps</t>
  </si>
  <si>
    <t>245 bps</t>
  </si>
  <si>
    <t>-330 bps</t>
  </si>
  <si>
    <t>-992 bps</t>
  </si>
  <si>
    <t>680 bps</t>
  </si>
  <si>
    <t>1539 bps</t>
  </si>
  <si>
    <t>1064 bps</t>
  </si>
  <si>
    <t>520 bps</t>
  </si>
  <si>
    <t>-652 bps</t>
  </si>
  <si>
    <t>-20 bps</t>
  </si>
  <si>
    <t>266 bps</t>
  </si>
  <si>
    <t>61 bps</t>
  </si>
  <si>
    <t>154 bps</t>
  </si>
  <si>
    <t>-32 bps</t>
  </si>
  <si>
    <t>42 bps</t>
  </si>
  <si>
    <t>1519 bps</t>
  </si>
  <si>
    <t>-198 bps</t>
  </si>
  <si>
    <t>334 bps</t>
  </si>
  <si>
    <t>-72 bps</t>
  </si>
  <si>
    <t>45 bps</t>
  </si>
  <si>
    <t>9 bps</t>
  </si>
  <si>
    <t>-3 bps</t>
  </si>
  <si>
    <t>5 bps</t>
  </si>
  <si>
    <t>38 bps</t>
  </si>
  <si>
    <t>-880 bps</t>
  </si>
  <si>
    <t>-1159 bps</t>
  </si>
  <si>
    <t>-413 bps</t>
  </si>
  <si>
    <t>-2064 bps</t>
  </si>
  <si>
    <t>123 bps</t>
  </si>
  <si>
    <t>270 bps</t>
  </si>
  <si>
    <t>573 bps</t>
  </si>
  <si>
    <t>121 bps</t>
  </si>
  <si>
    <t>257 bps</t>
  </si>
  <si>
    <t>543 bps</t>
  </si>
  <si>
    <t>254 bps</t>
  </si>
  <si>
    <t>1205 bps</t>
  </si>
  <si>
    <t>-39 bps</t>
  </si>
  <si>
    <t>-225 bps</t>
  </si>
  <si>
    <t>-43 bps</t>
  </si>
  <si>
    <t>-216 bps</t>
  </si>
  <si>
    <t>889 bps</t>
  </si>
  <si>
    <t>4040 bps</t>
  </si>
  <si>
    <t>612 bps</t>
  </si>
  <si>
    <t>2536 bps</t>
  </si>
  <si>
    <t>-1150 pbs</t>
  </si>
  <si>
    <t>982 pbs</t>
  </si>
  <si>
    <t>431 pbs</t>
  </si>
  <si>
    <t>77 pbs</t>
  </si>
  <si>
    <t>28 pbs</t>
  </si>
  <si>
    <t>-17 pbs</t>
  </si>
  <si>
    <t>520 pbs</t>
  </si>
  <si>
    <t>-652 pbs</t>
  </si>
  <si>
    <t>-20 pbs</t>
  </si>
  <si>
    <t>164 pbs</t>
  </si>
  <si>
    <t>130 pbs</t>
  </si>
  <si>
    <t>205 pbs</t>
  </si>
  <si>
    <t>-2 bps</t>
  </si>
  <si>
    <t>2 bps</t>
  </si>
  <si>
    <t>47 bps</t>
  </si>
  <si>
    <t>51 bps</t>
  </si>
  <si>
    <t>-12 bps</t>
  </si>
  <si>
    <t>-25 bps</t>
  </si>
  <si>
    <t>-44 bps</t>
  </si>
  <si>
    <t>-270 bps</t>
  </si>
  <si>
    <t>360 bps</t>
  </si>
  <si>
    <t>250 bps</t>
  </si>
  <si>
    <t>-40 bps</t>
  </si>
  <si>
    <t>60 bps</t>
  </si>
  <si>
    <t>40 bps</t>
  </si>
  <si>
    <t>-21 bps</t>
  </si>
  <si>
    <t>-51 bps</t>
  </si>
  <si>
    <t>-14 bps</t>
  </si>
  <si>
    <t>-29 bps</t>
  </si>
  <si>
    <t>-26 bps</t>
  </si>
  <si>
    <t>-71 bps</t>
  </si>
  <si>
    <t>-31 bps)</t>
  </si>
  <si>
    <t>440 bps</t>
  </si>
  <si>
    <t>1190 bps</t>
  </si>
  <si>
    <t>230 bps</t>
  </si>
  <si>
    <t>810 bps</t>
  </si>
  <si>
    <t>260 bps</t>
  </si>
  <si>
    <t>20 bps</t>
  </si>
  <si>
    <t>27 bps</t>
  </si>
  <si>
    <t>Set 25</t>
  </si>
  <si>
    <t>-366 bps</t>
  </si>
  <si>
    <t>-858 bps</t>
  </si>
  <si>
    <t>-4 bps</t>
  </si>
  <si>
    <t>7 bps</t>
  </si>
  <si>
    <t>-36 bps</t>
  </si>
  <si>
    <t>266  bps</t>
  </si>
  <si>
    <t>61  bps</t>
  </si>
  <si>
    <t>154  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</si>
</sst>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2">
    <numFmt numFmtId="41" formatCode="_-* #,##0_-;\-* #,##0_-;_-* &quot;-&quot;_-;_-@_-"/>
    <numFmt numFmtId="43" formatCode="_-* #,##0.00_-;\-* #,##0.00_-;_-* &quot;-&quot;??_-;_-@_-"/>
    <numFmt numFmtId="164" formatCode="_-&quot;$&quot;\ * #,##0.00_-;\-&quot;$&quot;\ * #,##0.00_-;_-&quot;$&quot;\ * &quot;-&quot;??_-;_-@_-"/>
    <numFmt numFmtId="165" formatCode="&quot;S/&quot;#,##0;[Red]\-&quot;S/&quot;#,##0"/>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0.0000"/>
    <numFmt numFmtId="178" formatCode="_(* #,##0.0_);_(* \(#,##0.0\);_(* &quot;-&quot;??_);_(@_)"/>
    <numFmt numFmtId="179" formatCode="General_)"/>
    <numFmt numFmtId="180" formatCode="_ * #,##0_ ;_ * \-#,##0_ ;_ * &quot;-&quot;_ ;_ @_ "/>
    <numFmt numFmtId="181" formatCode="_ &quot;S/.&quot;\ * #,##0.00_ ;_ &quot;S/.&quot;\ * \-#,##0.00_ ;_ &quot;S/.&quot;\ * &quot;-&quot;??_ ;_ @_ "/>
    <numFmt numFmtId="182" formatCode="&quot;$&quot;#,##0_);\(&quot;$&quot;#,##0\)"/>
    <numFmt numFmtId="183" formatCode="&quot;$&quot;#,##0.00_);[Red]\(&quot;$&quot;#,##0.00\)"/>
    <numFmt numFmtId="184" formatCode="_(&quot;$&quot;* #,##0_);_(&quot;$&quot;* \(#,##0\);_(&quot;$&quot;* &quot;-&quot;_);_(@_)"/>
    <numFmt numFmtId="185" formatCode="_(&quot;$&quot;* #,##0.00_);_(&quot;$&quot;* \(#,##0.00\);_(&quot;$&quot;* &quot;-&quot;??_);_(@_)"/>
    <numFmt numFmtId="186" formatCode="_ * #,##0.000_ ;_ * \-#,##0.000_ ;_ * &quot;-&quot;??_ ;_ @_ "/>
    <numFmt numFmtId="187" formatCode="#,##0.000000000"/>
    <numFmt numFmtId="188" formatCode="#,"/>
    <numFmt numFmtId="189" formatCode="&quot;$&quot;#,##0.0_);[Red]\(&quot;$&quot;#,##0.0\)"/>
    <numFmt numFmtId="190" formatCode="_([$€]* #,##0.00_);_([$€]* \(#,##0.00\);_([$€]* &quot;-&quot;??_);_(@_)"/>
    <numFmt numFmtId="191" formatCode="#,#00"/>
    <numFmt numFmtId="192" formatCode="#.##000"/>
    <numFmt numFmtId="193" formatCode="#,##0.0_);\(#,##0.0\)"/>
    <numFmt numFmtId="194" formatCode="0.000000%"/>
    <numFmt numFmtId="195" formatCode="\(0.000_)"/>
    <numFmt numFmtId="196" formatCode="\$#,#00"/>
    <numFmt numFmtId="197" formatCode="%#,#00"/>
    <numFmt numFmtId="198" formatCode="&quot;$&quot;#,##0;&quot;$&quot;\-#,##0"/>
    <numFmt numFmtId="199" formatCode="&quot;$&quot;#,##0.0_);\(&quot;$&quot;#,##0.0\)"/>
    <numFmt numFmtId="200" formatCode="_ * #,##0.0_ ;_ * \-#,##0.0_ ;_ * &quot;-&quot;??_ ;_ @_ "/>
    <numFmt numFmtId="201" formatCode="_ * #,##0.0000_ ;_ * \-#,##0.0000_ ;_ * &quot;-&quot;??_ ;_ @_ "/>
    <numFmt numFmtId="202" formatCode="_([$€-2]\ * #,##0.00_);_([$€-2]\ * \(#,##0.00\);_([$€-2]\ * &quot;-&quot;??_)"/>
    <numFmt numFmtId="203" formatCode="#,##0;\(#,##0\)"/>
    <numFmt numFmtId="204" formatCode="\£\ #,##0_);[Red]\(\£\ #,##0\)"/>
    <numFmt numFmtId="205" formatCode="\¥\ #,##0_);[Red]\(\¥\ #,##0\)"/>
    <numFmt numFmtId="206" formatCode="0.00;[Red]0.00"/>
    <numFmt numFmtId="207" formatCode="00000000"/>
    <numFmt numFmtId="208" formatCode="#,##0\ ;[Red]\(#,##0\);\-"/>
    <numFmt numFmtId="209" formatCode="[$-280A]dddd\,\ dd&quot; de &quot;mmmm&quot; de &quot;yyyy"/>
    <numFmt numFmtId="210" formatCode="_-[$€-2]* #,##0.00_-;\-[$€-2]* #,##0.00_-;_-[$€-2]* &quot;-&quot;??_-"/>
    <numFmt numFmtId="211" formatCode="_(* #,##0_);_(* \(#,##0\);_(* &quot;--- &quot;_)"/>
    <numFmt numFmtId="212" formatCode="_(&quot;$&quot;* #,##0_);_(&quot;$&quot;* \(#,##0\);_(&quot;$&quot;* &quot;--- &quot;_)"/>
    <numFmt numFmtId="213" formatCode="#,##0.0\ ;\(#,##0.0\)"/>
    <numFmt numFmtId="214" formatCode="\•\ \ @"/>
    <numFmt numFmtId="215" formatCode="&quot;$&quot;#,##0.00"/>
    <numFmt numFmtId="216" formatCode="#,##0.0"/>
    <numFmt numFmtId="217" formatCode="#,##0_%_);\(#,##0\)_%;#,##0_%_);@_%_)"/>
    <numFmt numFmtId="218" formatCode="_-* #,##0.00\ _P_t_s_-;\-* #,##0.00\ _P_t_s_-;_-* &quot;-&quot;??\ _P_t_s_-;_-@_-"/>
    <numFmt numFmtId="219" formatCode="_ &quot;S/&quot;* #,##0.00_ ;_ &quot;S/&quot;* \-#,##0.00_ ;_ &quot;S/&quot;* &quot;-&quot;??_ ;_ @_ "/>
    <numFmt numFmtId="220" formatCode="&quot;$&quot;#,##0.00;\(&quot;$&quot;#,##0.00\)"/>
    <numFmt numFmtId="221" formatCode="&quot;$&quot;#,##0_%_);\(&quot;$&quot;#,##0\)_%;&quot;$&quot;#,##0_%_);@_%_)"/>
    <numFmt numFmtId="222" formatCode="_(&quot;S/.&quot;\ * #,##0.00_);_(&quot;S/.&quot;\ * \(#,##0.00\);_(&quot;S/.&quot;\ * &quot;-&quot;??_);_(@_)"/>
    <numFmt numFmtId="223" formatCode="&quot;S/&quot;#,##0;&quot;S/&quot;\-#,##0"/>
    <numFmt numFmtId="224" formatCode="\ \ _•\–\ \ \ \ @"/>
    <numFmt numFmtId="225" formatCode="mmm\-d\-yyyy"/>
    <numFmt numFmtId="226" formatCode="mmm\-yyyy"/>
    <numFmt numFmtId="227" formatCode="m/d/yy_%_)"/>
    <numFmt numFmtId="228" formatCode="#,##0.0\ \ ;\(#,##0.0\)\ "/>
    <numFmt numFmtId="229" formatCode="0_%_);\(0\)_%;0_%_);@_%_)"/>
    <numFmt numFmtId="230" formatCode="_ [$€]* #,##0.00_ ;_ [$€]* \-#,##0.00_ ;_ [$€]* &quot;-&quot;??_ ;_ @_ "/>
    <numFmt numFmtId="231" formatCode="_-[$€]* #,##0.00_-;\-[$€]* #,##0.00_-;_-[$€]* &quot;-&quot;??_-;_-@_-"/>
    <numFmt numFmtId="232" formatCode="#\ ##0.0"/>
    <numFmt numFmtId="233" formatCode="###0_);\(###0\)"/>
    <numFmt numFmtId="234" formatCode="0.0\%_);\(0.0\%\);0.0\%_);@_%_)"/>
    <numFmt numFmtId="235" formatCode="####"/>
    <numFmt numFmtId="236" formatCode="0.00000000"/>
    <numFmt numFmtId="237" formatCode="#,##0.00&quot;F&quot;_);\(#,##0.00&quot;F&quot;\)"/>
    <numFmt numFmtId="238" formatCode="0\ 000\ 000\ 000"/>
    <numFmt numFmtId="239" formatCode="#,##0.0_);[Red]\(#,##0.0\)"/>
    <numFmt numFmtId="240" formatCode="0.0%;[Red]\(0.0%\)"/>
    <numFmt numFmtId="241" formatCode="&quot;S/.&quot;\ #,##0_);\(&quot;S/.&quot;\ #,##0\)"/>
    <numFmt numFmtId="242" formatCode="&quot;S/.&quot;\ #,##0.00_);\(&quot;S/.&quot;\ #,##0.00\)"/>
    <numFmt numFmtId="243" formatCode="&quot;S/.&quot;\ #,##0.00_);[Red]\(&quot;S/.&quot;\ #,##0.00\)"/>
    <numFmt numFmtId="244" formatCode="0.000%"/>
    <numFmt numFmtId="245" formatCode="_ * #,##0.00000_ ;_ * \-#,##0.00000_ ;_ * &quot;-&quot;??_ ;_ @_ "/>
    <numFmt numFmtId="246" formatCode="\$#,##0_);\(\$#,##0\)"/>
    <numFmt numFmtId="247" formatCode="#,##0.00\x;\(#,##0.00\x\)"/>
    <numFmt numFmtId="248" formatCode="0.0\x_)_);&quot;NM&quot;_x_)_);0.0\x_)_);@_%_)"/>
    <numFmt numFmtId="249" formatCode="_(* #,##0.00000_);_(* \(#,##0.00000\);_(* &quot;-&quot;_);_(@_)"/>
    <numFmt numFmtId="250" formatCode="0.000000000E+00;\盌"/>
    <numFmt numFmtId="251" formatCode="#,##0.0;\(#,##0.0\)"/>
    <numFmt numFmtId="252" formatCode="#,##0.000"/>
    <numFmt numFmtId="253" formatCode="#,##0.000_);\(#,##0.000\)"/>
    <numFmt numFmtId="254" formatCode="[$$-409]#,##0.00"/>
    <numFmt numFmtId="255" formatCode="#,##0.0_)\ \ ;[Red]\(#,##0.0\)\ \ "/>
    <numFmt numFmtId="256" formatCode="#,##0.00\x_);[Red]\(#,##0.00\x\);&quot;--  &quot;"/>
    <numFmt numFmtId="257" formatCode="0_);\(0\)"/>
    <numFmt numFmtId="258" formatCode="_(* #,##0.00\x_);_(* \(#,##0.00\x\);_(* &quot;-&quot;??_);_(@_)"/>
    <numFmt numFmtId="259" formatCode="_(* #,##0.0_);_(* \(#,##0.0\);_(* &quot;-&quot;_);_(@_)"/>
    <numFmt numFmtId="260" formatCode="##0%;\(##0%\)"/>
    <numFmt numFmtId="261" formatCode="0.00%;\(0.00%\)"/>
    <numFmt numFmtId="262" formatCode="0.0_%"/>
    <numFmt numFmtId="263" formatCode="#,##0.0%;[Red]\(#,##0.0%\)"/>
    <numFmt numFmtId="264" formatCode="_(&quot;$&quot;* #,##0.00\x_);_(&quot;$&quot;* \(#,##0.00\x\);_(&quot;$&quot;* &quot;-&quot;??_);_(@_)"/>
    <numFmt numFmtId="265" formatCode="0.0%_);\(0.0%\);0.0%_);@_%_)"/>
    <numFmt numFmtId="266" formatCode="#,##0.00\x;#,##0.00\x"/>
    <numFmt numFmtId="267" formatCode="#,##0.00_x"/>
    <numFmt numFmtId="268" formatCode="#,##0.00\x"/>
    <numFmt numFmtId="269" formatCode="_ * #,##0.0_ ;[Red]_ * \-#,##0.0_ ;_ * &quot;-&quot;???_ ;_ @_ "/>
    <numFmt numFmtId="270" formatCode="#,##0.0_%_);\(#,##0.0\)_%;#,##0.0_%_);@_%_)"/>
    <numFmt numFmtId="271" formatCode="&quot;$&quot;#\ ?/?"/>
    <numFmt numFmtId="272" formatCode="_(* #,##0.00\x_);_(* \(#,##0.00\x\);_(* &quot;-&quot;_);_(@_)"/>
    <numFmt numFmtId="273" formatCode="0.00_)"/>
    <numFmt numFmtId="274" formatCode="0.0000%"/>
    <numFmt numFmtId="275" formatCode="_ &quot;\&quot;* #,##0_ ;_ &quot;\&quot;* \-#,##0_ ;_ &quot;\&quot;* &quot;-&quot;_ ;_ @_ "/>
    <numFmt numFmtId="276" formatCode="_ &quot;\&quot;* #,##0.00_ ;_ &quot;\&quot;* \-#,##0.00_ ;_ &quot;\&quot;* &quot;-&quot;??_ ;_ @_ "/>
    <numFmt numFmtId="277" formatCode="[$$-86B]\ #,##0"/>
    <numFmt numFmtId="278" formatCode="&quot;$&quot;#,##0.0000_);\(&quot;$&quot;#,##0.0000\)"/>
    <numFmt numFmtId="279" formatCode="[$$-86B]\ #,##0.000"/>
    <numFmt numFmtId="280" formatCode="mm/dd/yy"/>
    <numFmt numFmtId="281" formatCode="#,##0.0_);[Black]\(#,##0.0\)"/>
    <numFmt numFmtId="282" formatCode="#,##0\ ;\(#,##0\)\ ;&quot;-&quot;??_ "/>
    <numFmt numFmtId="283" formatCode="#,##0;\ \(#,##0\)"/>
    <numFmt numFmtId="284" formatCode="#,##0;\(#,##0\);\-\ "/>
    <numFmt numFmtId="285" formatCode="#,##0;\(#,##0\);\-"/>
    <numFmt numFmtId="286" formatCode="#,##0&quot; pp&quot;;\(#,##0\);\-\ "/>
    <numFmt numFmtId="287" formatCode="_-* #,##0_-;\-* #,##0_-;_-* &quot;-&quot;??_-;_-@_-"/>
    <numFmt numFmtId="288" formatCode="#,##0_);\(#,##0\)"/>
    <numFmt numFmtId="289" formatCode="0.0000000%"/>
    <numFmt numFmtId="290" formatCode="###0&quot; bps&quot;;\-###0&quot; bps&quot;;\-\ "/>
    <numFmt numFmtId="291" formatCode="_-* #,##0.0_-;\-* #,##0.0_-;_-* &quot;-&quot;??_-;_-@_-"/>
    <numFmt numFmtId="292" formatCode="[$-580A]d&quot; de &quot;mmmm&quot; de &quot;yyyy;@"/>
    <numFmt numFmtId="293" formatCode="#,##0_ ;\-#,##0\ "/>
  </numFmts>
  <fonts count="33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theme="0"/>
      <name val="Calibri "/>
    </font>
    <font>
      <vertAlign val="superscript"/>
      <sz val="10"/>
      <color theme="1"/>
      <name val="Calibri"/>
      <family val="2"/>
    </font>
    <font>
      <sz val="10"/>
      <color theme="1"/>
      <name val="Calibri"/>
      <family val="2"/>
    </font>
    <font>
      <b/>
      <sz val="10"/>
      <color theme="1"/>
      <name val="Calibri"/>
      <family val="2"/>
    </font>
    <font>
      <vertAlign val="superscript"/>
      <sz val="10"/>
      <color theme="1"/>
      <name val="Calibri"/>
      <family val="2"/>
      <scheme val="minor"/>
    </font>
    <font>
      <b/>
      <vertAlign val="superscript"/>
      <sz val="10"/>
      <color rgb="FF000000"/>
      <name val="Calibri"/>
      <family val="2"/>
      <scheme val="minor"/>
    </font>
    <font>
      <vertAlign val="superscript"/>
      <sz val="10"/>
      <name val="Calibri"/>
      <family val="2"/>
    </font>
    <font>
      <sz val="8"/>
      <color rgb="FF000000"/>
      <name val="Calibri"/>
      <family val="2"/>
      <scheme val="minor"/>
    </font>
    <font>
      <sz val="6.5"/>
      <color rgb="FF000000"/>
      <name val="Calibri"/>
      <family val="2"/>
      <scheme val="minor"/>
    </font>
    <font>
      <sz val="11"/>
      <color theme="1"/>
      <name val="Arial"/>
      <family val="2"/>
    </font>
    <font>
      <b/>
      <sz val="10"/>
      <color theme="0"/>
      <name val="Calibri"/>
      <family val="2"/>
    </font>
    <font>
      <b/>
      <vertAlign val="superscript"/>
      <sz val="10"/>
      <color theme="0"/>
      <name val="Calibri"/>
      <family val="2"/>
    </font>
    <font>
      <sz val="10"/>
      <color rgb="FF000000"/>
      <name val="Calibri "/>
    </font>
    <font>
      <i/>
      <sz val="8"/>
      <name val="Calibri"/>
      <family val="2"/>
      <scheme val="minor"/>
    </font>
    <font>
      <b/>
      <sz val="10"/>
      <color rgb="FF000000"/>
      <name val="Calibri "/>
    </font>
    <font>
      <vertAlign val="superscript"/>
      <sz val="10"/>
      <color rgb="FF000000"/>
      <name val="Calibri "/>
    </font>
    <font>
      <sz val="8"/>
      <color theme="1"/>
      <name val="Calibri"/>
      <family val="2"/>
      <scheme val="minor"/>
    </font>
    <font>
      <b/>
      <vertAlign val="superscript"/>
      <sz val="10"/>
      <color theme="1"/>
      <name val="Calibri"/>
      <family val="2"/>
      <scheme val="minor"/>
    </font>
    <font>
      <vertAlign val="superscript"/>
      <sz val="10.7"/>
      <name val="Calibri"/>
      <family val="2"/>
      <scheme val="minor"/>
    </font>
    <font>
      <b/>
      <vertAlign val="superscript"/>
      <sz val="10.7"/>
      <name val="Calibri"/>
      <family val="2"/>
      <scheme val="minor"/>
    </font>
    <font>
      <sz val="8"/>
      <color theme="1"/>
      <name val="Calibri   "/>
    </font>
    <font>
      <i/>
      <sz val="10"/>
      <name val="Calibri"/>
      <family val="2"/>
      <scheme val="minor"/>
    </font>
    <font>
      <b/>
      <vertAlign val="superscript"/>
      <sz val="10"/>
      <color rgb="FF000000"/>
      <name val="Calibri "/>
    </font>
    <font>
      <u/>
      <sz val="7.5"/>
      <color indexed="12"/>
      <name val="Univers (WN)"/>
    </font>
    <font>
      <sz val="10"/>
      <name val="Univers (WN)"/>
    </font>
    <font>
      <vertAlign val="superscript"/>
      <sz val="10"/>
      <color theme="1"/>
      <name val="Calibri "/>
    </font>
    <font>
      <b/>
      <sz val="14"/>
      <color theme="0"/>
      <name val="Calibri "/>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1DD5CC"/>
        <bgColor indexed="64"/>
      </patternFill>
    </fill>
    <fill>
      <patternFill patternType="solid">
        <fgColor rgb="FF46BDC6"/>
        <bgColor indexed="64"/>
      </patternFill>
    </fill>
    <fill>
      <patternFill patternType="solid">
        <fgColor rgb="FFE93CAC"/>
        <bgColor indexed="64"/>
      </patternFill>
    </fill>
    <fill>
      <patternFill patternType="solid">
        <fgColor theme="0" tint="-0.14999847407452621"/>
        <bgColor indexed="64"/>
      </patternFill>
    </fill>
    <fill>
      <patternFill patternType="solid">
        <fgColor rgb="FF00D274"/>
        <bgColor indexed="64"/>
      </patternFill>
    </fill>
  </fills>
  <borders count="102">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auto="1"/>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
      <left/>
      <right/>
      <top/>
      <bottom style="medium">
        <color auto="1"/>
      </bottom>
      <diagonal/>
    </border>
    <border>
      <left style="medium">
        <color indexed="64"/>
      </left>
      <right style="medium">
        <color indexed="64"/>
      </right>
      <top/>
      <bottom style="medium">
        <color auto="1"/>
      </bottom>
      <diagonal/>
    </border>
    <border>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s>
  <cellStyleXfs count="53411">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10" fillId="0" borderId="0"/>
    <xf numFmtId="171" fontId="8" fillId="0" borderId="0" applyFont="0" applyFill="0" applyBorder="0" applyAlignment="0" applyProtection="0"/>
    <xf numFmtId="0" fontId="8" fillId="0" borderId="0"/>
    <xf numFmtId="9" fontId="7" fillId="0" borderId="0" applyFont="0" applyFill="0" applyBorder="0" applyAlignment="0" applyProtection="0"/>
    <xf numFmtId="167" fontId="10"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8" fillId="0" borderId="0"/>
    <xf numFmtId="167"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7"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7"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1" fontId="8" fillId="0" borderId="0" applyFont="0" applyFill="0" applyBorder="0" applyAlignment="0" applyProtection="0"/>
    <xf numFmtId="0" fontId="11" fillId="0" borderId="0"/>
    <xf numFmtId="172" fontId="7" fillId="0" borderId="0" applyFont="0" applyFill="0" applyBorder="0" applyAlignment="0" applyProtection="0"/>
    <xf numFmtId="171" fontId="8" fillId="0" borderId="0" applyFont="0" applyFill="0" applyBorder="0" applyAlignment="0" applyProtection="0"/>
    <xf numFmtId="9" fontId="31" fillId="0" borderId="0" applyFont="0" applyFill="0" applyBorder="0" applyAlignment="0" applyProtection="0"/>
    <xf numFmtId="0" fontId="43"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7" fontId="7" fillId="0" borderId="0" applyFont="0" applyFill="0" applyBorder="0" applyAlignment="0" applyProtection="0"/>
    <xf numFmtId="0" fontId="8" fillId="0" borderId="0"/>
    <xf numFmtId="0" fontId="2" fillId="0" borderId="25" applyNumberFormat="0" applyFill="0" applyAlignment="0" applyProtection="0"/>
    <xf numFmtId="0" fontId="61" fillId="0" borderId="0"/>
    <xf numFmtId="171" fontId="8" fillId="0" borderId="0" applyFont="0" applyFill="0" applyBorder="0" applyAlignment="0" applyProtection="0"/>
    <xf numFmtId="0" fontId="62" fillId="0" borderId="0"/>
    <xf numFmtId="167" fontId="62" fillId="0" borderId="0" applyFont="0" applyFill="0" applyBorder="0" applyAlignment="0" applyProtection="0"/>
    <xf numFmtId="9" fontId="62" fillId="0" borderId="0" applyFont="0" applyFill="0" applyBorder="0" applyAlignment="0" applyProtection="0"/>
    <xf numFmtId="0" fontId="62" fillId="0" borderId="0"/>
    <xf numFmtId="0" fontId="51" fillId="0" borderId="18" applyNumberFormat="0" applyFill="0" applyAlignment="0" applyProtection="0"/>
    <xf numFmtId="0" fontId="52" fillId="0" borderId="19" applyNumberFormat="0" applyFill="0" applyAlignment="0" applyProtection="0"/>
    <xf numFmtId="0" fontId="54" fillId="10" borderId="0" applyNumberFormat="0" applyBorder="0" applyAlignment="0" applyProtection="0"/>
    <xf numFmtId="0" fontId="56" fillId="13" borderId="21" applyNumberFormat="0" applyAlignment="0" applyProtection="0"/>
    <xf numFmtId="0" fontId="57" fillId="13" borderId="20" applyNumberFormat="0" applyAlignment="0" applyProtection="0"/>
    <xf numFmtId="0" fontId="60"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65" fillId="51" borderId="0" applyNumberFormat="0" applyBorder="0" applyAlignment="0" applyProtection="0"/>
    <xf numFmtId="0" fontId="65" fillId="4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2"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64"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64"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66"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7"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1" fillId="72" borderId="28" applyNumberFormat="0" applyAlignment="0" applyProtection="0"/>
    <xf numFmtId="0" fontId="73" fillId="0" borderId="0"/>
    <xf numFmtId="0" fontId="31" fillId="0" borderId="0"/>
    <xf numFmtId="0" fontId="74" fillId="0" borderId="0"/>
    <xf numFmtId="0" fontId="31" fillId="0" borderId="0"/>
    <xf numFmtId="0" fontId="74" fillId="0" borderId="0"/>
    <xf numFmtId="0" fontId="31" fillId="0" borderId="0"/>
    <xf numFmtId="0" fontId="75" fillId="0" borderId="0"/>
    <xf numFmtId="0" fontId="76" fillId="0" borderId="0"/>
    <xf numFmtId="0" fontId="77" fillId="0" borderId="0" applyNumberFormat="0" applyAlignment="0">
      <alignment horizontal="left"/>
    </xf>
    <xf numFmtId="0" fontId="78" fillId="0" borderId="0" applyNumberFormat="0" applyAlignment="0">
      <alignment horizontal="left"/>
    </xf>
    <xf numFmtId="0" fontId="79" fillId="0" borderId="0" applyNumberFormat="0" applyAlignment="0">
      <alignment horizontal="left"/>
    </xf>
    <xf numFmtId="0" fontId="9" fillId="0" borderId="0" applyNumberFormat="0" applyAlignment="0"/>
    <xf numFmtId="0" fontId="80" fillId="0" borderId="0" applyNumberFormat="0" applyAlignment="0"/>
    <xf numFmtId="0" fontId="81"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2" fillId="89"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1"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3" borderId="0" applyNumberFormat="0" applyBorder="0" applyAlignment="0" applyProtection="0"/>
    <xf numFmtId="188" fontId="83" fillId="0" borderId="0">
      <protection locked="0"/>
    </xf>
    <xf numFmtId="188" fontId="31" fillId="0" borderId="0">
      <protection locked="0"/>
    </xf>
    <xf numFmtId="188" fontId="83" fillId="0" borderId="0">
      <protection locked="0"/>
    </xf>
    <xf numFmtId="188" fontId="31" fillId="0" borderId="0">
      <protection locked="0"/>
    </xf>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85" fillId="0" borderId="0" applyNumberFormat="0" applyAlignment="0">
      <alignment horizontal="left"/>
    </xf>
    <xf numFmtId="0" fontId="31" fillId="0" borderId="0" applyNumberFormat="0" applyAlignment="0">
      <alignment horizontal="left"/>
    </xf>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90" fontId="6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1" fontId="81" fillId="0" borderId="0">
      <protection locked="0"/>
    </xf>
    <xf numFmtId="191" fontId="31" fillId="0" borderId="0">
      <protection locked="0"/>
    </xf>
    <xf numFmtId="192" fontId="81" fillId="0" borderId="0">
      <protection locked="0"/>
    </xf>
    <xf numFmtId="192" fontId="31" fillId="0" borderId="0">
      <protection locked="0"/>
    </xf>
    <xf numFmtId="0" fontId="72" fillId="97"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0" fontId="88" fillId="0" borderId="8" applyNumberFormat="0" applyAlignment="0" applyProtection="0">
      <alignment horizontal="left" vertical="center"/>
    </xf>
    <xf numFmtId="0" fontId="31" fillId="0" borderId="8" applyNumberFormat="0" applyAlignment="0" applyProtection="0">
      <alignment horizontal="left" vertical="center"/>
    </xf>
    <xf numFmtId="0" fontId="88" fillId="0" borderId="11">
      <alignment horizontal="left" vertical="center"/>
    </xf>
    <xf numFmtId="0" fontId="31" fillId="0" borderId="11">
      <alignment horizontal="left" vertical="center"/>
    </xf>
    <xf numFmtId="0" fontId="89" fillId="0" borderId="31" applyNumberFormat="0" applyFill="0" applyAlignment="0" applyProtection="0"/>
    <xf numFmtId="0" fontId="84" fillId="0" borderId="0" applyNumberFormat="0" applyFill="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86" fillId="83" borderId="26" applyNumberFormat="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93" fontId="92" fillId="100" borderId="0"/>
    <xf numFmtId="193" fontId="31" fillId="100" borderId="0"/>
    <xf numFmtId="0" fontId="93" fillId="0" borderId="35" applyNumberFormat="0" applyFill="0" applyAlignment="0" applyProtection="0"/>
    <xf numFmtId="193" fontId="94" fillId="101" borderId="0"/>
    <xf numFmtId="193" fontId="31" fillId="101" borderId="0"/>
    <xf numFmtId="180" fontId="8" fillId="0" borderId="0" applyFont="0" applyFill="0" applyBorder="0" applyAlignment="0" applyProtection="0"/>
    <xf numFmtId="180" fontId="31"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4" fontId="8" fillId="0" borderId="0" applyFont="0" applyFill="0" applyBorder="0" applyAlignment="0" applyProtection="0"/>
    <xf numFmtId="38" fontId="8" fillId="0" borderId="0" applyFont="0" applyFill="0" applyBorder="0" applyAlignment="0" applyProtection="0"/>
    <xf numFmtId="195" fontId="8" fillId="0" borderId="0" applyFont="0" applyFill="0" applyBorder="0" applyAlignment="0" applyProtection="0"/>
    <xf numFmtId="40" fontId="8" fillId="0" borderId="0" applyFont="0" applyFill="0" applyBorder="0" applyAlignment="0" applyProtection="0"/>
    <xf numFmtId="196" fontId="81" fillId="0" borderId="0">
      <protection locked="0"/>
    </xf>
    <xf numFmtId="196" fontId="31" fillId="0" borderId="0">
      <protection locked="0"/>
    </xf>
    <xf numFmtId="0" fontId="72" fillId="83" borderId="0" applyNumberFormat="0" applyBorder="0" applyAlignment="0" applyProtection="0"/>
    <xf numFmtId="0" fontId="31" fillId="102" borderId="0" applyNumberFormat="0" applyBorder="0" applyAlignment="0" applyProtection="0"/>
    <xf numFmtId="0" fontId="96" fillId="83"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31" fillId="0" borderId="0"/>
    <xf numFmtId="0" fontId="8" fillId="0" borderId="0"/>
    <xf numFmtId="0" fontId="31" fillId="0" borderId="0"/>
    <xf numFmtId="0" fontId="7"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8" fillId="0" borderId="0"/>
    <xf numFmtId="0" fontId="31"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31" fillId="4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31"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98" fillId="86" borderId="37" applyNumberFormat="0" applyAlignment="0" applyProtection="0"/>
    <xf numFmtId="0" fontId="8" fillId="0" borderId="0"/>
    <xf numFmtId="0" fontId="8" fillId="0" borderId="0"/>
    <xf numFmtId="14" fontId="31" fillId="0" borderId="0">
      <alignment horizontal="center" wrapText="1"/>
      <protection locked="0"/>
    </xf>
    <xf numFmtId="14" fontId="67"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7"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2" fontId="31" fillId="0" borderId="0"/>
    <xf numFmtId="0" fontId="8" fillId="0" borderId="0"/>
    <xf numFmtId="198" fontId="99" fillId="0" borderId="0"/>
    <xf numFmtId="0" fontId="8" fillId="0" borderId="0"/>
    <xf numFmtId="0" fontId="8" fillId="0" borderId="0"/>
    <xf numFmtId="0" fontId="31"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0" fontId="31" fillId="0" borderId="38" applyNumberFormat="0" applyBorder="0"/>
    <xf numFmtId="0" fontId="43" fillId="0" borderId="38" applyNumberFormat="0" applyBorder="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31"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38" fontId="31" fillId="0" borderId="0"/>
    <xf numFmtId="38" fontId="101" fillId="0" borderId="0"/>
    <xf numFmtId="0" fontId="8" fillId="0" borderId="0"/>
    <xf numFmtId="0" fontId="8" fillId="0" borderId="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31" fillId="53"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3"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10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9"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5"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31" fillId="107"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40" fontId="105" fillId="0" borderId="0" applyBorder="0">
      <alignment horizontal="right"/>
    </xf>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188" fontId="81" fillId="0" borderId="41">
      <protection locked="0"/>
    </xf>
    <xf numFmtId="0" fontId="8" fillId="0" borderId="0"/>
    <xf numFmtId="0" fontId="8" fillId="0" borderId="0"/>
    <xf numFmtId="0" fontId="67"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167" fontId="11" fillId="0" borderId="0" applyFont="0" applyFill="0" applyBorder="0" applyAlignment="0" applyProtection="0"/>
    <xf numFmtId="202" fontId="108" fillId="0" borderId="0" applyNumberFormat="0" applyFill="0" applyBorder="0" applyAlignment="0" applyProtection="0"/>
    <xf numFmtId="202" fontId="108" fillId="0" borderId="0" applyNumberFormat="0" applyFill="0" applyBorder="0" applyAlignment="0" applyProtection="0"/>
    <xf numFmtId="202" fontId="8" fillId="0" borderId="0"/>
    <xf numFmtId="202" fontId="8" fillId="0" borderId="0"/>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2" fontId="8" fillId="0" borderId="0"/>
    <xf numFmtId="202" fontId="8" fillId="108" borderId="26" applyNumberFormat="0">
      <alignment horizontal="left" vertical="center"/>
    </xf>
    <xf numFmtId="202" fontId="64" fillId="0" borderId="0">
      <alignment vertical="top"/>
    </xf>
    <xf numFmtId="202" fontId="75" fillId="0" borderId="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4" fontId="111" fillId="0" borderId="0" applyFont="0" applyFill="0" applyBorder="0" applyAlignment="0" applyProtection="0"/>
    <xf numFmtId="202" fontId="8" fillId="0" borderId="0"/>
    <xf numFmtId="205" fontId="111" fillId="0" borderId="0" applyFont="0" applyFill="0" applyBorder="0" applyAlignment="0" applyProtection="0"/>
    <xf numFmtId="206" fontId="112" fillId="0" borderId="0">
      <alignment horizontal="left"/>
    </xf>
    <xf numFmtId="207" fontId="113" fillId="0" borderId="0">
      <alignment horizontal="left"/>
    </xf>
    <xf numFmtId="208" fontId="108" fillId="0" borderId="0" applyFont="0" applyFill="0" applyBorder="0" applyAlignment="0" applyProtection="0">
      <alignment vertical="top"/>
    </xf>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114" fillId="0" borderId="0">
      <alignment vertical="top"/>
    </xf>
    <xf numFmtId="0" fontId="31"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8" fillId="0" borderId="0" applyNumberFormat="0" applyFill="0" applyBorder="0" applyAlignment="0" applyProtection="0"/>
    <xf numFmtId="209"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4" fillId="0" borderId="0">
      <alignment vertical="top"/>
    </xf>
    <xf numFmtId="0" fontId="64" fillId="0" borderId="0">
      <alignment vertical="top"/>
    </xf>
    <xf numFmtId="0" fontId="64" fillId="0" borderId="0">
      <alignment vertical="top"/>
    </xf>
    <xf numFmtId="0" fontId="6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0" fontId="114" fillId="0" borderId="0">
      <alignment vertical="top"/>
    </xf>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9" fontId="7" fillId="0" borderId="0"/>
    <xf numFmtId="0" fontId="7" fillId="0" borderId="0"/>
    <xf numFmtId="0"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95" fillId="0" borderId="0" applyNumberFormat="0" applyFill="0" applyBorder="0" applyAlignment="0" applyProtection="0"/>
    <xf numFmtId="202" fontId="95"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2" fontId="64" fillId="40" borderId="0" applyNumberFormat="0" applyBorder="0" applyAlignment="0" applyProtection="0"/>
    <xf numFmtId="202" fontId="64" fillId="40"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202" fontId="64" fillId="41" borderId="0" applyNumberFormat="0" applyBorder="0" applyAlignment="0" applyProtection="0"/>
    <xf numFmtId="202" fontId="64" fillId="4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202" fontId="64" fillId="42" borderId="0" applyNumberFormat="0" applyBorder="0" applyAlignment="0" applyProtection="0"/>
    <xf numFmtId="202" fontId="64" fillId="42"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2" fontId="64" fillId="43" borderId="0" applyNumberFormat="0" applyBorder="0" applyAlignment="0" applyProtection="0"/>
    <xf numFmtId="202" fontId="64" fillId="4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202" fontId="64" fillId="44" borderId="0" applyNumberFormat="0" applyBorder="0" applyAlignment="0" applyProtection="0"/>
    <xf numFmtId="202" fontId="64" fillId="44"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2" fontId="64" fillId="45" borderId="0" applyNumberFormat="0" applyBorder="0" applyAlignment="0" applyProtection="0"/>
    <xf numFmtId="202" fontId="64" fillId="4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109" borderId="0" applyNumberFormat="0" applyBorder="0" applyAlignment="0" applyProtection="0"/>
    <xf numFmtId="210" fontId="7" fillId="109"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0" borderId="0"/>
    <xf numFmtId="210" fontId="7" fillId="0" borderId="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2" fontId="64" fillId="51" borderId="0" applyNumberFormat="0" applyBorder="0" applyAlignment="0" applyProtection="0"/>
    <xf numFmtId="202"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202" fontId="64" fillId="41" borderId="0" applyNumberFormat="0" applyBorder="0" applyAlignment="0" applyProtection="0"/>
    <xf numFmtId="202" fontId="64"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202" fontId="64" fillId="52" borderId="0" applyNumberFormat="0" applyBorder="0" applyAlignment="0" applyProtection="0"/>
    <xf numFmtId="202" fontId="64" fillId="52"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2" fontId="64" fillId="53" borderId="0" applyNumberFormat="0" applyBorder="0" applyAlignment="0" applyProtection="0"/>
    <xf numFmtId="202" fontId="64" fillId="5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2" fontId="64" fillId="51" borderId="0" applyNumberFormat="0" applyBorder="0" applyAlignment="0" applyProtection="0"/>
    <xf numFmtId="202"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2" fontId="64" fillId="50" borderId="0" applyNumberFormat="0" applyBorder="0" applyAlignment="0" applyProtection="0"/>
    <xf numFmtId="202" fontId="64" fillId="50"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10" borderId="0" applyNumberFormat="0" applyBorder="0" applyAlignment="0" applyProtection="0"/>
    <xf numFmtId="210" fontId="7" fillId="10"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110" borderId="0" applyNumberFormat="0" applyBorder="0" applyAlignment="0" applyProtection="0"/>
    <xf numFmtId="210" fontId="7" fillId="110"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6" borderId="0" applyNumberFormat="0" applyBorder="0" applyAlignment="0" applyProtection="0"/>
    <xf numFmtId="210" fontId="7" fillId="6"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202" fontId="65" fillId="51" borderId="0" applyNumberFormat="0" applyBorder="0" applyAlignment="0" applyProtection="0"/>
    <xf numFmtId="202" fontId="65" fillId="51"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202" fontId="65" fillId="41" borderId="0" applyNumberFormat="0" applyBorder="0" applyAlignment="0" applyProtection="0"/>
    <xf numFmtId="202" fontId="65"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202" fontId="65" fillId="52" borderId="0" applyNumberFormat="0" applyBorder="0" applyAlignment="0" applyProtection="0"/>
    <xf numFmtId="202" fontId="65" fillId="52"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202" fontId="65" fillId="53" borderId="0" applyNumberFormat="0" applyBorder="0" applyAlignment="0" applyProtection="0"/>
    <xf numFmtId="202" fontId="65" fillId="53"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202" fontId="65" fillId="51" borderId="0" applyNumberFormat="0" applyBorder="0" applyAlignment="0" applyProtection="0"/>
    <xf numFmtId="202" fontId="65" fillId="51"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2" fontId="65" fillId="50" borderId="0" applyNumberFormat="0" applyBorder="0" applyAlignment="0" applyProtection="0"/>
    <xf numFmtId="202" fontId="65" fillId="50"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9" fontId="66" fillId="56" borderId="0" applyNumberFormat="0" applyBorder="0" applyAlignment="0" applyProtection="0"/>
    <xf numFmtId="0" fontId="117"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10" fontId="3" fillId="19" borderId="0" applyNumberFormat="0" applyBorder="0" applyAlignment="0" applyProtection="0"/>
    <xf numFmtId="0" fontId="66" fillId="56" borderId="0" applyNumberFormat="0" applyBorder="0" applyAlignment="0" applyProtection="0"/>
    <xf numFmtId="210" fontId="3" fillId="19"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41" borderId="0" applyNumberFormat="0" applyBorder="0" applyAlignment="0" applyProtection="0"/>
    <xf numFmtId="0" fontId="117"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10" fontId="3" fillId="23" borderId="0" applyNumberFormat="0" applyBorder="0" applyAlignment="0" applyProtection="0"/>
    <xf numFmtId="0" fontId="66" fillId="41" borderId="0" applyNumberFormat="0" applyBorder="0" applyAlignment="0" applyProtection="0"/>
    <xf numFmtId="210" fontId="3" fillId="23"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54" borderId="0" applyNumberFormat="0" applyBorder="0" applyAlignment="0" applyProtection="0"/>
    <xf numFmtId="0" fontId="117"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10" fontId="3" fillId="54" borderId="0" applyNumberFormat="0" applyBorder="0" applyAlignment="0" applyProtection="0"/>
    <xf numFmtId="0" fontId="66" fillId="54" borderId="0" applyNumberFormat="0" applyBorder="0" applyAlignment="0" applyProtection="0"/>
    <xf numFmtId="210" fontId="3"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7" borderId="0" applyNumberFormat="0" applyBorder="0" applyAlignment="0" applyProtection="0"/>
    <xf numFmtId="0" fontId="117"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10" fontId="3" fillId="57" borderId="0" applyNumberFormat="0" applyBorder="0" applyAlignment="0" applyProtection="0"/>
    <xf numFmtId="0" fontId="66" fillId="57" borderId="0" applyNumberFormat="0" applyBorder="0" applyAlignment="0" applyProtection="0"/>
    <xf numFmtId="210" fontId="3"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8" borderId="0" applyNumberFormat="0" applyBorder="0" applyAlignment="0" applyProtection="0"/>
    <xf numFmtId="0" fontId="117"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2" fontId="3" fillId="35" borderId="0" applyNumberFormat="0" applyBorder="0" applyAlignment="0" applyProtection="0"/>
    <xf numFmtId="0" fontId="66" fillId="58" borderId="0" applyNumberFormat="0" applyBorder="0" applyAlignment="0" applyProtection="0"/>
    <xf numFmtId="210" fontId="3" fillId="35"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9" borderId="0" applyNumberFormat="0" applyBorder="0" applyAlignment="0" applyProtection="0"/>
    <xf numFmtId="0" fontId="117"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10" fontId="3" fillId="59" borderId="0" applyNumberFormat="0" applyBorder="0" applyAlignment="0" applyProtection="0"/>
    <xf numFmtId="0" fontId="66" fillId="59" borderId="0" applyNumberFormat="0" applyBorder="0" applyAlignment="0" applyProtection="0"/>
    <xf numFmtId="210" fontId="3"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2" fontId="118" fillId="111" borderId="14">
      <alignment horizontal="center"/>
    </xf>
    <xf numFmtId="202" fontId="64" fillId="98" borderId="0"/>
    <xf numFmtId="202" fontId="119" fillId="98" borderId="0">
      <alignment horizontal="center"/>
    </xf>
    <xf numFmtId="202" fontId="120"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0" fontId="66"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0" fontId="66"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2" fontId="10"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0" fontId="66" fillId="66" borderId="0" applyNumberFormat="0" applyBorder="0" applyAlignment="0" applyProtection="0"/>
    <xf numFmtId="202"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0" fontId="66" fillId="85" borderId="0" applyNumberFormat="0" applyBorder="0" applyAlignment="0" applyProtection="0"/>
    <xf numFmtId="167" fontId="8" fillId="0" borderId="0"/>
    <xf numFmtId="211" fontId="121" fillId="0" borderId="0" applyFont="0" applyFill="0" applyBorder="0" applyAlignment="0" applyProtection="0"/>
    <xf numFmtId="212" fontId="121" fillId="0" borderId="0" applyFont="0" applyFill="0" applyBorder="0" applyAlignment="0" applyProtection="0"/>
    <xf numFmtId="202" fontId="122" fillId="0" borderId="44">
      <protection hidden="1"/>
    </xf>
    <xf numFmtId="202" fontId="123" fillId="53" borderId="44" applyNumberFormat="0" applyFont="0" applyBorder="0" applyAlignment="0" applyProtection="0">
      <protection hidden="1"/>
    </xf>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2" fontId="68" fillId="70" borderId="0" applyNumberFormat="0" applyBorder="0" applyAlignment="0" applyProtection="0"/>
    <xf numFmtId="202" fontId="68" fillId="70"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2" fontId="113" fillId="0" borderId="0" applyFont="0" applyFill="0" applyBorder="0" applyAlignment="0" applyProtection="0">
      <alignment horizontal="right"/>
    </xf>
    <xf numFmtId="202" fontId="125" fillId="0" borderId="16" applyNumberFormat="0" applyFill="0" applyAlignment="0" applyProtection="0"/>
    <xf numFmtId="182" fontId="126" fillId="0" borderId="15" applyAlignment="0" applyProtection="0"/>
    <xf numFmtId="213" fontId="127" fillId="0" borderId="49" applyNumberFormat="0" applyFont="0" applyFill="0" applyAlignment="0" applyProtection="0">
      <alignment vertical="center"/>
    </xf>
    <xf numFmtId="202" fontId="128" fillId="0" borderId="50" applyFill="0" applyProtection="0">
      <alignment horizontal="right"/>
    </xf>
    <xf numFmtId="209" fontId="72" fillId="47" borderId="0" applyNumberFormat="0" applyBorder="0" applyAlignment="0" applyProtection="0"/>
    <xf numFmtId="209" fontId="72" fillId="47" borderId="0" applyNumberFormat="0" applyBorder="0" applyAlignment="0" applyProtection="0"/>
    <xf numFmtId="210" fontId="53" fillId="9" borderId="0" applyNumberFormat="0" applyBorder="0" applyAlignment="0" applyProtection="0"/>
    <xf numFmtId="0" fontId="129" fillId="47" borderId="0" applyNumberFormat="0" applyBorder="0" applyAlignment="0" applyProtection="0"/>
    <xf numFmtId="214" fontId="111" fillId="0" borderId="0" applyFont="0" applyFill="0" applyBorder="0" applyAlignment="0" applyProtection="0"/>
    <xf numFmtId="215" fontId="28" fillId="0" borderId="0" applyFill="0"/>
    <xf numFmtId="215" fontId="28" fillId="0" borderId="0">
      <alignment horizontal="center"/>
    </xf>
    <xf numFmtId="202" fontId="28" fillId="0" borderId="0" applyFill="0">
      <alignment horizontal="center"/>
    </xf>
    <xf numFmtId="202" fontId="28" fillId="0" borderId="0" applyFill="0">
      <alignment horizontal="center"/>
    </xf>
    <xf numFmtId="215" fontId="130" fillId="0" borderId="51" applyFill="0"/>
    <xf numFmtId="202" fontId="8" fillId="0" borderId="0" applyFont="0" applyAlignment="0"/>
    <xf numFmtId="202" fontId="8" fillId="0" borderId="0" applyFont="0" applyAlignment="0"/>
    <xf numFmtId="202" fontId="131" fillId="0" borderId="0" applyFill="0">
      <alignment vertical="top"/>
    </xf>
    <xf numFmtId="202" fontId="131" fillId="0" borderId="0" applyFill="0">
      <alignment vertical="top"/>
    </xf>
    <xf numFmtId="202" fontId="130" fillId="0" borderId="0" applyFill="0">
      <alignment horizontal="left" vertical="top"/>
    </xf>
    <xf numFmtId="202" fontId="130" fillId="0" borderId="0" applyFill="0">
      <alignment horizontal="left" vertical="top"/>
    </xf>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02" fontId="8" fillId="0" borderId="0" applyNumberFormat="0" applyFont="0" applyAlignment="0"/>
    <xf numFmtId="202" fontId="8" fillId="0" borderId="0" applyNumberFormat="0" applyFont="0" applyAlignment="0"/>
    <xf numFmtId="202" fontId="131" fillId="0" borderId="0" applyFill="0">
      <alignment wrapText="1"/>
    </xf>
    <xf numFmtId="202" fontId="131" fillId="0" borderId="0" applyFill="0">
      <alignment wrapText="1"/>
    </xf>
    <xf numFmtId="202" fontId="130" fillId="0" borderId="0" applyFill="0">
      <alignment horizontal="left" vertical="top" wrapText="1"/>
    </xf>
    <xf numFmtId="202" fontId="130" fillId="0" borderId="0" applyFill="0">
      <alignment horizontal="left" vertical="top" wrapText="1"/>
    </xf>
    <xf numFmtId="215" fontId="29"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3" fillId="0" borderId="0" applyFill="0">
      <alignment vertical="top" wrapText="1"/>
    </xf>
    <xf numFmtId="202" fontId="133" fillId="0" borderId="0" applyFill="0">
      <alignment vertical="top" wrapText="1"/>
    </xf>
    <xf numFmtId="202" fontId="88" fillId="0" borderId="0" applyFill="0">
      <alignment horizontal="left" vertical="top" wrapText="1"/>
    </xf>
    <xf numFmtId="202" fontId="88" fillId="0" borderId="0" applyFill="0">
      <alignment horizontal="left" vertical="top" wrapText="1"/>
    </xf>
    <xf numFmtId="215" fontId="8"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4" fillId="0" borderId="0" applyFill="0">
      <alignment vertical="center" wrapText="1"/>
    </xf>
    <xf numFmtId="202" fontId="134" fillId="0" borderId="0" applyFill="0">
      <alignment vertical="center" wrapText="1"/>
    </xf>
    <xf numFmtId="202" fontId="135" fillId="0" borderId="0">
      <alignment horizontal="left" vertical="center" wrapText="1"/>
    </xf>
    <xf numFmtId="202" fontId="135" fillId="0" borderId="0">
      <alignment horizontal="left" vertical="center" wrapText="1"/>
    </xf>
    <xf numFmtId="215" fontId="63"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6" fillId="0" borderId="0" applyFill="0">
      <alignment horizontal="center" vertical="center" wrapText="1"/>
    </xf>
    <xf numFmtId="202" fontId="136" fillId="0" borderId="0" applyFill="0">
      <alignment horizontal="center" vertical="center" wrapText="1"/>
    </xf>
    <xf numFmtId="202" fontId="8" fillId="0" borderId="0" applyFill="0">
      <alignment horizontal="center" vertical="center" wrapText="1"/>
    </xf>
    <xf numFmtId="202" fontId="8" fillId="0" borderId="0" applyFill="0">
      <alignment horizontal="center" vertical="center" wrapText="1"/>
    </xf>
    <xf numFmtId="215" fontId="137"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8" fillId="0" borderId="0" applyFill="0">
      <alignment horizontal="center" vertical="center" wrapText="1"/>
    </xf>
    <xf numFmtId="202" fontId="138" fillId="0" borderId="0" applyFill="0">
      <alignment horizontal="center" vertical="center" wrapText="1"/>
    </xf>
    <xf numFmtId="202" fontId="139" fillId="0" borderId="0" applyFill="0">
      <alignment horizontal="center" vertical="center" wrapText="1"/>
    </xf>
    <xf numFmtId="202" fontId="139" fillId="0" borderId="0" applyFill="0">
      <alignment horizontal="center" vertical="center" wrapText="1"/>
    </xf>
    <xf numFmtId="215" fontId="140"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41" fillId="0" borderId="0">
      <alignment horizontal="center" wrapText="1"/>
    </xf>
    <xf numFmtId="202" fontId="141" fillId="0" borderId="0">
      <alignment horizontal="center" wrapText="1"/>
    </xf>
    <xf numFmtId="202" fontId="137" fillId="0" borderId="0" applyFill="0">
      <alignment horizontal="center" wrapText="1"/>
    </xf>
    <xf numFmtId="202" fontId="137" fillId="0" borderId="0" applyFill="0">
      <alignment horizontal="center" wrapText="1"/>
    </xf>
    <xf numFmtId="202" fontId="142" fillId="0" borderId="0" applyNumberFormat="0" applyFill="0" applyBorder="0" applyAlignment="0" applyProtection="0"/>
    <xf numFmtId="202" fontId="88" fillId="0" borderId="0" applyNumberFormat="0" applyFill="0" applyBorder="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202"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202" fontId="69" fillId="86" borderId="26" applyNumberFormat="0" applyAlignment="0" applyProtection="0"/>
    <xf numFmtId="202" fontId="69" fillId="86" borderId="26" applyNumberFormat="0" applyAlignment="0" applyProtection="0"/>
    <xf numFmtId="202"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9"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9" fontId="144" fillId="53" borderId="26" applyNumberFormat="0" applyAlignment="0" applyProtection="0"/>
    <xf numFmtId="0" fontId="144" fillId="53" borderId="26" applyNumberFormat="0" applyAlignment="0" applyProtection="0"/>
    <xf numFmtId="210" fontId="57" fillId="13" borderId="20" applyNumberFormat="0" applyAlignment="0" applyProtection="0"/>
    <xf numFmtId="0" fontId="144" fillId="53" borderId="26" applyNumberFormat="0" applyAlignment="0" applyProtection="0"/>
    <xf numFmtId="0" fontId="145"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6"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2" fontId="2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2" fontId="146"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10" fontId="147" fillId="0" borderId="0"/>
    <xf numFmtId="209" fontId="147" fillId="0" borderId="0"/>
    <xf numFmtId="0" fontId="8" fillId="0" borderId="0"/>
    <xf numFmtId="209" fontId="147" fillId="0" borderId="0"/>
    <xf numFmtId="0" fontId="8" fillId="0" borderId="0"/>
    <xf numFmtId="209" fontId="147" fillId="0" borderId="0"/>
    <xf numFmtId="209" fontId="147" fillId="0" borderId="0"/>
    <xf numFmtId="209" fontId="147" fillId="0" borderId="0"/>
    <xf numFmtId="209" fontId="147" fillId="0" borderId="0"/>
    <xf numFmtId="209" fontId="71" fillId="88" borderId="28" applyNumberFormat="0" applyAlignment="0" applyProtection="0"/>
    <xf numFmtId="209" fontId="71" fillId="88" borderId="28" applyNumberFormat="0" applyAlignment="0" applyProtection="0"/>
    <xf numFmtId="210" fontId="1" fillId="14" borderId="23" applyNumberFormat="0" applyAlignment="0" applyProtection="0"/>
    <xf numFmtId="0" fontId="71" fillId="88" borderId="28" applyNumberFormat="0" applyAlignment="0" applyProtection="0"/>
    <xf numFmtId="0" fontId="148" fillId="88" borderId="28" applyNumberFormat="0" applyAlignment="0" applyProtection="0"/>
    <xf numFmtId="209" fontId="149" fillId="0" borderId="30" applyNumberFormat="0" applyFill="0" applyAlignment="0" applyProtection="0"/>
    <xf numFmtId="209" fontId="149" fillId="0" borderId="30" applyNumberFormat="0" applyFill="0" applyAlignment="0" applyProtection="0"/>
    <xf numFmtId="210" fontId="58" fillId="0" borderId="22" applyNumberFormat="0" applyFill="0" applyAlignment="0" applyProtection="0"/>
    <xf numFmtId="0" fontId="149" fillId="0" borderId="30" applyNumberFormat="0" applyFill="0" applyAlignment="0" applyProtection="0"/>
    <xf numFmtId="0" fontId="150" fillId="0" borderId="30" applyNumberFormat="0" applyFill="0" applyAlignment="0" applyProtection="0"/>
    <xf numFmtId="183" fontId="8" fillId="0" borderId="52" applyFont="0" applyFill="0" applyBorder="0" applyProtection="0">
      <alignment horizontal="right"/>
    </xf>
    <xf numFmtId="202" fontId="71" fillId="72" borderId="28" applyNumberFormat="0" applyAlignment="0" applyProtection="0"/>
    <xf numFmtId="202" fontId="71" fillId="72" borderId="28" applyNumberFormat="0" applyAlignment="0" applyProtection="0"/>
    <xf numFmtId="202" fontId="40" fillId="112" borderId="53" applyFont="0" applyFill="0" applyBorder="0"/>
    <xf numFmtId="202" fontId="28" fillId="0" borderId="44"/>
    <xf numFmtId="202" fontId="15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3" fontId="153" fillId="113" borderId="0">
      <protection locked="0"/>
    </xf>
    <xf numFmtId="203" fontId="154" fillId="0" borderId="42" applyBorder="0">
      <protection locked="0"/>
    </xf>
    <xf numFmtId="202" fontId="44" fillId="0" borderId="34">
      <alignment horizontal="left" wrapText="1"/>
    </xf>
    <xf numFmtId="3" fontId="155" fillId="0" borderId="0" applyFont="0" applyFill="0" applyBorder="0" applyAlignment="0" applyProtection="0"/>
    <xf numFmtId="216" fontId="155" fillId="0" borderId="0" applyFont="0" applyFill="0" applyBorder="0" applyAlignment="0" applyProtection="0"/>
    <xf numFmtId="217" fontId="156" fillId="0" borderId="0" applyFont="0" applyFill="0" applyBorder="0" applyAlignment="0" applyProtection="0">
      <alignment horizontal="right"/>
    </xf>
    <xf numFmtId="167" fontId="15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57" fillId="0" borderId="0" applyFont="0" applyFill="0" applyBorder="0" applyAlignment="0" applyProtection="0"/>
    <xf numFmtId="166"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2" fontId="92" fillId="0" borderId="0"/>
    <xf numFmtId="202" fontId="74" fillId="0" borderId="0"/>
    <xf numFmtId="202" fontId="74" fillId="0" borderId="0"/>
    <xf numFmtId="202" fontId="92" fillId="0" borderId="0"/>
    <xf numFmtId="202" fontId="74" fillId="0" borderId="0"/>
    <xf numFmtId="202" fontId="74" fillId="0" borderId="0"/>
    <xf numFmtId="179" fontId="158" fillId="0" borderId="0"/>
    <xf numFmtId="179" fontId="159" fillId="0" borderId="0"/>
    <xf numFmtId="219" fontId="8" fillId="0" borderId="0" applyFont="0" applyFill="0" applyBorder="0" applyAlignment="0" applyProtection="0"/>
    <xf numFmtId="203" fontId="160" fillId="0" borderId="0" applyFill="0" applyBorder="0">
      <protection locked="0"/>
    </xf>
    <xf numFmtId="189" fontId="28" fillId="0" borderId="0" applyFont="0" applyFill="0" applyBorder="0" applyAlignment="0"/>
    <xf numFmtId="183" fontId="8" fillId="0" borderId="54">
      <protection locked="0"/>
    </xf>
    <xf numFmtId="220" fontId="160" fillId="0" borderId="0" applyFill="0" applyBorder="0">
      <protection locked="0"/>
    </xf>
    <xf numFmtId="220" fontId="8" fillId="0" borderId="0" applyFill="0" applyBorder="0"/>
    <xf numFmtId="221" fontId="156" fillId="0" borderId="0" applyFont="0" applyFill="0" applyBorder="0" applyAlignment="0" applyProtection="0">
      <alignment horizontal="right"/>
    </xf>
    <xf numFmtId="222" fontId="8"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23" fontId="8" fillId="0" borderId="0" applyFont="0" applyFill="0" applyBorder="0" applyAlignment="0" applyProtection="0">
      <alignment vertical="top"/>
    </xf>
    <xf numFmtId="224" fontId="111" fillId="0" borderId="0" applyFont="0" applyFill="0" applyBorder="0" applyAlignment="0" applyProtection="0"/>
    <xf numFmtId="202" fontId="8" fillId="0" borderId="0" applyFont="0" applyFill="0" applyBorder="0" applyAlignment="0" applyProtection="0">
      <alignment vertical="top"/>
    </xf>
    <xf numFmtId="22" fontId="161" fillId="0" borderId="0">
      <alignment horizontal="left"/>
    </xf>
    <xf numFmtId="225" fontId="162" fillId="99" borderId="47" applyFont="0" applyFill="0" applyBorder="0" applyAlignment="0" applyProtection="0"/>
    <xf numFmtId="225" fontId="28" fillId="99" borderId="0" applyFont="0" applyFill="0" applyBorder="0" applyAlignment="0" applyProtection="0"/>
    <xf numFmtId="17" fontId="40" fillId="0" borderId="0" applyFill="0" applyBorder="0">
      <alignment horizontal="right"/>
    </xf>
    <xf numFmtId="226" fontId="40" fillId="0" borderId="16"/>
    <xf numFmtId="227" fontId="156" fillId="0" borderId="0" applyFont="0" applyFill="0" applyBorder="0" applyAlignment="0" applyProtection="0"/>
    <xf numFmtId="15" fontId="160" fillId="0" borderId="0" applyFill="0" applyBorder="0">
      <protection locked="0"/>
    </xf>
    <xf numFmtId="15" fontId="8" fillId="0" borderId="0" applyFont="0" applyFill="0" applyBorder="0" applyProtection="0">
      <alignment horizontal="right"/>
    </xf>
    <xf numFmtId="225" fontId="40" fillId="0" borderId="0" applyFill="0" applyBorder="0">
      <alignment horizontal="right"/>
    </xf>
    <xf numFmtId="1" fontId="8" fillId="0" borderId="0" applyFill="0" applyBorder="0">
      <alignment horizontal="right"/>
    </xf>
    <xf numFmtId="2" fontId="8" fillId="0" borderId="0" applyFill="0" applyBorder="0">
      <alignment horizontal="right"/>
    </xf>
    <xf numFmtId="2" fontId="160" fillId="0" borderId="0" applyFill="0" applyBorder="0">
      <protection locked="0"/>
    </xf>
    <xf numFmtId="177" fontId="8" fillId="0" borderId="0" applyFill="0" applyBorder="0">
      <alignment horizontal="right"/>
    </xf>
    <xf numFmtId="177" fontId="160" fillId="0" borderId="0" applyFill="0" applyBorder="0">
      <protection locked="0"/>
    </xf>
    <xf numFmtId="228" fontId="8" fillId="0" borderId="0" applyFont="0" applyFill="0" applyBorder="0" applyAlignment="0" applyProtection="0"/>
    <xf numFmtId="37" fontId="125" fillId="114" borderId="55" applyNumberFormat="0" applyAlignment="0">
      <alignment horizontal="left"/>
    </xf>
    <xf numFmtId="0" fontId="8" fillId="0" borderId="48"/>
    <xf numFmtId="0" fontId="8" fillId="0" borderId="0">
      <alignment vertical="top"/>
    </xf>
    <xf numFmtId="229" fontId="156" fillId="0" borderId="56" applyNumberFormat="0" applyFont="0" applyFill="0" applyAlignment="0" applyProtection="0"/>
    <xf numFmtId="0" fontId="82" fillId="90" borderId="0" applyNumberFormat="0" applyBorder="0" applyAlignment="0" applyProtection="0"/>
    <xf numFmtId="0" fontId="82" fillId="90"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202" fontId="82" fillId="93" borderId="0" applyNumberFormat="0" applyBorder="0" applyAlignment="0" applyProtection="0"/>
    <xf numFmtId="209" fontId="163" fillId="0" borderId="0" applyNumberFormat="0" applyFill="0" applyBorder="0" applyAlignment="0" applyProtection="0"/>
    <xf numFmtId="209" fontId="163" fillId="0" borderId="0" applyNumberFormat="0" applyFill="0" applyBorder="0" applyAlignment="0" applyProtection="0"/>
    <xf numFmtId="210" fontId="52" fillId="0" borderId="0" applyNumberFormat="0" applyFill="0" applyBorder="0" applyAlignment="0" applyProtection="0"/>
    <xf numFmtId="210" fontId="52" fillId="0" borderId="0" applyNumberFormat="0" applyFill="0" applyBorder="0" applyAlignment="0" applyProtection="0"/>
    <xf numFmtId="209" fontId="66" fillId="94" borderId="0" applyNumberFormat="0" applyBorder="0" applyAlignment="0" applyProtection="0"/>
    <xf numFmtId="209" fontId="66" fillId="94" borderId="0" applyNumberFormat="0" applyBorder="0" applyAlignment="0" applyProtection="0"/>
    <xf numFmtId="210" fontId="3" fillId="16" borderId="0" applyNumberFormat="0" applyBorder="0" applyAlignment="0" applyProtection="0"/>
    <xf numFmtId="0" fontId="117" fillId="94" borderId="0" applyNumberFormat="0" applyBorder="0" applyAlignment="0" applyProtection="0"/>
    <xf numFmtId="209" fontId="66" fillId="95" borderId="0" applyNumberFormat="0" applyBorder="0" applyAlignment="0" applyProtection="0"/>
    <xf numFmtId="209" fontId="66" fillId="95" borderId="0" applyNumberFormat="0" applyBorder="0" applyAlignment="0" applyProtection="0"/>
    <xf numFmtId="210" fontId="3" fillId="20" borderId="0" applyNumberFormat="0" applyBorder="0" applyAlignment="0" applyProtection="0"/>
    <xf numFmtId="0" fontId="117" fillId="95" borderId="0" applyNumberFormat="0" applyBorder="0" applyAlignment="0" applyProtection="0"/>
    <xf numFmtId="209" fontId="66" fillId="52" borderId="0" applyNumberFormat="0" applyBorder="0" applyAlignment="0" applyProtection="0"/>
    <xf numFmtId="209" fontId="66" fillId="52" borderId="0" applyNumberFormat="0" applyBorder="0" applyAlignment="0" applyProtection="0"/>
    <xf numFmtId="210" fontId="3" fillId="24" borderId="0" applyNumberFormat="0" applyBorder="0" applyAlignment="0" applyProtection="0"/>
    <xf numFmtId="0" fontId="117" fillId="52"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10" fontId="3" fillId="28" borderId="0" applyNumberFormat="0" applyBorder="0" applyAlignment="0" applyProtection="0"/>
    <xf numFmtId="0" fontId="117" fillId="57"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10" fontId="3" fillId="32" borderId="0" applyNumberFormat="0" applyBorder="0" applyAlignment="0" applyProtection="0"/>
    <xf numFmtId="0" fontId="117" fillId="58" borderId="0" applyNumberFormat="0" applyBorder="0" applyAlignment="0" applyProtection="0"/>
    <xf numFmtId="209" fontId="66" fillId="96" borderId="0" applyNumberFormat="0" applyBorder="0" applyAlignment="0" applyProtection="0"/>
    <xf numFmtId="209" fontId="66" fillId="96" borderId="0" applyNumberFormat="0" applyBorder="0" applyAlignment="0" applyProtection="0"/>
    <xf numFmtId="210" fontId="3" fillId="36" borderId="0" applyNumberFormat="0" applyBorder="0" applyAlignment="0" applyProtection="0"/>
    <xf numFmtId="0" fontId="117" fillId="96" borderId="0" applyNumberFormat="0" applyBorder="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9"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9" fontId="164" fillId="50" borderId="26" applyNumberFormat="0" applyAlignment="0" applyProtection="0"/>
    <xf numFmtId="0" fontId="164" fillId="50" borderId="26" applyNumberFormat="0" applyAlignment="0" applyProtection="0"/>
    <xf numFmtId="202" fontId="55" fillId="12" borderId="20" applyNumberFormat="0" applyAlignment="0" applyProtection="0"/>
    <xf numFmtId="0" fontId="164" fillId="50" borderId="26" applyNumberFormat="0" applyAlignment="0" applyProtection="0"/>
    <xf numFmtId="0" fontId="165"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37" fontId="108" fillId="115" borderId="0" applyNumberFormat="0" applyFont="0" applyBorder="0" applyAlignment="0">
      <protection locked="0"/>
    </xf>
    <xf numFmtId="202" fontId="166" fillId="0" borderId="0"/>
    <xf numFmtId="0" fontId="64" fillId="0" borderId="0">
      <alignment vertical="top"/>
    </xf>
    <xf numFmtId="0" fontId="64" fillId="0" borderId="0">
      <alignment vertical="top"/>
    </xf>
    <xf numFmtId="202" fontId="8" fillId="0" borderId="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3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8" fillId="0" borderId="0" applyFont="0" applyFill="0" applyBorder="0" applyAlignment="0" applyProtection="0"/>
    <xf numFmtId="230" fontId="8" fillId="0" borderId="0" applyNumberFormat="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31"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31" fontId="8" fillId="0" borderId="0" applyFont="0" applyFill="0" applyBorder="0" applyAlignment="0" applyProtection="0"/>
    <xf numFmtId="202" fontId="10" fillId="0" borderId="0"/>
    <xf numFmtId="202" fontId="10"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7" fillId="0" borderId="0" applyNumberFormat="0" applyFill="0" applyBorder="0" applyAlignment="0" applyProtection="0"/>
    <xf numFmtId="202" fontId="8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1" fillId="0" borderId="0">
      <protection locked="0"/>
    </xf>
    <xf numFmtId="202" fontId="81" fillId="0" borderId="0">
      <protection locked="0"/>
    </xf>
    <xf numFmtId="202" fontId="168" fillId="0" borderId="0">
      <protection locked="0"/>
    </xf>
    <xf numFmtId="202" fontId="81" fillId="0" borderId="0">
      <protection locked="0"/>
    </xf>
    <xf numFmtId="202" fontId="81" fillId="0" borderId="0">
      <protection locked="0"/>
    </xf>
    <xf numFmtId="202" fontId="81" fillId="0" borderId="0">
      <protection locked="0"/>
    </xf>
    <xf numFmtId="202" fontId="168" fillId="0" borderId="0">
      <protection locked="0"/>
    </xf>
    <xf numFmtId="232" fontId="169" fillId="86" borderId="12">
      <alignment horizontal="left"/>
    </xf>
    <xf numFmtId="202" fontId="170" fillId="0" borderId="0" applyNumberFormat="0" applyFill="0" applyBorder="0" applyAlignment="0" applyProtection="0"/>
    <xf numFmtId="2" fontId="8" fillId="0" borderId="0" applyFont="0" applyFill="0" applyBorder="0" applyAlignment="0" applyProtection="0">
      <alignment vertical="top"/>
    </xf>
    <xf numFmtId="233" fontId="8" fillId="99" borderId="0" applyFont="0" applyFill="0" applyBorder="0" applyAlignment="0"/>
    <xf numFmtId="2" fontId="170" fillId="0" borderId="0" applyFont="0" applyFill="0" applyBorder="0" applyAlignment="0" applyProtection="0"/>
    <xf numFmtId="202" fontId="171" fillId="0" borderId="0" applyFill="0" applyBorder="0" applyAlignment="0" applyProtection="0"/>
    <xf numFmtId="202" fontId="172" fillId="0" borderId="0" applyNumberFormat="0" applyFill="0" applyBorder="0" applyAlignment="0" applyProtection="0"/>
    <xf numFmtId="202" fontId="173" fillId="0" borderId="0" applyFill="0" applyBorder="0" applyProtection="0">
      <alignment horizontal="left"/>
    </xf>
    <xf numFmtId="202" fontId="72" fillId="97" borderId="0" applyNumberFormat="0" applyBorder="0" applyAlignment="0" applyProtection="0"/>
    <xf numFmtId="202" fontId="72" fillId="97" borderId="0" applyNumberFormat="0" applyBorder="0" applyAlignment="0" applyProtection="0"/>
    <xf numFmtId="234" fontId="156" fillId="0" borderId="0" applyFont="0" applyFill="0" applyBorder="0" applyAlignment="0" applyProtection="0">
      <alignment horizontal="right"/>
    </xf>
    <xf numFmtId="202" fontId="174" fillId="0" borderId="0" applyProtection="0">
      <alignment horizontal="right"/>
    </xf>
    <xf numFmtId="202" fontId="175" fillId="116" borderId="57"/>
    <xf numFmtId="235" fontId="29" fillId="0" borderId="0" applyNumberFormat="0" applyFill="0" applyBorder="0" applyProtection="0">
      <alignment horizontal="right"/>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44" fillId="110" borderId="58">
      <alignment vertical="center" wrapText="1"/>
    </xf>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202" fontId="89" fillId="0" borderId="31" applyNumberFormat="0" applyFill="0" applyAlignment="0" applyProtection="0"/>
    <xf numFmtId="202" fontId="89" fillId="0" borderId="31"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90" fillId="0" borderId="32" applyNumberFormat="0" applyFill="0" applyAlignment="0" applyProtection="0"/>
    <xf numFmtId="202" fontId="90"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178" fillId="0" borderId="0" applyNumberFormat="0" applyFill="0" applyBorder="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33" applyNumberFormat="0" applyFill="0" applyAlignment="0" applyProtection="0"/>
    <xf numFmtId="209" fontId="179" fillId="0" borderId="60" applyNumberFormat="0" applyFill="0" applyAlignment="0" applyProtection="0"/>
    <xf numFmtId="202" fontId="84" fillId="0" borderId="33"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0" applyNumberFormat="0" applyFill="0" applyBorder="0" applyAlignment="0" applyProtection="0"/>
    <xf numFmtId="202" fontId="84" fillId="0" borderId="0" applyNumberFormat="0" applyFill="0" applyBorder="0" applyAlignment="0" applyProtection="0"/>
    <xf numFmtId="202" fontId="180" fillId="0" borderId="0" applyNumberFormat="0" applyFill="0" applyBorder="0" applyAlignment="0" applyProtection="0"/>
    <xf numFmtId="202" fontId="171" fillId="0" borderId="0" applyNumberFormat="0" applyFill="0" applyBorder="0" applyAlignment="0" applyProtection="0"/>
    <xf numFmtId="209"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209" fontId="181"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2" fontId="151" fillId="0" borderId="0" applyNumberFormat="0" applyFill="0" applyBorder="0" applyAlignment="0" applyProtection="0">
      <alignment vertical="top"/>
      <protection locked="0"/>
    </xf>
    <xf numFmtId="209" fontId="188" fillId="45" borderId="0" applyNumberFormat="0" applyBorder="0" applyAlignment="0" applyProtection="0"/>
    <xf numFmtId="209" fontId="188" fillId="45" borderId="0" applyNumberFormat="0" applyBorder="0" applyAlignment="0" applyProtection="0"/>
    <xf numFmtId="210" fontId="54" fillId="10" borderId="0" applyNumberFormat="0" applyBorder="0" applyAlignment="0" applyProtection="0"/>
    <xf numFmtId="0" fontId="189" fillId="45" borderId="0" applyNumberFormat="0" applyBorder="0" applyAlignment="0" applyProtection="0"/>
    <xf numFmtId="202" fontId="9" fillId="0" borderId="0"/>
    <xf numFmtId="236" fontId="111" fillId="0" borderId="0"/>
    <xf numFmtId="237" fontId="111" fillId="0" borderId="0"/>
    <xf numFmtId="238" fontId="111" fillId="0" borderId="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0" fontId="190" fillId="50" borderId="26" applyNumberFormat="0" applyAlignment="0" applyProtection="0"/>
    <xf numFmtId="0" fontId="190" fillId="50"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3" fontId="191" fillId="0" borderId="44">
      <alignment vertical="center"/>
    </xf>
    <xf numFmtId="203" fontId="192" fillId="99" borderId="44" applyBorder="0"/>
    <xf numFmtId="203" fontId="110" fillId="0" borderId="12">
      <protection locked="0"/>
    </xf>
    <xf numFmtId="203" fontId="193" fillId="99" borderId="44" applyBorder="0"/>
    <xf numFmtId="239" fontId="194" fillId="117" borderId="0">
      <protection locked="0"/>
    </xf>
    <xf numFmtId="240" fontId="162" fillId="99" borderId="0" applyBorder="0" applyAlignment="0">
      <protection locked="0"/>
    </xf>
    <xf numFmtId="168" fontId="28" fillId="99" borderId="16" applyNumberFormat="0" applyFont="0" applyAlignment="0" applyProtection="0">
      <alignment horizontal="center"/>
      <protection locked="0"/>
    </xf>
    <xf numFmtId="3" fontId="195" fillId="118" borderId="34">
      <protection locked="0"/>
    </xf>
    <xf numFmtId="202" fontId="111" fillId="6" borderId="0" applyNumberFormat="0" applyFont="0" applyFill="0" applyBorder="0" applyAlignment="0"/>
    <xf numFmtId="202" fontId="8" fillId="0" borderId="0" applyNumberFormat="0" applyFont="0" applyBorder="0" applyAlignment="0"/>
    <xf numFmtId="202" fontId="108" fillId="119" borderId="0" applyNumberFormat="0" applyFont="0" applyBorder="0" applyProtection="0"/>
    <xf numFmtId="37" fontId="40" fillId="0" borderId="34" applyNumberFormat="0" applyFont="0" applyFill="0" applyAlignment="0" applyProtection="0"/>
    <xf numFmtId="202" fontId="93" fillId="0" borderId="35" applyNumberFormat="0" applyFill="0" applyAlignment="0" applyProtection="0"/>
    <xf numFmtId="202" fontId="93" fillId="0" borderId="35" applyNumberFormat="0" applyFill="0" applyAlignment="0" applyProtection="0"/>
    <xf numFmtId="202" fontId="196" fillId="0" borderId="1" applyNumberFormat="0" applyBorder="0" applyAlignment="0">
      <alignment horizontal="left"/>
    </xf>
    <xf numFmtId="202" fontId="197" fillId="0" borderId="44">
      <alignment horizontal="left"/>
      <protection locked="0"/>
    </xf>
    <xf numFmtId="180" fontId="8" fillId="0" borderId="0" applyFont="0" applyFill="0" applyBorder="0" applyAlignment="0" applyProtection="0"/>
    <xf numFmtId="41" fontId="8" fillId="0" borderId="0" applyFont="0" applyFill="0" applyBorder="0" applyAlignment="0" applyProtection="0"/>
    <xf numFmtId="40" fontId="100" fillId="0" borderId="0" applyFont="0" applyFill="0" applyBorder="0" applyAlignment="0" applyProtection="0"/>
    <xf numFmtId="202" fontId="198" fillId="0" borderId="0" applyBorder="0"/>
    <xf numFmtId="213" fontId="30" fillId="0" borderId="0" applyFont="0" applyFill="0" applyBorder="0" applyAlignment="0" applyProtection="0"/>
    <xf numFmtId="38" fontId="108" fillId="0" borderId="45">
      <alignment vertical="center"/>
    </xf>
    <xf numFmtId="40" fontId="108" fillId="0" borderId="45">
      <alignment vertical="center"/>
    </xf>
    <xf numFmtId="38" fontId="108" fillId="0" borderId="45">
      <alignment vertical="center"/>
    </xf>
    <xf numFmtId="40" fontId="108" fillId="0" borderId="43" applyBorder="0">
      <alignment vertical="center"/>
    </xf>
    <xf numFmtId="40" fontId="108" fillId="0" borderId="45">
      <alignment vertical="center"/>
    </xf>
    <xf numFmtId="40" fontId="108" fillId="0" borderId="45">
      <alignment vertical="center"/>
    </xf>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70"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10"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45" fontId="63"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0" fontId="10" fillId="0" borderId="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31"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8"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6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241" fontId="199" fillId="0" borderId="0" applyFont="0" applyFill="0" applyBorder="0" applyAlignment="0" applyProtection="0"/>
    <xf numFmtId="0" fontId="10" fillId="0" borderId="0"/>
    <xf numFmtId="167" fontId="8" fillId="0" borderId="0" applyFont="0" applyFill="0" applyBorder="0" applyAlignment="0" applyProtection="0"/>
    <xf numFmtId="40" fontId="108" fillId="0" borderId="43" applyBorder="0">
      <alignment vertical="center"/>
    </xf>
    <xf numFmtId="40" fontId="108" fillId="0" borderId="43" applyBorder="0">
      <alignment vertical="center"/>
    </xf>
    <xf numFmtId="40" fontId="108" fillId="0" borderId="43" applyBorder="0">
      <alignment vertical="center"/>
    </xf>
    <xf numFmtId="184" fontId="8" fillId="0" borderId="0" applyFont="0" applyFill="0" applyBorder="0" applyAlignment="0" applyProtection="0"/>
    <xf numFmtId="185" fontId="8" fillId="0" borderId="0" applyFont="0" applyFill="0" applyBorder="0" applyAlignment="0" applyProtection="0"/>
    <xf numFmtId="181"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181" fontId="8" fillId="0" borderId="0" applyFont="0" applyFill="0" applyBorder="0" applyAlignment="0" applyProtection="0"/>
    <xf numFmtId="222" fontId="63" fillId="0" borderId="0" applyFont="0" applyFill="0" applyBorder="0" applyAlignment="0" applyProtection="0"/>
    <xf numFmtId="222" fontId="8" fillId="0" borderId="0" applyFont="0" applyFill="0" applyBorder="0" applyAlignment="0" applyProtection="0"/>
    <xf numFmtId="0" fontId="10" fillId="0" borderId="0"/>
    <xf numFmtId="181" fontId="10" fillId="0" borderId="0" applyFont="0" applyFill="0" applyBorder="0" applyAlignment="0" applyProtection="0"/>
    <xf numFmtId="222" fontId="63" fillId="0" borderId="0" applyFont="0" applyFill="0" applyBorder="0" applyAlignment="0" applyProtection="0"/>
    <xf numFmtId="222" fontId="63" fillId="0" borderId="0" applyFont="0" applyFill="0" applyBorder="0" applyAlignment="0" applyProtection="0"/>
    <xf numFmtId="178" fontId="8"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95" fillId="0" borderId="0" applyFont="0" applyFill="0" applyBorder="0" applyAlignment="0" applyProtection="0"/>
    <xf numFmtId="246" fontId="8" fillId="0" borderId="0" applyFill="0" applyBorder="0" applyAlignment="0" applyProtection="0"/>
    <xf numFmtId="3" fontId="200" fillId="120" borderId="16">
      <alignment horizontal="center"/>
    </xf>
    <xf numFmtId="247" fontId="8" fillId="0" borderId="0" applyFont="0" applyFill="0" applyBorder="0" applyAlignment="0" applyProtection="0"/>
    <xf numFmtId="248" fontId="156" fillId="0" borderId="0" applyFont="0" applyFill="0" applyBorder="0" applyAlignment="0" applyProtection="0">
      <alignment horizontal="right"/>
    </xf>
    <xf numFmtId="249" fontId="8" fillId="98" borderId="0" applyFont="0" applyBorder="0" applyAlignment="0" applyProtection="0">
      <alignment horizontal="right"/>
      <protection hidden="1"/>
    </xf>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72" fillId="83" borderId="0" applyNumberFormat="0" applyBorder="0" applyAlignment="0" applyProtection="0"/>
    <xf numFmtId="209" fontId="96" fillId="102" borderId="0" applyNumberFormat="0" applyBorder="0" applyAlignment="0" applyProtection="0"/>
    <xf numFmtId="202" fontId="96"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10" fillId="0" borderId="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96" fillId="102"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37" fontId="203" fillId="0" borderId="0"/>
    <xf numFmtId="202" fontId="9" fillId="0" borderId="0"/>
    <xf numFmtId="202" fontId="9" fillId="0" borderId="0"/>
    <xf numFmtId="250" fontId="8" fillId="0" borderId="0"/>
    <xf numFmtId="251" fontId="204" fillId="0" borderId="0"/>
    <xf numFmtId="238" fontId="111" fillId="0" borderId="0"/>
    <xf numFmtId="252" fontId="8" fillId="0" borderId="0">
      <alignment horizontal="right"/>
    </xf>
    <xf numFmtId="38" fontId="28" fillId="0" borderId="0" applyFont="0" applyFill="0" applyBorder="0" applyAlignment="0"/>
    <xf numFmtId="193" fontId="28" fillId="0" borderId="0" applyFont="0" applyFill="0" applyBorder="0" applyAlignment="0" applyProtection="0"/>
    <xf numFmtId="39" fontId="8" fillId="0" borderId="0" applyFont="0" applyFill="0" applyBorder="0" applyAlignment="0" applyProtection="0"/>
    <xf numFmtId="253" fontId="8" fillId="0" borderId="0" applyFont="0" applyFill="0" applyBorder="0" applyAlignment="0" applyProtection="0"/>
    <xf numFmtId="209" fontId="8" fillId="0" borderId="0" applyProtection="0">
      <protection locked="0"/>
    </xf>
    <xf numFmtId="0" fontId="10" fillId="0" borderId="0"/>
    <xf numFmtId="209" fontId="8" fillId="0" borderId="0" applyProtection="0">
      <protection locked="0"/>
    </xf>
    <xf numFmtId="0" fontId="10" fillId="0" borderId="0"/>
    <xf numFmtId="0" fontId="28" fillId="103"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10"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8" fillId="0" borderId="0"/>
    <xf numFmtId="209" fontId="8" fillId="0" borderId="0" applyProtection="0">
      <protection locked="0"/>
    </xf>
    <xf numFmtId="202" fontId="7" fillId="0" borderId="0"/>
    <xf numFmtId="202" fontId="7" fillId="0" borderId="0"/>
    <xf numFmtId="202" fontId="7" fillId="0" borderId="0"/>
    <xf numFmtId="0" fontId="7" fillId="0" borderId="0"/>
    <xf numFmtId="209" fontId="8" fillId="0" borderId="0" applyProtection="0">
      <protection locked="0"/>
    </xf>
    <xf numFmtId="202" fontId="7" fillId="0" borderId="0"/>
    <xf numFmtId="209" fontId="10" fillId="0" borderId="0"/>
    <xf numFmtId="202" fontId="7" fillId="0" borderId="0"/>
    <xf numFmtId="0" fontId="7" fillId="0" borderId="0"/>
    <xf numFmtId="209" fontId="8" fillId="0" borderId="0"/>
    <xf numFmtId="209" fontId="8" fillId="0" borderId="0"/>
    <xf numFmtId="202" fontId="7" fillId="0" borderId="0"/>
    <xf numFmtId="209" fontId="10" fillId="0" borderId="0"/>
    <xf numFmtId="0" fontId="10" fillId="0" borderId="0"/>
    <xf numFmtId="209"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7" fillId="0" borderId="0"/>
    <xf numFmtId="202" fontId="7" fillId="0" borderId="0"/>
    <xf numFmtId="202" fontId="7" fillId="0" borderId="0"/>
    <xf numFmtId="0" fontId="10" fillId="0" borderId="0"/>
    <xf numFmtId="202" fontId="7" fillId="0" borderId="0"/>
    <xf numFmtId="202" fontId="7" fillId="0" borderId="0"/>
    <xf numFmtId="202" fontId="7" fillId="0" borderId="0"/>
    <xf numFmtId="0" fontId="64" fillId="0" borderId="0">
      <alignment vertical="top"/>
    </xf>
    <xf numFmtId="209" fontId="8" fillId="0" borderId="0"/>
    <xf numFmtId="209" fontId="8" fillId="0" borderId="0" applyProtection="0">
      <protection locked="0"/>
    </xf>
    <xf numFmtId="0" fontId="10" fillId="0" borderId="0"/>
    <xf numFmtId="0" fontId="10" fillId="0" borderId="0"/>
    <xf numFmtId="0" fontId="28" fillId="103" borderId="0"/>
    <xf numFmtId="0" fontId="8"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10" fillId="0" borderId="0"/>
    <xf numFmtId="0" fontId="10"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0" fontId="7"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209" fontId="8" fillId="0" borderId="0" applyProtection="0">
      <protection locked="0"/>
    </xf>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209" fontId="8" fillId="0" borderId="0"/>
    <xf numFmtId="0" fontId="7"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8" fillId="103"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205" fillId="0" borderId="0"/>
    <xf numFmtId="210" fontId="205" fillId="0" borderId="0"/>
    <xf numFmtId="209" fontId="8" fillId="0" borderId="0"/>
    <xf numFmtId="210" fontId="8" fillId="0" borderId="0"/>
    <xf numFmtId="210" fontId="8" fillId="0" borderId="0"/>
    <xf numFmtId="210" fontId="8" fillId="0" borderId="0"/>
    <xf numFmtId="0" fontId="28" fillId="103"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5" fillId="0" borderId="0"/>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5"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199" fillId="0" borderId="0"/>
    <xf numFmtId="0" fontId="8" fillId="0" borderId="0"/>
    <xf numFmtId="0" fontId="8" fillId="0" borderId="0"/>
    <xf numFmtId="0" fontId="1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199" fillId="0" borderId="0"/>
    <xf numFmtId="0" fontId="19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209" fontId="8" fillId="0" borderId="0"/>
    <xf numFmtId="209" fontId="8" fillId="0" borderId="0"/>
    <xf numFmtId="209" fontId="7" fillId="0" borderId="0"/>
    <xf numFmtId="209" fontId="8" fillId="0" borderId="0"/>
    <xf numFmtId="21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47" fillId="0" borderId="0"/>
    <xf numFmtId="0" fontId="8" fillId="0" borderId="0"/>
    <xf numFmtId="0" fontId="199" fillId="0" borderId="0"/>
    <xf numFmtId="0" fontId="199"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2" fontId="8"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8"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31"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54"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100" fillId="0" borderId="0"/>
    <xf numFmtId="0" fontId="28" fillId="103" borderId="0"/>
    <xf numFmtId="0" fontId="8" fillId="0" borderId="0"/>
    <xf numFmtId="209" fontId="199"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10" fontId="205" fillId="0" borderId="0"/>
    <xf numFmtId="209" fontId="8" fillId="0" borderId="0"/>
    <xf numFmtId="0" fontId="7" fillId="0" borderId="0"/>
    <xf numFmtId="0" fontId="7"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10" fontId="4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2" fontId="8"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5" fillId="0" borderId="0"/>
    <xf numFmtId="202" fontId="7" fillId="0" borderId="0"/>
    <xf numFmtId="0" fontId="7" fillId="0" borderId="0"/>
    <xf numFmtId="0" fontId="25" fillId="0" borderId="0"/>
    <xf numFmtId="202" fontId="7" fillId="0" borderId="0"/>
    <xf numFmtId="0" fontId="7" fillId="0" borderId="0"/>
    <xf numFmtId="0" fontId="25"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209" fontId="199"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28" fillId="103" borderId="0"/>
    <xf numFmtId="209" fontId="8" fillId="0" borderId="0"/>
    <xf numFmtId="210" fontId="8" fillId="0" borderId="0"/>
    <xf numFmtId="0" fontId="10"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207"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06"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09"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0" fontId="7"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06"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8" fillId="0" borderId="0"/>
    <xf numFmtId="0" fontId="8" fillId="0" borderId="0"/>
    <xf numFmtId="0" fontId="25" fillId="0" borderId="0"/>
    <xf numFmtId="0" fontId="31" fillId="0" borderId="0">
      <alignment vertical="top"/>
    </xf>
    <xf numFmtId="0" fontId="28" fillId="103"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10"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applyProtection="0">
      <protection locked="0"/>
    </xf>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2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7" fillId="0" borderId="0"/>
    <xf numFmtId="210"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2" fontId="7" fillId="0" borderId="0"/>
    <xf numFmtId="202" fontId="7" fillId="0" borderId="0"/>
    <xf numFmtId="202" fontId="7" fillId="0" borderId="0"/>
    <xf numFmtId="202" fontId="7" fillId="0" borderId="0"/>
    <xf numFmtId="202" fontId="7" fillId="0" borderId="0"/>
    <xf numFmtId="202" fontId="7" fillId="0" borderId="0"/>
    <xf numFmtId="0" fontId="10" fillId="0" borderId="0"/>
    <xf numFmtId="0" fontId="31" fillId="0" borderId="0"/>
    <xf numFmtId="0" fontId="31" fillId="0" borderId="0"/>
    <xf numFmtId="202" fontId="7" fillId="0" borderId="0"/>
    <xf numFmtId="202" fontId="7"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3" borderId="0"/>
    <xf numFmtId="202" fontId="7" fillId="0" borderId="0"/>
    <xf numFmtId="209" fontId="63" fillId="0" borderId="0"/>
    <xf numFmtId="202" fontId="7" fillId="0" borderId="0"/>
    <xf numFmtId="0" fontId="8" fillId="0" borderId="0">
      <alignment vertical="top"/>
    </xf>
    <xf numFmtId="0" fontId="28" fillId="103" borderId="0"/>
    <xf numFmtId="209" fontId="8" fillId="0" borderId="0"/>
    <xf numFmtId="202" fontId="7" fillId="0" borderId="0"/>
    <xf numFmtId="0" fontId="10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02" fontId="7" fillId="0" borderId="0"/>
    <xf numFmtId="202" fontId="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09"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99"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209" fontId="199"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applyProtection="0">
      <protection locked="0"/>
    </xf>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0" fontId="64" fillId="0" borderId="0"/>
    <xf numFmtId="209" fontId="8" fillId="0" borderId="0"/>
    <xf numFmtId="209" fontId="8" fillId="0" borderId="0" applyProtection="0">
      <protection locked="0"/>
    </xf>
    <xf numFmtId="0" fontId="10"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09" fontId="10" fillId="0" borderId="0"/>
    <xf numFmtId="0" fontId="7" fillId="0" borderId="0"/>
    <xf numFmtId="202"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7"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8" fillId="103" borderId="0"/>
    <xf numFmtId="209" fontId="8" fillId="0" borderId="0"/>
    <xf numFmtId="209" fontId="8" fillId="0" borderId="0"/>
    <xf numFmtId="209" fontId="8"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205" fillId="0" borderId="0"/>
    <xf numFmtId="0" fontId="7" fillId="0" borderId="0"/>
    <xf numFmtId="209" fontId="8" fillId="0" borderId="0" applyProtection="0">
      <protection locked="0"/>
    </xf>
    <xf numFmtId="0" fontId="8" fillId="0" borderId="0"/>
    <xf numFmtId="209" fontId="10" fillId="0" borderId="0"/>
    <xf numFmtId="0"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0" fontId="7"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14" fillId="0" borderId="0">
      <alignment vertical="top"/>
    </xf>
    <xf numFmtId="0" fontId="28" fillId="103"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8" fillId="0" borderId="0"/>
    <xf numFmtId="0" fontId="10" fillId="0" borderId="0"/>
    <xf numFmtId="209" fontId="8" fillId="0" borderId="0" applyProtection="0">
      <protection locked="0"/>
    </xf>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209" fontId="63"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0" fontId="8" fillId="0" borderId="0"/>
    <xf numFmtId="202" fontId="8" fillId="0" borderId="0"/>
    <xf numFmtId="0" fontId="8" fillId="0" borderId="0"/>
    <xf numFmtId="202" fontId="7" fillId="0" borderId="0"/>
    <xf numFmtId="210" fontId="8" fillId="0" borderId="0"/>
    <xf numFmtId="202" fontId="7" fillId="0" borderId="0"/>
    <xf numFmtId="202" fontId="7" fillId="0" borderId="0"/>
    <xf numFmtId="202" fontId="7" fillId="0" borderId="0"/>
    <xf numFmtId="0" fontId="10" fillId="0" borderId="0"/>
    <xf numFmtId="209" fontId="8" fillId="0" borderId="0" applyProtection="0">
      <protection locked="0"/>
    </xf>
    <xf numFmtId="0" fontId="8" fillId="0" borderId="0"/>
    <xf numFmtId="0" fontId="10" fillId="0" borderId="0"/>
    <xf numFmtId="209" fontId="7" fillId="0" borderId="0"/>
    <xf numFmtId="202" fontId="7" fillId="0" borderId="0"/>
    <xf numFmtId="0" fontId="28" fillId="103" borderId="0"/>
    <xf numFmtId="209" fontId="8" fillId="0" borderId="0" applyProtection="0">
      <protection locked="0"/>
    </xf>
    <xf numFmtId="0" fontId="8" fillId="0" borderId="0"/>
    <xf numFmtId="202" fontId="8" fillId="0" borderId="0"/>
    <xf numFmtId="209"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9"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10" fontId="8" fillId="0" borderId="0"/>
    <xf numFmtId="202"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3" borderId="0"/>
    <xf numFmtId="0" fontId="7"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7" fillId="0" borderId="0"/>
    <xf numFmtId="209" fontId="199" fillId="0" borderId="0"/>
    <xf numFmtId="209" fontId="199" fillId="0" borderId="0"/>
    <xf numFmtId="209" fontId="199" fillId="0" borderId="0"/>
    <xf numFmtId="210" fontId="205"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0"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0" fontId="27" fillId="0" borderId="0"/>
    <xf numFmtId="202" fontId="8" fillId="0" borderId="0" applyNumberFormat="0" applyFill="0" applyBorder="0" applyAlignment="0" applyProtection="0"/>
    <xf numFmtId="209" fontId="8" fillId="0" borderId="0" applyProtection="0">
      <protection locked="0"/>
    </xf>
    <xf numFmtId="0" fontId="28" fillId="103"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8" fillId="0" borderId="0"/>
    <xf numFmtId="202" fontId="208" fillId="0" borderId="0"/>
    <xf numFmtId="0" fontId="7"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54" fontId="206"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2" fontId="7" fillId="0" borderId="0"/>
    <xf numFmtId="202" fontId="7" fillId="0" borderId="0"/>
    <xf numFmtId="202"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207" fillId="0" borderId="0"/>
    <xf numFmtId="0" fontId="10" fillId="0" borderId="0"/>
    <xf numFmtId="202" fontId="7" fillId="0" borderId="0"/>
    <xf numFmtId="209" fontId="8" fillId="0" borderId="0" applyProtection="0">
      <protection locked="0"/>
    </xf>
    <xf numFmtId="0" fontId="10" fillId="0" borderId="0"/>
    <xf numFmtId="209" fontId="199" fillId="0" borderId="0"/>
    <xf numFmtId="209" fontId="8" fillId="0" borderId="0" applyProtection="0">
      <protection locked="0"/>
    </xf>
    <xf numFmtId="0" fontId="8" fillId="0" borderId="0"/>
    <xf numFmtId="0" fontId="10" fillId="0" borderId="0"/>
    <xf numFmtId="202" fontId="8" fillId="0" borderId="0" applyProtection="0">
      <protection locked="0"/>
    </xf>
    <xf numFmtId="0" fontId="7" fillId="0" borderId="0"/>
    <xf numFmtId="209" fontId="8" fillId="0" borderId="0" applyProtection="0">
      <protection locked="0"/>
    </xf>
    <xf numFmtId="254" fontId="8" fillId="0" borderId="0"/>
    <xf numFmtId="0" fontId="10" fillId="0" borderId="0"/>
    <xf numFmtId="0" fontId="10"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02" fontId="8" fillId="0" borderId="0" applyNumberFormat="0" applyFill="0" applyBorder="0" applyAlignment="0" applyProtection="0"/>
    <xf numFmtId="0" fontId="8" fillId="0" borderId="0"/>
    <xf numFmtId="254" fontId="8" fillId="0" borderId="0"/>
    <xf numFmtId="0" fontId="31" fillId="0" borderId="0">
      <alignment vertical="top"/>
    </xf>
    <xf numFmtId="0" fontId="28" fillId="103" borderId="0"/>
    <xf numFmtId="209" fontId="7" fillId="0" borderId="0"/>
    <xf numFmtId="209" fontId="7" fillId="0" borderId="0"/>
    <xf numFmtId="209" fontId="7" fillId="0" borderId="0"/>
    <xf numFmtId="0" fontId="10" fillId="0" borderId="0"/>
    <xf numFmtId="202"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0" fontId="7" fillId="0" borderId="0"/>
    <xf numFmtId="209" fontId="205" fillId="0" borderId="0"/>
    <xf numFmtId="209" fontId="8" fillId="0" borderId="0" applyProtection="0">
      <protection locked="0"/>
    </xf>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applyProtection="0">
      <protection locked="0"/>
    </xf>
    <xf numFmtId="209" fontId="8" fillId="0" borderId="0" applyProtection="0">
      <protection locked="0"/>
    </xf>
    <xf numFmtId="209" fontId="8" fillId="0" borderId="0"/>
    <xf numFmtId="209" fontId="8" fillId="0" borderId="0"/>
    <xf numFmtId="209" fontId="8" fillId="0" borderId="0"/>
    <xf numFmtId="209" fontId="8" fillId="0" borderId="0"/>
    <xf numFmtId="209"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8" fillId="0" borderId="0"/>
    <xf numFmtId="0" fontId="10" fillId="0" borderId="0"/>
    <xf numFmtId="202" fontId="209" fillId="0" borderId="0"/>
    <xf numFmtId="0" fontId="7" fillId="0" borderId="0"/>
    <xf numFmtId="254" fontId="8" fillId="0" borderId="0"/>
    <xf numFmtId="209" fontId="8" fillId="0" borderId="0" applyProtection="0">
      <protection locked="0"/>
    </xf>
    <xf numFmtId="209" fontId="8" fillId="0" borderId="0" applyProtection="0">
      <protection locked="0"/>
    </xf>
    <xf numFmtId="209" fontId="8" fillId="0" borderId="0" applyProtection="0">
      <protection locked="0"/>
    </xf>
    <xf numFmtId="209" fontId="8" fillId="0" borderId="0" applyProtection="0">
      <protection locked="0"/>
    </xf>
    <xf numFmtId="0" fontId="10" fillId="0" borderId="0"/>
    <xf numFmtId="0" fontId="7" fillId="0" borderId="0"/>
    <xf numFmtId="239" fontId="40" fillId="0" borderId="0" applyNumberFormat="0" applyFill="0" applyBorder="0" applyAlignment="0" applyProtection="0"/>
    <xf numFmtId="255" fontId="28" fillId="0" borderId="0" applyFont="0" applyFill="0" applyBorder="0" applyAlignment="0" applyProtection="0"/>
    <xf numFmtId="202" fontId="160" fillId="0" borderId="0" applyFill="0" applyBorder="0">
      <protection locked="0"/>
    </xf>
    <xf numFmtId="251" fontId="153" fillId="0" borderId="0" applyNumberFormat="0" applyFill="0" applyBorder="0" applyAlignment="0">
      <alignment vertical="center"/>
      <protection locked="0"/>
    </xf>
    <xf numFmtId="202" fontId="108" fillId="0" borderId="0"/>
    <xf numFmtId="239" fontId="28" fillId="0" borderId="0"/>
    <xf numFmtId="202" fontId="75" fillId="0" borderId="0"/>
    <xf numFmtId="256" fontId="28" fillId="0" borderId="0" applyFont="0" applyFill="0" applyBorder="0" applyAlignment="0" applyProtection="0"/>
    <xf numFmtId="179" fontId="2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02" fontId="8"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0" fillId="0" borderId="0"/>
    <xf numFmtId="209" fontId="10" fillId="42" borderId="36" applyNumberFormat="0" applyFont="0" applyAlignment="0" applyProtection="0"/>
    <xf numFmtId="0" fontId="10" fillId="42" borderId="36" applyNumberFormat="0" applyFont="0" applyAlignment="0" applyProtection="0"/>
    <xf numFmtId="0" fontId="10" fillId="42" borderId="36" applyNumberFormat="0" applyFont="0" applyAlignment="0" applyProtection="0"/>
    <xf numFmtId="0" fontId="10" fillId="0" borderId="0"/>
    <xf numFmtId="202" fontId="8" fillId="42" borderId="36"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202" fontId="8"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0" fontId="7"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7" fillId="10" borderId="0" applyNumberFormat="0" applyBorder="0" applyAlignment="0" applyProtection="0"/>
    <xf numFmtId="210" fontId="7" fillId="10" borderId="0" applyNumberFormat="0" applyBorder="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0" fontId="10" fillId="0" borderId="0"/>
    <xf numFmtId="257" fontId="8" fillId="0" borderId="0" applyFont="0" applyFill="0" applyBorder="0" applyAlignment="0" applyProtection="0"/>
    <xf numFmtId="258" fontId="8" fillId="0" borderId="0" applyFont="0" applyFill="0" applyBorder="0" applyAlignment="0" applyProtection="0"/>
    <xf numFmtId="202" fontId="8" fillId="0" borderId="34">
      <alignment vertical="center" wrapText="1"/>
    </xf>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2" fontId="98" fillId="86" borderId="37" applyNumberFormat="0" applyAlignment="0" applyProtection="0"/>
    <xf numFmtId="202" fontId="98" fillId="86"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3" fontId="212" fillId="0" borderId="12" applyBorder="0">
      <protection locked="0"/>
    </xf>
    <xf numFmtId="0" fontId="10" fillId="0" borderId="0"/>
    <xf numFmtId="202" fontId="44" fillId="0" borderId="0"/>
    <xf numFmtId="1" fontId="213" fillId="0" borderId="0" applyProtection="0">
      <alignment horizontal="right" vertical="center"/>
    </xf>
    <xf numFmtId="202" fontId="100" fillId="0" borderId="0"/>
    <xf numFmtId="202" fontId="100" fillId="0" borderId="0"/>
    <xf numFmtId="202" fontId="92" fillId="0" borderId="0"/>
    <xf numFmtId="9" fontId="100" fillId="0" borderId="46" applyBorder="0"/>
    <xf numFmtId="259" fontId="8" fillId="0" borderId="0" applyFont="0" applyFill="0" applyBorder="0" applyAlignment="0"/>
    <xf numFmtId="260" fontId="160" fillId="0" borderId="0" applyFill="0" applyBorder="0">
      <protection locked="0"/>
    </xf>
    <xf numFmtId="168" fontId="8" fillId="0" borderId="0" applyFont="0" applyFill="0" applyBorder="0" applyAlignment="0" applyProtection="0"/>
    <xf numFmtId="261" fontId="160" fillId="0" borderId="0" applyFill="0" applyBorder="0">
      <protection locked="0"/>
    </xf>
    <xf numFmtId="261"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2" fontId="8" fillId="0" borderId="0" applyFont="0" applyFill="0" applyBorder="0" applyProtection="0">
      <alignment horizontal="right"/>
    </xf>
    <xf numFmtId="9" fontId="100" fillId="0" borderId="46" applyBorder="0"/>
    <xf numFmtId="168" fontId="10" fillId="0" borderId="0" applyFont="0" applyFill="0" applyBorder="0" applyAlignment="0" applyProtection="0"/>
    <xf numFmtId="263" fontId="8" fillId="0" borderId="0" applyFont="0" applyFill="0" applyBorder="0" applyAlignment="0" applyProtection="0"/>
    <xf numFmtId="264" fontId="8" fillId="0" borderId="0" applyFont="0" applyFill="0" applyBorder="0" applyAlignment="0" applyProtection="0"/>
    <xf numFmtId="37" fontId="8" fillId="0" borderId="34" applyFont="0" applyFill="0" applyBorder="0" applyProtection="0"/>
    <xf numFmtId="265" fontId="156"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9"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9"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10"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2" fontId="67" fillId="0" borderId="61" applyNumberFormat="0" applyAlignment="0"/>
    <xf numFmtId="202" fontId="67" fillId="0" borderId="61" applyNumberFormat="0" applyAlignment="0"/>
    <xf numFmtId="15" fontId="100" fillId="0" borderId="0" applyFont="0" applyFill="0" applyBorder="0" applyAlignment="0" applyProtection="0"/>
    <xf numFmtId="4" fontId="100" fillId="0" borderId="0" applyFont="0" applyFill="0" applyBorder="0" applyAlignment="0" applyProtection="0"/>
    <xf numFmtId="202" fontId="8" fillId="0" borderId="2">
      <alignment horizontal="center"/>
    </xf>
    <xf numFmtId="3" fontId="100" fillId="0" borderId="0" applyFont="0" applyFill="0" applyBorder="0" applyAlignment="0" applyProtection="0"/>
    <xf numFmtId="202" fontId="100" fillId="112" borderId="0" applyNumberFormat="0" applyFont="0" applyBorder="0" applyAlignment="0" applyProtection="0"/>
    <xf numFmtId="39" fontId="8" fillId="0" borderId="0" applyFill="0" applyBorder="0" applyAlignment="0" applyProtection="0"/>
    <xf numFmtId="3" fontId="155" fillId="0" borderId="0" applyFont="0" applyFill="0" applyBorder="0" applyAlignment="0" applyProtection="0"/>
    <xf numFmtId="202" fontId="75" fillId="0" borderId="0"/>
    <xf numFmtId="3" fontId="155" fillId="0" borderId="0" applyFont="0" applyFill="0" applyBorder="0" applyAlignment="0" applyProtection="0"/>
    <xf numFmtId="202" fontId="75" fillId="0" borderId="0"/>
    <xf numFmtId="3" fontId="215" fillId="0" borderId="0"/>
    <xf numFmtId="202" fontId="216" fillId="0" borderId="0">
      <alignment horizontal="left" indent="7"/>
    </xf>
    <xf numFmtId="202" fontId="216" fillId="6" borderId="0">
      <alignment horizontal="left" indent="7"/>
    </xf>
    <xf numFmtId="202" fontId="215" fillId="0" borderId="0">
      <alignment horizontal="left" indent="6"/>
    </xf>
    <xf numFmtId="202" fontId="217" fillId="6" borderId="0">
      <alignment horizontal="left" indent="6"/>
    </xf>
    <xf numFmtId="3" fontId="44" fillId="0" borderId="51" applyFill="0"/>
    <xf numFmtId="202" fontId="40" fillId="121" borderId="34" applyNumberFormat="0" applyBorder="0" applyAlignment="0">
      <alignment horizontal="right"/>
    </xf>
    <xf numFmtId="202"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2" fontId="218" fillId="122" borderId="0"/>
    <xf numFmtId="202" fontId="218" fillId="122" borderId="0"/>
    <xf numFmtId="202" fontId="44" fillId="0" borderId="0" applyFill="0"/>
    <xf numFmtId="202" fontId="44" fillId="0" borderId="0"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202" fontId="8" fillId="123" borderId="0" applyNumberFormat="0" applyFont="0" applyBorder="0" applyAlignment="0"/>
    <xf numFmtId="202" fontId="8" fillId="123" borderId="0" applyNumberFormat="0" applyFont="0" applyBorder="0" applyAlignment="0"/>
    <xf numFmtId="202" fontId="8" fillId="123" borderId="0" applyNumberFormat="0" applyFont="0" applyBorder="0" applyAlignment="0"/>
    <xf numFmtId="202" fontId="8" fillId="123" borderId="0" applyNumberFormat="0" applyFont="0" applyBorder="0" applyAlignment="0"/>
    <xf numFmtId="202" fontId="218" fillId="124" borderId="0">
      <alignment horizontal="left" indent="2"/>
    </xf>
    <xf numFmtId="202" fontId="218" fillId="124" borderId="0">
      <alignment horizontal="left" indent="2"/>
    </xf>
    <xf numFmtId="202" fontId="218" fillId="0" borderId="0" applyFill="0">
      <alignment horizontal="left" indent="2"/>
    </xf>
    <xf numFmtId="202" fontId="218" fillId="0" borderId="0" applyFill="0">
      <alignment horizontal="left" indent="2"/>
    </xf>
    <xf numFmtId="3" fontId="44" fillId="0" borderId="0" applyFill="0"/>
    <xf numFmtId="202" fontId="8" fillId="0" borderId="0" applyNumberFormat="0" applyFont="0" applyBorder="0" applyAlignment="0"/>
    <xf numFmtId="202" fontId="8" fillId="125" borderId="0" applyNumberFormat="0" applyFont="0" applyBorder="0" applyAlignment="0"/>
    <xf numFmtId="202" fontId="219" fillId="0" borderId="0">
      <alignment horizontal="left" indent="4"/>
    </xf>
    <xf numFmtId="202" fontId="220" fillId="125" borderId="0">
      <alignment horizontal="left" indent="4"/>
    </xf>
    <xf numFmtId="202" fontId="221" fillId="0" borderId="0">
      <alignment horizontal="left" indent="4"/>
    </xf>
    <xf numFmtId="202" fontId="222" fillId="125" borderId="0">
      <alignment horizontal="left" indent="4"/>
    </xf>
    <xf numFmtId="3" fontId="136" fillId="0" borderId="0" applyFill="0"/>
    <xf numFmtId="202" fontId="8" fillId="0" borderId="0" applyNumberFormat="0" applyFont="0" applyBorder="0" applyAlignment="0"/>
    <xf numFmtId="202" fontId="8" fillId="0" borderId="0" applyNumberFormat="0" applyFont="0" applyBorder="0" applyAlignment="0"/>
    <xf numFmtId="202" fontId="223" fillId="0" borderId="0">
      <alignment horizontal="left" indent="6"/>
    </xf>
    <xf numFmtId="202" fontId="223" fillId="0" borderId="0">
      <alignment horizontal="left" indent="6"/>
    </xf>
    <xf numFmtId="202" fontId="223" fillId="0" borderId="0" applyFill="0">
      <alignment horizontal="left" indent="6"/>
    </xf>
    <xf numFmtId="202" fontId="223" fillId="0" borderId="0" applyFill="0">
      <alignment horizontal="left" indent="6"/>
    </xf>
    <xf numFmtId="215" fontId="63" fillId="0" borderId="0" applyFill="0"/>
    <xf numFmtId="202" fontId="8" fillId="0" borderId="0" applyNumberFormat="0" applyFont="0" applyBorder="0" applyAlignment="0"/>
    <xf numFmtId="202" fontId="8" fillId="0" borderId="0" applyNumberFormat="0" applyFont="0" applyBorder="0" applyAlignment="0"/>
    <xf numFmtId="202" fontId="224" fillId="0" borderId="0">
      <alignment horizontal="left" indent="7"/>
    </xf>
    <xf numFmtId="202" fontId="224" fillId="0" borderId="0">
      <alignment horizontal="left" indent="7"/>
    </xf>
    <xf numFmtId="216" fontId="224" fillId="0" borderId="0" applyFill="0">
      <alignment horizontal="left" indent="7"/>
    </xf>
    <xf numFmtId="215" fontId="137" fillId="0" borderId="0" applyFill="0"/>
    <xf numFmtId="202" fontId="8" fillId="0" borderId="0" applyNumberFormat="0" applyFont="0" applyBorder="0" applyAlignment="0"/>
    <xf numFmtId="202" fontId="8" fillId="0" borderId="0" applyNumberFormat="0" applyFont="0" applyBorder="0" applyAlignment="0"/>
    <xf numFmtId="202" fontId="138" fillId="0" borderId="0">
      <alignment horizontal="left" indent="8"/>
    </xf>
    <xf numFmtId="202" fontId="138" fillId="0" borderId="0">
      <alignment horizontal="left" indent="8"/>
    </xf>
    <xf numFmtId="202" fontId="139" fillId="0" borderId="0" applyFill="0">
      <alignment horizontal="left" indent="8"/>
    </xf>
    <xf numFmtId="202" fontId="139" fillId="0" borderId="0" applyFill="0">
      <alignment horizontal="left" indent="8"/>
    </xf>
    <xf numFmtId="215" fontId="140" fillId="0" borderId="0" applyFill="0"/>
    <xf numFmtId="202" fontId="8" fillId="0" borderId="0" applyNumberFormat="0" applyFont="0" applyFill="0" applyBorder="0" applyAlignment="0"/>
    <xf numFmtId="202" fontId="8" fillId="0" borderId="0" applyNumberFormat="0" applyFont="0" applyFill="0" applyBorder="0" applyAlignment="0"/>
    <xf numFmtId="202" fontId="141" fillId="0" borderId="0" applyFill="0">
      <alignment horizontal="left" indent="9"/>
    </xf>
    <xf numFmtId="202" fontId="141" fillId="0" borderId="0" applyFill="0">
      <alignment horizontal="left" indent="9"/>
    </xf>
    <xf numFmtId="202" fontId="137" fillId="0" borderId="0" applyFill="0">
      <alignment horizontal="left" indent="9"/>
    </xf>
    <xf numFmtId="202" fontId="137" fillId="0" borderId="0" applyFill="0">
      <alignment horizontal="left" indent="9"/>
    </xf>
    <xf numFmtId="199" fontId="225" fillId="0" borderId="0"/>
    <xf numFmtId="266" fontId="108" fillId="0" borderId="15" applyFont="0" applyFill="0" applyBorder="0" applyAlignment="0" applyProtection="0"/>
    <xf numFmtId="267" fontId="8" fillId="0" borderId="0" applyFont="0" applyFill="0" applyBorder="0" applyProtection="0">
      <alignment horizontal="right"/>
    </xf>
    <xf numFmtId="268" fontId="8" fillId="0" borderId="0" applyFont="0" applyFill="0" applyBorder="0" applyProtection="0">
      <alignment horizontal="right"/>
    </xf>
    <xf numFmtId="179" fontId="226" fillId="116" borderId="0"/>
    <xf numFmtId="239" fontId="227" fillId="0" borderId="0" applyNumberFormat="0" applyFill="0" applyBorder="0" applyAlignment="0" applyProtection="0">
      <alignment horizontal="left"/>
    </xf>
    <xf numFmtId="202" fontId="228" fillId="0" borderId="44" applyNumberFormat="0" applyFill="0" applyBorder="0" applyAlignment="0" applyProtection="0">
      <protection hidden="1"/>
    </xf>
    <xf numFmtId="202" fontId="229" fillId="0" borderId="0" applyNumberFormat="0" applyBorder="0" applyAlignment="0" applyProtection="0"/>
    <xf numFmtId="202" fontId="229" fillId="0" borderId="0" applyNumberFormat="0" applyAlignment="0" applyProtection="0"/>
    <xf numFmtId="269" fontId="230" fillId="0" borderId="44" applyFont="0" applyFill="0" applyBorder="0" applyAlignment="0" applyProtection="0"/>
    <xf numFmtId="0" fontId="43" fillId="0" borderId="38" applyNumberFormat="0" applyBorder="0"/>
    <xf numFmtId="202" fontId="28" fillId="0" borderId="0">
      <alignment horizontal="right"/>
    </xf>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9"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10" fontId="56" fillId="13" borderId="21"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45" borderId="27"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4" fontId="157" fillId="42" borderId="39" applyNumberFormat="0" applyProtection="0">
      <alignment vertical="center"/>
    </xf>
    <xf numFmtId="4" fontId="231" fillId="99" borderId="34" applyNumberFormat="0" applyProtection="0">
      <alignment vertical="center"/>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4" fillId="43" borderId="27" applyNumberFormat="0" applyProtection="0">
      <alignment horizontal="right" vertical="center"/>
    </xf>
    <xf numFmtId="202" fontId="88" fillId="0" borderId="0" applyFill="0" applyBorder="0" applyProtection="0">
      <alignment horizontal="left"/>
    </xf>
    <xf numFmtId="41" fontId="8" fillId="0" borderId="0" applyFont="0" applyFill="0" applyBorder="0" applyAlignment="0" applyProtection="0"/>
    <xf numFmtId="270" fontId="156" fillId="0" borderId="0" applyFont="0" applyFill="0" applyBorder="0" applyAlignment="0" applyProtection="0">
      <alignment horizontal="right"/>
    </xf>
    <xf numFmtId="202" fontId="235" fillId="98" borderId="3">
      <alignment horizontal="centerContinuous" vertical="center" wrapText="1"/>
    </xf>
    <xf numFmtId="38" fontId="236" fillId="126" borderId="63">
      <alignment horizontal="centerContinuous" vertical="center"/>
    </xf>
    <xf numFmtId="202" fontId="100" fillId="0" borderId="0" applyFont="0" applyProtection="0"/>
    <xf numFmtId="3" fontId="120" fillId="127" borderId="0">
      <alignment horizontal="left"/>
    </xf>
    <xf numFmtId="193" fontId="135" fillId="6" borderId="0">
      <protection locked="0"/>
    </xf>
    <xf numFmtId="202" fontId="8" fillId="0" borderId="6">
      <alignment wrapText="1"/>
      <protection locked="0"/>
    </xf>
    <xf numFmtId="12" fontId="8" fillId="0" borderId="0" applyFont="0" applyFill="0" applyBorder="0" applyProtection="0">
      <alignment horizontal="right"/>
    </xf>
    <xf numFmtId="271" fontId="8" fillId="126" borderId="0" applyFont="0" applyFill="0" applyBorder="0" applyProtection="0">
      <alignment horizontal="right"/>
    </xf>
    <xf numFmtId="3" fontId="237" fillId="127" borderId="0">
      <alignment horizontal="left"/>
    </xf>
    <xf numFmtId="202" fontId="44" fillId="0" borderId="0"/>
    <xf numFmtId="38" fontId="236" fillId="0" borderId="0" applyNumberFormat="0" applyFill="0">
      <alignment horizontal="centerContinuous"/>
    </xf>
    <xf numFmtId="3" fontId="8" fillId="0" borderId="34" applyNumberFormat="0" applyFont="0" applyFill="0" applyAlignment="0" applyProtection="0">
      <alignment vertical="center"/>
    </xf>
    <xf numFmtId="202" fontId="238" fillId="0" borderId="0" applyBorder="0" applyProtection="0">
      <alignment vertical="center"/>
    </xf>
    <xf numFmtId="229" fontId="238" fillId="0" borderId="16" applyBorder="0" applyProtection="0">
      <alignment horizontal="right" vertical="center"/>
    </xf>
    <xf numFmtId="202" fontId="239" fillId="111" borderId="0" applyBorder="0" applyProtection="0">
      <alignment horizontal="centerContinuous" vertical="center"/>
    </xf>
    <xf numFmtId="202" fontId="239" fillId="128" borderId="16" applyBorder="0" applyProtection="0">
      <alignment horizontal="centerContinuous" vertical="center"/>
    </xf>
    <xf numFmtId="202" fontId="240" fillId="0" borderId="0" applyFill="0" applyBorder="0" applyAlignment="0"/>
    <xf numFmtId="202" fontId="241" fillId="0" borderId="0" applyFill="0" applyBorder="0" applyProtection="0">
      <alignment horizontal="left"/>
    </xf>
    <xf numFmtId="202" fontId="173" fillId="0" borderId="12" applyFill="0" applyBorder="0" applyProtection="0">
      <alignment horizontal="left" vertical="top"/>
    </xf>
    <xf numFmtId="1" fontId="242" fillId="0" borderId="0"/>
    <xf numFmtId="202" fontId="8" fillId="0" borderId="0"/>
    <xf numFmtId="202" fontId="28" fillId="0" borderId="0"/>
    <xf numFmtId="202" fontId="9" fillId="0" borderId="0"/>
    <xf numFmtId="209" fontId="243" fillId="0" borderId="0" applyNumberFormat="0" applyFill="0" applyBorder="0" applyAlignment="0" applyProtection="0"/>
    <xf numFmtId="210" fontId="59" fillId="0" borderId="0" applyNumberFormat="0" applyFill="0" applyBorder="0" applyAlignment="0" applyProtection="0"/>
    <xf numFmtId="0" fontId="10" fillId="0" borderId="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10" fontId="60" fillId="0" borderId="0" applyNumberFormat="0" applyFill="0" applyBorder="0" applyAlignment="0" applyProtection="0"/>
    <xf numFmtId="0" fontId="10" fillId="0" borderId="0"/>
    <xf numFmtId="210" fontId="60"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72" fontId="8" fillId="0" borderId="0" applyFill="0" applyBorder="0" applyAlignment="0" applyProtection="0">
      <alignment horizontal="right"/>
    </xf>
    <xf numFmtId="202" fontId="245" fillId="0" borderId="0" applyProtection="0">
      <alignment vertical="top"/>
    </xf>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2"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3" fontId="248" fillId="0" borderId="0" applyNumberFormat="0">
      <alignment vertical="center"/>
    </xf>
    <xf numFmtId="1" fontId="108" fillId="129" borderId="0" applyNumberFormat="0" applyFont="0" applyBorder="0" applyProtection="0">
      <alignment horizontal="left"/>
    </xf>
    <xf numFmtId="3" fontId="249" fillId="127" borderId="0">
      <alignment horizontal="center"/>
    </xf>
    <xf numFmtId="179" fontId="250" fillId="0" borderId="0"/>
    <xf numFmtId="209" fontId="251" fillId="0" borderId="59" applyNumberFormat="0" applyFill="0" applyAlignment="0" applyProtection="0"/>
    <xf numFmtId="210" fontId="50" fillId="0" borderId="17" applyNumberFormat="0" applyFill="0" applyAlignment="0" applyProtection="0"/>
    <xf numFmtId="0" fontId="251" fillId="0" borderId="59"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52" fillId="0" borderId="32" applyNumberFormat="0" applyFill="0" applyAlignment="0" applyProtection="0"/>
    <xf numFmtId="210" fontId="51" fillId="0" borderId="18" applyNumberFormat="0" applyFill="0" applyAlignment="0" applyProtection="0"/>
    <xf numFmtId="0" fontId="252" fillId="0" borderId="32" applyNumberFormat="0" applyFill="0" applyAlignment="0" applyProtection="0"/>
    <xf numFmtId="209" fontId="163" fillId="0" borderId="60" applyNumberFormat="0" applyFill="0" applyAlignment="0" applyProtection="0"/>
    <xf numFmtId="210" fontId="52" fillId="0" borderId="19" applyNumberFormat="0" applyFill="0" applyAlignment="0" applyProtection="0"/>
    <xf numFmtId="0" fontId="163" fillId="0" borderId="60"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10" fontId="107" fillId="0" borderId="0" applyNumberFormat="0" applyFill="0" applyBorder="0" applyAlignment="0" applyProtection="0"/>
    <xf numFmtId="0" fontId="10" fillId="0" borderId="0"/>
    <xf numFmtId="209" fontId="246" fillId="0" borderId="0" applyNumberFormat="0" applyFill="0" applyBorder="0" applyAlignment="0" applyProtection="0"/>
    <xf numFmtId="209" fontId="246" fillId="0" borderId="0" applyNumberFormat="0" applyFill="0" applyBorder="0" applyAlignment="0" applyProtection="0"/>
    <xf numFmtId="3" fontId="200" fillId="6" borderId="16">
      <alignment horizontal="center" vertical="center"/>
    </xf>
    <xf numFmtId="3" fontId="253" fillId="127" borderId="0">
      <alignment horizontal="left"/>
    </xf>
    <xf numFmtId="202" fontId="254" fillId="0" borderId="0" applyFill="0" applyBorder="0" applyAlignment="0" applyProtection="0"/>
    <xf numFmtId="202" fontId="101" fillId="53" borderId="44"/>
    <xf numFmtId="203" fontId="44" fillId="0" borderId="11" applyFill="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0" fontId="82"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180"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67" fontId="8" fillId="0" borderId="0" applyFont="0" applyFill="0" applyBorder="0" applyAlignment="0" applyProtection="0"/>
    <xf numFmtId="179" fontId="256" fillId="0" borderId="0">
      <alignment horizontal="left"/>
      <protection locked="0"/>
    </xf>
    <xf numFmtId="202" fontId="8" fillId="0" borderId="0"/>
    <xf numFmtId="203" fontId="212" fillId="6" borderId="12" applyNumberFormat="0" applyBorder="0">
      <protection locked="0"/>
    </xf>
    <xf numFmtId="4" fontId="257" fillId="0" borderId="65"/>
    <xf numFmtId="273" fontId="108" fillId="0" borderId="0" applyFont="0" applyFill="0" applyBorder="0" applyAlignment="0" applyProtection="0"/>
    <xf numFmtId="184" fontId="8" fillId="0" borderId="0" applyFont="0" applyFill="0" applyBorder="0" applyAlignment="0" applyProtection="0"/>
    <xf numFmtId="273" fontId="108" fillId="0" borderId="0" applyFont="0" applyFill="0" applyBorder="0" applyAlignment="0" applyProtection="0"/>
    <xf numFmtId="202" fontId="258" fillId="0" borderId="0" applyNumberFormat="0" applyFill="0" applyBorder="0"/>
    <xf numFmtId="202" fontId="243" fillId="0" borderId="0" applyNumberFormat="0" applyFill="0" applyBorder="0" applyAlignment="0" applyProtection="0"/>
    <xf numFmtId="202" fontId="40" fillId="6" borderId="15" applyNumberFormat="0" applyFont="0" applyAlignment="0" applyProtection="0">
      <protection locked="0"/>
    </xf>
    <xf numFmtId="274" fontId="108" fillId="0" borderId="0" applyNumberFormat="0" applyFont="0" applyFill="0" applyBorder="0" applyProtection="0">
      <alignment vertical="top" wrapText="1"/>
    </xf>
    <xf numFmtId="180" fontId="259" fillId="0" borderId="0" applyFont="0" applyFill="0" applyBorder="0" applyAlignment="0" applyProtection="0"/>
    <xf numFmtId="167" fontId="259" fillId="0" borderId="0" applyFont="0" applyFill="0" applyBorder="0" applyAlignment="0" applyProtection="0"/>
    <xf numFmtId="275" fontId="259" fillId="0" borderId="0" applyFont="0" applyFill="0" applyBorder="0" applyAlignment="0" applyProtection="0"/>
    <xf numFmtId="276" fontId="259" fillId="0" borderId="0" applyFont="0" applyFill="0" applyBorder="0" applyAlignment="0" applyProtection="0"/>
    <xf numFmtId="202" fontId="259" fillId="0" borderId="0"/>
    <xf numFmtId="202" fontId="8" fillId="0" borderId="0"/>
    <xf numFmtId="0" fontId="26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7" fontId="8" fillId="0" borderId="0" applyNumberFormat="0" applyFill="0" applyBorder="0" applyAlignment="0" applyProtection="0"/>
    <xf numFmtId="254" fontId="10" fillId="0" borderId="0"/>
    <xf numFmtId="254"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0" fontId="7" fillId="46"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0" fontId="7" fillId="45"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1"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0" fontId="7" fillId="0" borderId="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109"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4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9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0"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0" fontId="7"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0"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3"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25" fillId="45" borderId="0" applyNumberFormat="0" applyBorder="0" applyAlignment="0" applyProtection="0"/>
    <xf numFmtId="0" fontId="25" fillId="37"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0" borderId="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18"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0" fontId="25" fillId="22"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0"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0" fontId="7" fillId="5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26"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8"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45"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96"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34"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 fillId="19" borderId="0" applyNumberFormat="0" applyBorder="0" applyAlignment="0" applyProtection="0"/>
    <xf numFmtId="254" fontId="8" fillId="0" borderId="0"/>
    <xf numFmtId="254" fontId="8" fillId="0" borderId="0"/>
    <xf numFmtId="0" fontId="3" fillId="27" borderId="0" applyNumberFormat="0" applyBorder="0" applyAlignment="0" applyProtection="0"/>
    <xf numFmtId="254" fontId="8" fillId="0" borderId="0"/>
    <xf numFmtId="0" fontId="3" fillId="31" borderId="0" applyNumberFormat="0" applyBorder="0" applyAlignment="0" applyProtection="0"/>
    <xf numFmtId="254" fontId="8" fillId="0" borderId="0"/>
    <xf numFmtId="0" fontId="3" fillId="35" borderId="0" applyNumberFormat="0" applyBorder="0" applyAlignment="0" applyProtection="0"/>
    <xf numFmtId="254" fontId="8" fillId="0" borderId="0"/>
    <xf numFmtId="0" fontId="3" fillId="39" borderId="0" applyNumberFormat="0" applyBorder="0" applyAlignment="0" applyProtection="0"/>
    <xf numFmtId="254" fontId="8" fillId="0" borderId="0"/>
    <xf numFmtId="0" fontId="262" fillId="51" borderId="0" applyNumberFormat="0" applyBorder="0" applyAlignment="0" applyProtection="0"/>
    <xf numFmtId="0" fontId="262" fillId="51" borderId="0" applyNumberFormat="0" applyBorder="0" applyAlignment="0" applyProtection="0"/>
    <xf numFmtId="0" fontId="262" fillId="19" borderId="0" applyNumberFormat="0" applyBorder="0" applyAlignment="0" applyProtection="0"/>
    <xf numFmtId="254" fontId="8" fillId="0" borderId="0"/>
    <xf numFmtId="254" fontId="8" fillId="0" borderId="0"/>
    <xf numFmtId="254" fontId="8" fillId="0" borderId="0"/>
    <xf numFmtId="254" fontId="8" fillId="0" borderId="0"/>
    <xf numFmtId="0" fontId="3" fillId="54" borderId="0" applyNumberFormat="0" applyBorder="0" applyAlignment="0" applyProtection="0"/>
    <xf numFmtId="0" fontId="262" fillId="52" borderId="0" applyNumberFormat="0" applyBorder="0" applyAlignment="0" applyProtection="0"/>
    <xf numFmtId="0" fontId="262" fillId="52" borderId="0" applyNumberFormat="0" applyBorder="0" applyAlignment="0" applyProtection="0"/>
    <xf numFmtId="0" fontId="262" fillId="27" borderId="0" applyNumberFormat="0" applyBorder="0" applyAlignment="0" applyProtection="0"/>
    <xf numFmtId="254" fontId="8" fillId="0" borderId="0"/>
    <xf numFmtId="254" fontId="8" fillId="0" borderId="0"/>
    <xf numFmtId="0" fontId="3" fillId="57" borderId="0" applyNumberFormat="0" applyBorder="0" applyAlignment="0" applyProtection="0"/>
    <xf numFmtId="0" fontId="262" fillId="53" borderId="0" applyNumberFormat="0" applyBorder="0" applyAlignment="0" applyProtection="0"/>
    <xf numFmtId="0" fontId="262" fillId="53" borderId="0" applyNumberFormat="0" applyBorder="0" applyAlignment="0" applyProtection="0"/>
    <xf numFmtId="0" fontId="262" fillId="31" borderId="0" applyNumberFormat="0" applyBorder="0" applyAlignment="0" applyProtection="0"/>
    <xf numFmtId="254" fontId="8" fillId="0" borderId="0"/>
    <xf numFmtId="254" fontId="8" fillId="0" borderId="0"/>
    <xf numFmtId="0" fontId="262" fillId="51" borderId="0" applyNumberFormat="0" applyBorder="0" applyAlignment="0" applyProtection="0"/>
    <xf numFmtId="0" fontId="262" fillId="51" borderId="0" applyNumberFormat="0" applyBorder="0" applyAlignment="0" applyProtection="0"/>
    <xf numFmtId="0" fontId="262" fillId="35" borderId="0" applyNumberFormat="0" applyBorder="0" applyAlignment="0" applyProtection="0"/>
    <xf numFmtId="254" fontId="8" fillId="0" borderId="0"/>
    <xf numFmtId="254" fontId="8" fillId="0" borderId="0"/>
    <xf numFmtId="0" fontId="3" fillId="59" borderId="0" applyNumberFormat="0" applyBorder="0" applyAlignment="0" applyProtection="0"/>
    <xf numFmtId="0" fontId="262" fillId="50" borderId="0" applyNumberFormat="0" applyBorder="0" applyAlignment="0" applyProtection="0"/>
    <xf numFmtId="0" fontId="262" fillId="50" borderId="0" applyNumberFormat="0" applyBorder="0" applyAlignment="0" applyProtection="0"/>
    <xf numFmtId="0" fontId="262" fillId="39" borderId="0" applyNumberFormat="0" applyBorder="0" applyAlignment="0" applyProtection="0"/>
    <xf numFmtId="254" fontId="8" fillId="0" borderId="0"/>
    <xf numFmtId="254"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254"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4"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4" fontId="8" fillId="0" borderId="0"/>
    <xf numFmtId="254"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4"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4" fontId="8" fillId="0" borderId="0"/>
    <xf numFmtId="254"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254"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4"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254" fontId="8" fillId="0" borderId="0"/>
    <xf numFmtId="0" fontId="3" fillId="36" borderId="0" applyNumberFormat="0" applyBorder="0" applyAlignment="0" applyProtection="0"/>
    <xf numFmtId="254" fontId="8" fillId="0" borderId="0"/>
    <xf numFmtId="0" fontId="54" fillId="10" borderId="0" applyNumberFormat="0" applyBorder="0" applyAlignment="0" applyProtection="0"/>
    <xf numFmtId="254" fontId="8" fillId="0" borderId="0"/>
    <xf numFmtId="254" fontId="8" fillId="0" borderId="0"/>
    <xf numFmtId="0" fontId="263" fillId="104" borderId="0" applyNumberFormat="0" applyBorder="0" applyAlignment="0" applyProtection="0"/>
    <xf numFmtId="0" fontId="263" fillId="104" borderId="0" applyNumberFormat="0" applyBorder="0" applyAlignment="0" applyProtection="0"/>
    <xf numFmtId="0" fontId="263" fillId="9" borderId="0" applyNumberFormat="0" applyBorder="0" applyAlignment="0" applyProtection="0"/>
    <xf numFmtId="254" fontId="8" fillId="0" borderId="0"/>
    <xf numFmtId="0" fontId="10" fillId="75"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78" fontId="8" fillId="0" borderId="0" applyFill="0" applyBorder="0" applyAlignment="0"/>
    <xf numFmtId="278"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54" fontId="8" fillId="0" borderId="0"/>
    <xf numFmtId="0" fontId="264" fillId="43" borderId="20" applyNumberFormat="0" applyAlignment="0" applyProtection="0"/>
    <xf numFmtId="0" fontId="264" fillId="43" borderId="20" applyNumberFormat="0" applyAlignment="0" applyProtection="0"/>
    <xf numFmtId="0" fontId="265" fillId="13" borderId="20" applyNumberForma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6" fillId="0" borderId="35" applyNumberFormat="0" applyFill="0" applyAlignment="0" applyProtection="0"/>
    <xf numFmtId="0" fontId="266" fillId="0" borderId="35" applyNumberFormat="0" applyFill="0" applyAlignment="0" applyProtection="0"/>
    <xf numFmtId="0" fontId="267" fillId="0" borderId="22" applyNumberFormat="0" applyFill="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0" fontId="72" fillId="0" borderId="29"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4" fontId="8" fillId="0" borderId="0" applyFont="0" applyFill="0" applyBorder="0" applyAlignment="0" applyProtection="0"/>
    <xf numFmtId="164"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8" fillId="0" borderId="0" applyNumberFormat="0" applyFill="0" applyBorder="0" applyAlignment="0" applyProtection="0"/>
    <xf numFmtId="0" fontId="268" fillId="0" borderId="0" applyNumberFormat="0" applyFill="0" applyBorder="0" applyAlignment="0" applyProtection="0"/>
    <xf numFmtId="0" fontId="269" fillId="0" borderId="0" applyNumberFormat="0" applyFill="0" applyBorder="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0" fontId="262" fillId="58" borderId="0" applyNumberFormat="0" applyBorder="0" applyAlignment="0" applyProtection="0"/>
    <xf numFmtId="0" fontId="262" fillId="58" borderId="0" applyNumberFormat="0" applyBorder="0" applyAlignment="0" applyProtection="0"/>
    <xf numFmtId="0" fontId="262" fillId="16" borderId="0" applyNumberFormat="0" applyBorder="0" applyAlignment="0" applyProtection="0"/>
    <xf numFmtId="254" fontId="8" fillId="0" borderId="0"/>
    <xf numFmtId="0" fontId="66" fillId="6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0" fontId="262" fillId="107" borderId="0" applyNumberFormat="0" applyBorder="0" applyAlignment="0" applyProtection="0"/>
    <xf numFmtId="0" fontId="262" fillId="107" borderId="0" applyNumberFormat="0" applyBorder="0" applyAlignment="0" applyProtection="0"/>
    <xf numFmtId="0" fontId="262" fillId="28" borderId="0" applyNumberFormat="0" applyBorder="0" applyAlignment="0" applyProtection="0"/>
    <xf numFmtId="254" fontId="8" fillId="0" borderId="0"/>
    <xf numFmtId="0" fontId="66" fillId="79" borderId="0" applyNumberFormat="0" applyBorder="0" applyAlignment="0" applyProtection="0"/>
    <xf numFmtId="254" fontId="8" fillId="0" borderId="0"/>
    <xf numFmtId="254" fontId="8" fillId="0" borderId="0"/>
    <xf numFmtId="254" fontId="8" fillId="0" borderId="0"/>
    <xf numFmtId="0" fontId="262" fillId="55" borderId="0" applyNumberFormat="0" applyBorder="0" applyAlignment="0" applyProtection="0"/>
    <xf numFmtId="0" fontId="262" fillId="55" borderId="0" applyNumberFormat="0" applyBorder="0" applyAlignment="0" applyProtection="0"/>
    <xf numFmtId="0" fontId="262" fillId="36" borderId="0" applyNumberFormat="0" applyBorder="0" applyAlignment="0" applyProtection="0"/>
    <xf numFmtId="254" fontId="8" fillId="0" borderId="0"/>
    <xf numFmtId="0" fontId="66" fillId="85"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53" fillId="9" borderId="0" applyNumberFormat="0" applyBorder="0" applyAlignment="0" applyProtection="0"/>
    <xf numFmtId="38" fontId="28" fillId="98"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254" fontId="8" fillId="0" borderId="0"/>
    <xf numFmtId="254" fontId="8" fillId="0" borderId="0"/>
    <xf numFmtId="0" fontId="270" fillId="48" borderId="0" applyNumberFormat="0" applyBorder="0" applyAlignment="0" applyProtection="0"/>
    <xf numFmtId="0" fontId="270" fillId="48" borderId="0" applyNumberFormat="0" applyBorder="0" applyAlignment="0" applyProtection="0"/>
    <xf numFmtId="0" fontId="270" fillId="10" borderId="0" applyNumberFormat="0" applyBorder="0" applyAlignment="0" applyProtection="0"/>
    <xf numFmtId="254" fontId="8" fillId="0" borderId="0"/>
    <xf numFmtId="0" fontId="91" fillId="82" borderId="0" applyNumberFormat="0" applyBorder="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167"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254" fontId="8" fillId="0" borderId="0"/>
    <xf numFmtId="167" fontId="25" fillId="0" borderId="0" applyFont="0" applyFill="0" applyBorder="0" applyAlignment="0" applyProtection="0"/>
    <xf numFmtId="254" fontId="8" fillId="0" borderId="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95" fillId="0" borderId="0" applyFont="0" applyFill="0" applyBorder="0" applyAlignment="0" applyProtection="0"/>
    <xf numFmtId="254" fontId="8" fillId="0" borderId="0"/>
    <xf numFmtId="254" fontId="8" fillId="0" borderId="0"/>
    <xf numFmtId="254" fontId="8" fillId="0" borderId="0"/>
    <xf numFmtId="167" fontId="10"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254" fontId="8" fillId="0" borderId="0"/>
    <xf numFmtId="167" fontId="25"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0" fontId="260" fillId="11" borderId="0" applyNumberFormat="0" applyBorder="0" applyAlignment="0" applyProtection="0"/>
    <xf numFmtId="0" fontId="271" fillId="50" borderId="0" applyNumberFormat="0" applyBorder="0" applyAlignment="0" applyProtection="0"/>
    <xf numFmtId="0" fontId="271" fillId="50" borderId="0" applyNumberFormat="0" applyBorder="0" applyAlignment="0" applyProtection="0"/>
    <xf numFmtId="0" fontId="271" fillId="11" borderId="0" applyNumberFormat="0" applyBorder="0" applyAlignment="0" applyProtection="0"/>
    <xf numFmtId="254" fontId="8" fillId="0" borderId="0"/>
    <xf numFmtId="177" fontId="8" fillId="0" borderId="0"/>
    <xf numFmtId="177" fontId="8" fillId="0" borderId="0"/>
    <xf numFmtId="177" fontId="8" fillId="0" borderId="0"/>
    <xf numFmtId="254" fontId="8" fillId="0" borderId="0"/>
    <xf numFmtId="0" fontId="7"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0" borderId="0"/>
    <xf numFmtId="279" fontId="7" fillId="0" borderId="0"/>
    <xf numFmtId="279" fontId="7" fillId="0" borderId="0"/>
    <xf numFmtId="0" fontId="7" fillId="0" borderId="0"/>
    <xf numFmtId="0" fontId="7" fillId="0" borderId="0"/>
    <xf numFmtId="0" fontId="7" fillId="0" borderId="0"/>
    <xf numFmtId="254"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4" fontId="8" fillId="0" borderId="0"/>
    <xf numFmtId="0" fontId="8" fillId="0" borderId="0" applyNumberFormat="0" applyFill="0" applyBorder="0" applyAlignment="0" applyProtection="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0" fontId="25" fillId="0" borderId="0"/>
    <xf numFmtId="0" fontId="31"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28" fillId="103"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95" fillId="15" borderId="24" applyNumberFormat="0" applyFont="0" applyAlignment="0" applyProtection="0"/>
    <xf numFmtId="0" fontId="95" fillId="15" borderId="24" applyNumberFormat="0" applyFont="0" applyAlignment="0" applyProtection="0"/>
    <xf numFmtId="0" fontId="25" fillId="15" borderId="24" applyNumberFormat="0" applyFon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15" borderId="24" applyNumberFormat="0" applyFont="0" applyAlignment="0" applyProtection="0"/>
    <xf numFmtId="0" fontId="10" fillId="15" borderId="24" applyNumberFormat="0" applyFont="0" applyAlignment="0" applyProtection="0"/>
    <xf numFmtId="254" fontId="8" fillId="0" borderId="0"/>
    <xf numFmtId="254" fontId="8" fillId="0" borderId="0"/>
    <xf numFmtId="254" fontId="8" fillId="0" borderId="0"/>
    <xf numFmtId="9"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9" fontId="7"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98" fontId="99" fillId="0" borderId="0"/>
    <xf numFmtId="182" fontId="99"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72" fillId="43" borderId="21" applyNumberFormat="0" applyAlignment="0" applyProtection="0"/>
    <xf numFmtId="0" fontId="272" fillId="43" borderId="21" applyNumberFormat="0" applyAlignment="0" applyProtection="0"/>
    <xf numFmtId="0" fontId="272" fillId="13" borderId="21" applyNumberFormat="0" applyAlignment="0" applyProtection="0"/>
    <xf numFmtId="254" fontId="8" fillId="0" borderId="0"/>
    <xf numFmtId="4" fontId="28" fillId="102" borderId="27" applyNumberFormat="0" applyProtection="0">
      <alignment vertical="center"/>
    </xf>
    <xf numFmtId="4" fontId="28" fillId="102" borderId="27" applyNumberFormat="0" applyProtection="0">
      <alignment vertical="center"/>
    </xf>
    <xf numFmtId="254" fontId="8" fillId="0" borderId="0"/>
    <xf numFmtId="254" fontId="8" fillId="0" borderId="0"/>
    <xf numFmtId="4" fontId="28" fillId="110" borderId="27" applyNumberFormat="0" applyProtection="0">
      <alignment horizontal="left" vertical="center" indent="1"/>
    </xf>
    <xf numFmtId="4" fontId="28" fillId="110" borderId="27" applyNumberFormat="0" applyProtection="0">
      <alignment horizontal="left" vertical="center" indent="1"/>
    </xf>
    <xf numFmtId="254" fontId="8" fillId="0" borderId="0"/>
    <xf numFmtId="254" fontId="8" fillId="0" borderId="0"/>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254" fontId="8" fillId="0" borderId="0"/>
    <xf numFmtId="4" fontId="64" fillId="41"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254" fontId="8" fillId="0" borderId="0"/>
    <xf numFmtId="4" fontId="64" fillId="95"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254" fontId="8" fillId="0" borderId="0"/>
    <xf numFmtId="4" fontId="64" fillId="5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254" fontId="8" fillId="0" borderId="0"/>
    <xf numFmtId="4" fontId="64" fillId="59"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254" fontId="8" fillId="0" borderId="0"/>
    <xf numFmtId="4" fontId="64" fillId="96"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254" fontId="8" fillId="0" borderId="0"/>
    <xf numFmtId="4" fontId="64" fillId="52"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254" fontId="8" fillId="0" borderId="0"/>
    <xf numFmtId="4" fontId="64" fillId="104"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254" fontId="8" fillId="0" borderId="0"/>
    <xf numFmtId="4" fontId="64" fillId="5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254" fontId="8" fillId="0" borderId="0"/>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254" fontId="8" fillId="0" borderId="0"/>
    <xf numFmtId="4" fontId="28" fillId="106" borderId="62" applyNumberFormat="0" applyProtection="0">
      <alignment horizontal="left" vertical="center" indent="1"/>
    </xf>
    <xf numFmtId="4" fontId="28" fillId="40" borderId="62" applyNumberFormat="0" applyProtection="0">
      <alignment horizontal="left" vertical="center" indent="1"/>
    </xf>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4" fontId="64" fillId="42" borderId="39" applyNumberFormat="0" applyProtection="0">
      <alignment vertical="center"/>
    </xf>
    <xf numFmtId="4" fontId="64"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254" fontId="8" fillId="0" borderId="0"/>
    <xf numFmtId="254" fontId="8" fillId="0" borderId="0"/>
    <xf numFmtId="4" fontId="64" fillId="42" borderId="39"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254" fontId="8" fillId="0" borderId="0"/>
    <xf numFmtId="0"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254" fontId="8" fillId="0" borderId="0"/>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254" fontId="8" fillId="0" borderId="0"/>
    <xf numFmtId="254" fontId="8" fillId="0" borderId="0"/>
    <xf numFmtId="4" fontId="64" fillId="40" borderId="39"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254" fontId="8" fillId="0" borderId="0"/>
    <xf numFmtId="0"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254" fontId="8" fillId="0" borderId="0"/>
    <xf numFmtId="254" fontId="8" fillId="0" borderId="0"/>
    <xf numFmtId="254" fontId="8" fillId="0" borderId="0"/>
    <xf numFmtId="254" fontId="8" fillId="0" borderId="0"/>
    <xf numFmtId="254" fontId="8" fillId="0" borderId="0"/>
    <xf numFmtId="254" fontId="8" fillId="0" borderId="0"/>
    <xf numFmtId="0" fontId="273" fillId="0" borderId="66" applyNumberFormat="0" applyFill="0" applyAlignment="0" applyProtection="0"/>
    <xf numFmtId="0" fontId="273" fillId="0" borderId="66" applyNumberFormat="0" applyFill="0" applyAlignment="0" applyProtection="0"/>
    <xf numFmtId="0" fontId="274" fillId="0" borderId="17" applyNumberFormat="0" applyFill="0" applyAlignment="0" applyProtection="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89" fillId="0" borderId="31" applyNumberFormat="0" applyFill="0" applyAlignment="0" applyProtection="0"/>
    <xf numFmtId="0" fontId="275" fillId="0" borderId="67" applyNumberFormat="0" applyFill="0" applyAlignment="0" applyProtection="0"/>
    <xf numFmtId="0" fontId="275" fillId="0" borderId="67" applyNumberFormat="0" applyFill="0" applyAlignment="0" applyProtection="0"/>
    <xf numFmtId="0" fontId="276" fillId="0" borderId="18" applyNumberFormat="0" applyFill="0" applyAlignment="0" applyProtection="0"/>
    <xf numFmtId="254" fontId="8" fillId="0" borderId="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0" fontId="90" fillId="0" borderId="69" applyNumberFormat="0" applyFill="0" applyAlignment="0" applyProtection="0"/>
    <xf numFmtId="0" fontId="268" fillId="0" borderId="68" applyNumberFormat="0" applyFill="0" applyAlignment="0" applyProtection="0"/>
    <xf numFmtId="0" fontId="268" fillId="0" borderId="68" applyNumberFormat="0" applyFill="0" applyAlignment="0" applyProtection="0"/>
    <xf numFmtId="0" fontId="269" fillId="0" borderId="19"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0" fontId="84" fillId="0" borderId="70" applyNumberFormat="0" applyFill="0" applyAlignment="0" applyProtection="0"/>
    <xf numFmtId="0" fontId="277" fillId="0" borderId="71" applyNumberFormat="0" applyFill="0" applyAlignment="0" applyProtection="0"/>
    <xf numFmtId="0" fontId="277" fillId="0" borderId="25" applyNumberFormat="0" applyFill="0" applyAlignment="0" applyProtection="0"/>
    <xf numFmtId="254" fontId="8"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167" fontId="10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8" fillId="0" borderId="0" applyNumberForma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0" fontId="10" fillId="46" borderId="0" applyNumberFormat="0" applyBorder="0" applyAlignment="0" applyProtection="0"/>
    <xf numFmtId="0" fontId="278"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78" fillId="45" borderId="0" applyNumberFormat="0" applyBorder="0" applyAlignment="0" applyProtection="0"/>
    <xf numFmtId="202"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78" fillId="47" borderId="0" applyNumberFormat="0" applyBorder="0" applyAlignment="0" applyProtection="0"/>
    <xf numFmtId="202"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78" fillId="49" borderId="0" applyNumberFormat="0" applyBorder="0" applyAlignment="0" applyProtection="0"/>
    <xf numFmtId="202"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2"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78" fillId="41" borderId="0" applyNumberFormat="0" applyBorder="0" applyAlignment="0" applyProtection="0"/>
    <xf numFmtId="202"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78" fillId="54" borderId="0" applyNumberFormat="0" applyBorder="0" applyAlignment="0" applyProtection="0"/>
    <xf numFmtId="202"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2"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78" fillId="55" borderId="0" applyNumberFormat="0" applyBorder="0" applyAlignment="0" applyProtection="0"/>
    <xf numFmtId="202"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66" fillId="56" borderId="0" applyNumberFormat="0" applyBorder="0" applyAlignment="0" applyProtection="0"/>
    <xf numFmtId="202" fontId="66" fillId="56" borderId="0" applyNumberFormat="0" applyBorder="0" applyAlignment="0" applyProtection="0"/>
    <xf numFmtId="0" fontId="66" fillId="56" borderId="0" applyNumberFormat="0" applyBorder="0" applyAlignment="0" applyProtection="0"/>
    <xf numFmtId="0" fontId="66" fillId="41" borderId="0" applyNumberFormat="0" applyBorder="0" applyAlignment="0" applyProtection="0"/>
    <xf numFmtId="202"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202" fontId="66" fillId="54" borderId="0" applyNumberFormat="0" applyBorder="0" applyAlignment="0" applyProtection="0"/>
    <xf numFmtId="0" fontId="66" fillId="54" borderId="0" applyNumberFormat="0" applyBorder="0" applyAlignment="0" applyProtection="0"/>
    <xf numFmtId="0" fontId="66" fillId="57" borderId="0" applyNumberFormat="0" applyBorder="0" applyAlignment="0" applyProtection="0"/>
    <xf numFmtId="202"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202"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202" fontId="66" fillId="59" borderId="0" applyNumberFormat="0" applyBorder="0" applyAlignment="0" applyProtection="0"/>
    <xf numFmtId="0" fontId="66" fillId="59" borderId="0" applyNumberFormat="0" applyBorder="0" applyAlignment="0" applyProtection="0"/>
    <xf numFmtId="202" fontId="10" fillId="61" borderId="0" applyNumberFormat="0" applyBorder="0" applyAlignment="0" applyProtection="0"/>
    <xf numFmtId="0" fontId="10" fillId="61"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66" fillId="65" borderId="0" applyNumberFormat="0" applyBorder="0" applyAlignment="0" applyProtection="0"/>
    <xf numFmtId="0" fontId="66" fillId="65" borderId="0" applyNumberFormat="0" applyBorder="0" applyAlignment="0" applyProtection="0"/>
    <xf numFmtId="202" fontId="10" fillId="68" borderId="0" applyNumberFormat="0" applyBorder="0" applyAlignment="0" applyProtection="0"/>
    <xf numFmtId="0" fontId="10" fillId="68"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66" fillId="72" borderId="0" applyNumberFormat="0" applyBorder="0" applyAlignment="0" applyProtection="0"/>
    <xf numFmtId="0" fontId="66" fillId="72"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10" fillId="71" borderId="0" applyNumberFormat="0" applyBorder="0" applyAlignment="0" applyProtection="0"/>
    <xf numFmtId="0" fontId="10" fillId="71" borderId="0" applyNumberFormat="0" applyBorder="0" applyAlignment="0" applyProtection="0"/>
    <xf numFmtId="202" fontId="66" fillId="64" borderId="0" applyNumberFormat="0" applyBorder="0" applyAlignment="0" applyProtection="0"/>
    <xf numFmtId="0" fontId="66" fillId="64" borderId="0" applyNumberFormat="0" applyBorder="0" applyAlignment="0" applyProtection="0"/>
    <xf numFmtId="202" fontId="10" fillId="71" borderId="0" applyNumberFormat="0" applyBorder="0" applyAlignment="0" applyProtection="0"/>
    <xf numFmtId="0" fontId="10" fillId="71" borderId="0" applyNumberFormat="0" applyBorder="0" applyAlignment="0" applyProtection="0"/>
    <xf numFmtId="202" fontId="10" fillId="64" borderId="0" applyNumberFormat="0" applyBorder="0" applyAlignment="0" applyProtection="0"/>
    <xf numFmtId="0" fontId="10" fillId="64" borderId="0" applyNumberFormat="0" applyBorder="0" applyAlignment="0" applyProtection="0"/>
    <xf numFmtId="202" fontId="66" fillId="64" borderId="0" applyNumberFormat="0" applyBorder="0" applyAlignment="0" applyProtection="0"/>
    <xf numFmtId="0" fontId="66" fillId="64" borderId="0" applyNumberFormat="0" applyBorder="0" applyAlignment="0" applyProtection="0"/>
    <xf numFmtId="202" fontId="10" fillId="61" borderId="0" applyNumberFormat="0" applyBorder="0" applyAlignment="0" applyProtection="0"/>
    <xf numFmtId="0" fontId="10" fillId="61" borderId="0" applyNumberFormat="0" applyBorder="0" applyAlignment="0" applyProtection="0"/>
    <xf numFmtId="202" fontId="66" fillId="63" borderId="0" applyNumberFormat="0" applyBorder="0" applyAlignment="0" applyProtection="0"/>
    <xf numFmtId="0" fontId="66" fillId="63"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66" fillId="83" borderId="0" applyNumberFormat="0" applyBorder="0" applyAlignment="0" applyProtection="0"/>
    <xf numFmtId="0" fontId="66" fillId="83" borderId="0" applyNumberFormat="0" applyBorder="0" applyAlignment="0" applyProtection="0"/>
    <xf numFmtId="202" fontId="67" fillId="0" borderId="0">
      <alignment horizontal="center" wrapText="1"/>
      <protection locked="0"/>
    </xf>
    <xf numFmtId="202" fontId="125" fillId="0" borderId="16" applyNumberFormat="0" applyFill="0" applyAlignment="0" applyProtection="0"/>
    <xf numFmtId="0" fontId="72" fillId="47" borderId="0" applyNumberFormat="0" applyBorder="0" applyAlignment="0" applyProtection="0"/>
    <xf numFmtId="0" fontId="10" fillId="75" borderId="0" applyNumberFormat="0" applyBorder="0" applyAlignment="0" applyProtection="0"/>
    <xf numFmtId="202"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31" fillId="0" borderId="0" applyNumberFormat="0" applyFill="0" applyBorder="0" applyAlignment="0" applyProtection="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8" fillId="0" borderId="0">
      <alignment vertical="top"/>
    </xf>
    <xf numFmtId="0" fontId="25" fillId="0" borderId="0"/>
    <xf numFmtId="0" fontId="70" fillId="87" borderId="27" applyNumberFormat="0" applyAlignment="0" applyProtection="0"/>
    <xf numFmtId="202" fontId="144" fillId="53" borderId="26" applyNumberFormat="0" applyAlignment="0" applyProtection="0"/>
    <xf numFmtId="0" fontId="144" fillId="53" borderId="26" applyNumberFormat="0" applyAlignment="0" applyProtection="0"/>
    <xf numFmtId="0" fontId="31" fillId="0" borderId="0" applyNumberFormat="0" applyFill="0" applyBorder="0" applyAlignment="0" applyProtection="0"/>
    <xf numFmtId="0" fontId="71" fillId="88" borderId="28" applyNumberFormat="0" applyAlignment="0" applyProtection="0"/>
    <xf numFmtId="0" fontId="71" fillId="79" borderId="28" applyNumberFormat="0" applyAlignment="0" applyProtection="0"/>
    <xf numFmtId="202" fontId="71" fillId="88" borderId="28" applyNumberFormat="0" applyAlignment="0" applyProtection="0"/>
    <xf numFmtId="0" fontId="71" fillId="88" borderId="28" applyNumberFormat="0" applyAlignment="0" applyProtection="0"/>
    <xf numFmtId="0" fontId="71" fillId="88" borderId="28" applyNumberFormat="0" applyAlignment="0" applyProtection="0"/>
    <xf numFmtId="0" fontId="149" fillId="0" borderId="30" applyNumberFormat="0" applyFill="0" applyAlignment="0" applyProtection="0"/>
    <xf numFmtId="0" fontId="72" fillId="0" borderId="29" applyNumberFormat="0" applyFill="0" applyAlignment="0" applyProtection="0"/>
    <xf numFmtId="202" fontId="149" fillId="0" borderId="30" applyNumberFormat="0" applyFill="0" applyAlignment="0" applyProtection="0"/>
    <xf numFmtId="0" fontId="149" fillId="0" borderId="30" applyNumberFormat="0" applyFill="0" applyAlignment="0" applyProtection="0"/>
    <xf numFmtId="0" fontId="149" fillId="0" borderId="30" applyNumberFormat="0" applyFill="0" applyAlignment="0" applyProtection="0"/>
    <xf numFmtId="202" fontId="40" fillId="112" borderId="53" applyFont="0" applyFill="0" applyBorder="0"/>
    <xf numFmtId="202" fontId="73" fillId="0" borderId="0"/>
    <xf numFmtId="202" fontId="74" fillId="0" borderId="0"/>
    <xf numFmtId="202" fontId="74" fillId="0" borderId="0"/>
    <xf numFmtId="202" fontId="75" fillId="0" borderId="0"/>
    <xf numFmtId="202" fontId="77" fillId="0" borderId="0" applyNumberFormat="0" applyAlignment="0">
      <alignment horizontal="left"/>
    </xf>
    <xf numFmtId="202" fontId="9" fillId="0" borderId="0" applyNumberFormat="0" applyAlignment="0"/>
    <xf numFmtId="226" fontId="40"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2"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2" fillId="89" borderId="0" applyNumberFormat="0" applyBorder="0" applyAlignment="0" applyProtection="0"/>
    <xf numFmtId="0" fontId="82" fillId="89" borderId="0" applyNumberFormat="0" applyBorder="0" applyAlignment="0" applyProtection="0"/>
    <xf numFmtId="202" fontId="82" fillId="91" borderId="0" applyNumberFormat="0" applyBorder="0" applyAlignment="0" applyProtection="0"/>
    <xf numFmtId="0" fontId="82" fillId="91" borderId="0" applyNumberFormat="0" applyBorder="0" applyAlignment="0" applyProtection="0"/>
    <xf numFmtId="0" fontId="163" fillId="0" borderId="0" applyNumberFormat="0" applyFill="0" applyBorder="0" applyAlignment="0" applyProtection="0"/>
    <xf numFmtId="0" fontId="84" fillId="0" borderId="0" applyNumberFormat="0" applyFill="0" applyBorder="0" applyAlignment="0" applyProtection="0"/>
    <xf numFmtId="202"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66" fillId="94" borderId="0" applyNumberFormat="0" applyBorder="0" applyAlignment="0" applyProtection="0"/>
    <xf numFmtId="0" fontId="66" fillId="60" borderId="0" applyNumberFormat="0" applyBorder="0" applyAlignment="0" applyProtection="0"/>
    <xf numFmtId="202" fontId="66" fillId="94" borderId="0" applyNumberFormat="0" applyBorder="0" applyAlignment="0" applyProtection="0"/>
    <xf numFmtId="0" fontId="66" fillId="94" borderId="0" applyNumberFormat="0" applyBorder="0" applyAlignment="0" applyProtection="0"/>
    <xf numFmtId="0" fontId="66" fillId="94" borderId="0" applyNumberFormat="0" applyBorder="0" applyAlignment="0" applyProtection="0"/>
    <xf numFmtId="0" fontId="66" fillId="95" borderId="0" applyNumberFormat="0" applyBorder="0" applyAlignment="0" applyProtection="0"/>
    <xf numFmtId="0" fontId="66" fillId="67" borderId="0" applyNumberFormat="0" applyBorder="0" applyAlignment="0" applyProtection="0"/>
    <xf numFmtId="202" fontId="66" fillId="95" borderId="0" applyNumberFormat="0" applyBorder="0" applyAlignment="0" applyProtection="0"/>
    <xf numFmtId="0" fontId="66" fillId="95" borderId="0" applyNumberFormat="0" applyBorder="0" applyAlignment="0" applyProtection="0"/>
    <xf numFmtId="0" fontId="66" fillId="95" borderId="0" applyNumberFormat="0" applyBorder="0" applyAlignment="0" applyProtection="0"/>
    <xf numFmtId="0" fontId="66" fillId="52" borderId="0" applyNumberFormat="0" applyBorder="0" applyAlignment="0" applyProtection="0"/>
    <xf numFmtId="0" fontId="66" fillId="77" borderId="0" applyNumberFormat="0" applyBorder="0" applyAlignment="0" applyProtection="0"/>
    <xf numFmtId="202"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7" borderId="0" applyNumberFormat="0" applyBorder="0" applyAlignment="0" applyProtection="0"/>
    <xf numFmtId="0" fontId="66" fillId="79" borderId="0" applyNumberFormat="0" applyBorder="0" applyAlignment="0" applyProtection="0"/>
    <xf numFmtId="202"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202"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96" borderId="0" applyNumberFormat="0" applyBorder="0" applyAlignment="0" applyProtection="0"/>
    <xf numFmtId="0" fontId="66" fillId="85" borderId="0" applyNumberFormat="0" applyBorder="0" applyAlignment="0" applyProtection="0"/>
    <xf numFmtId="202" fontId="66" fillId="96" borderId="0" applyNumberFormat="0" applyBorder="0" applyAlignment="0" applyProtection="0"/>
    <xf numFmtId="0" fontId="66" fillId="96" borderId="0" applyNumberFormat="0" applyBorder="0" applyAlignment="0" applyProtection="0"/>
    <xf numFmtId="0" fontId="66" fillId="96" borderId="0" applyNumberFormat="0" applyBorder="0" applyAlignment="0" applyProtection="0"/>
    <xf numFmtId="202" fontId="85" fillId="0" borderId="0" applyNumberFormat="0" applyAlignment="0">
      <alignment horizontal="left"/>
    </xf>
    <xf numFmtId="0" fontId="86" fillId="83" borderId="27" applyNumberFormat="0" applyAlignment="0" applyProtection="0"/>
    <xf numFmtId="202" fontId="164" fillId="50" borderId="26" applyNumberFormat="0" applyAlignment="0" applyProtection="0"/>
    <xf numFmtId="0" fontId="164" fillId="50" borderId="26" applyNumberFormat="0" applyAlignment="0" applyProtection="0"/>
    <xf numFmtId="190" fontId="8" fillId="0" borderId="0" applyFont="0" applyFill="0" applyBorder="0" applyAlignment="0" applyProtection="0"/>
    <xf numFmtId="230" fontId="8" fillId="0" borderId="0" applyNumberFormat="0" applyFont="0" applyFill="0" applyBorder="0" applyAlignment="0" applyProtection="0"/>
    <xf numFmtId="0" fontId="88" fillId="0" borderId="8" applyNumberFormat="0" applyAlignment="0" applyProtection="0">
      <alignment horizontal="left" vertical="center"/>
    </xf>
    <xf numFmtId="202" fontId="88" fillId="0" borderId="8" applyNumberFormat="0" applyAlignment="0" applyProtection="0">
      <alignment horizontal="left" vertical="center"/>
    </xf>
    <xf numFmtId="202" fontId="88" fillId="0" borderId="11">
      <alignment horizontal="left" vertical="center"/>
    </xf>
    <xf numFmtId="0" fontId="188" fillId="45" borderId="0" applyNumberFormat="0" applyBorder="0" applyAlignment="0" applyProtection="0"/>
    <xf numFmtId="0" fontId="91" fillId="82" borderId="0" applyNumberFormat="0" applyBorder="0" applyAlignment="0" applyProtection="0"/>
    <xf numFmtId="202" fontId="188" fillId="45" borderId="0" applyNumberFormat="0" applyBorder="0" applyAlignment="0" applyProtection="0"/>
    <xf numFmtId="0" fontId="188" fillId="45" borderId="0" applyNumberFormat="0" applyBorder="0" applyAlignment="0" applyProtection="0"/>
    <xf numFmtId="0" fontId="188" fillId="45" borderId="0" applyNumberFormat="0" applyBorder="0" applyAlignment="0" applyProtection="0"/>
    <xf numFmtId="168" fontId="28" fillId="99" borderId="16" applyNumberFormat="0" applyFont="0" applyAlignment="0" applyProtection="0">
      <alignment horizontal="center"/>
      <protection locked="0"/>
    </xf>
    <xf numFmtId="202" fontId="196" fillId="0" borderId="1" applyNumberFormat="0" applyBorder="0" applyAlignment="0">
      <alignment horizontal="left"/>
    </xf>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25"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0" fontId="8" fillId="0" borderId="0"/>
    <xf numFmtId="3" fontId="200" fillId="120" borderId="16">
      <alignment horizontal="center"/>
    </xf>
    <xf numFmtId="0" fontId="96" fillId="102" borderId="0" applyNumberFormat="0" applyBorder="0" applyAlignment="0" applyProtection="0"/>
    <xf numFmtId="202" fontId="96" fillId="102" borderId="0" applyNumberFormat="0" applyBorder="0" applyAlignment="0" applyProtection="0"/>
    <xf numFmtId="202" fontId="96" fillId="102" borderId="0" applyNumberFormat="0" applyBorder="0" applyAlignment="0" applyProtection="0"/>
    <xf numFmtId="0" fontId="96" fillId="102" borderId="0" applyNumberFormat="0" applyBorder="0" applyAlignment="0" applyProtection="0"/>
    <xf numFmtId="202" fontId="96" fillId="102" borderId="0" applyNumberFormat="0" applyBorder="0" applyAlignment="0" applyProtection="0"/>
    <xf numFmtId="0" fontId="96" fillId="102" borderId="0" applyNumberFormat="0" applyBorder="0" applyAlignment="0" applyProtection="0"/>
    <xf numFmtId="0" fontId="25" fillId="0" borderId="0"/>
    <xf numFmtId="0" fontId="25" fillId="0" borderId="0"/>
    <xf numFmtId="0" fontId="7" fillId="0" borderId="0"/>
    <xf numFmtId="0" fontId="8" fillId="0" borderId="0"/>
    <xf numFmtId="202"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3"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8" fillId="0" borderId="0">
      <alignment vertical="top"/>
    </xf>
    <xf numFmtId="0" fontId="64" fillId="0" borderId="0">
      <alignment vertical="top"/>
    </xf>
    <xf numFmtId="0" fontId="8" fillId="0" borderId="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3" borderId="0"/>
    <xf numFmtId="0" fontId="25" fillId="0" borderId="0"/>
    <xf numFmtId="0" fontId="25" fillId="0" borderId="0"/>
    <xf numFmtId="0" fontId="8" fillId="0" borderId="0">
      <alignment vertical="top"/>
    </xf>
    <xf numFmtId="0" fontId="28" fillId="103" borderId="0"/>
    <xf numFmtId="0" fontId="25" fillId="0" borderId="0"/>
    <xf numFmtId="0" fontId="25" fillId="0" borderId="0"/>
    <xf numFmtId="0" fontId="7" fillId="0" borderId="0"/>
    <xf numFmtId="0" fontId="28" fillId="103"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3"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4" borderId="0" applyNumberFormat="0" applyBorder="0" applyAlignment="0" applyProtection="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0" borderId="0" applyNumberFormat="0" applyBorder="0" applyAlignment="0" applyProtection="0"/>
    <xf numFmtId="202" fontId="31" fillId="0" borderId="0"/>
    <xf numFmtId="0" fontId="28" fillId="103"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2" fontId="27" fillId="0" borderId="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10" fillId="0" borderId="0" applyFill="0"/>
    <xf numFmtId="202"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2" borderId="36" applyNumberFormat="0" applyFont="0" applyAlignment="0" applyProtection="0"/>
    <xf numFmtId="0" fontId="28" fillId="82" borderId="27" applyNumberFormat="0" applyFont="0" applyAlignment="0" applyProtection="0"/>
    <xf numFmtId="202" fontId="10" fillId="42" borderId="36" applyNumberFormat="0" applyFont="0" applyAlignment="0" applyProtection="0"/>
    <xf numFmtId="0" fontId="31" fillId="42" borderId="36" applyNumberFormat="0" applyFont="0" applyAlignment="0" applyProtection="0"/>
    <xf numFmtId="0" fontId="64" fillId="42" borderId="36" applyNumberFormat="0" applyFont="0" applyAlignment="0" applyProtection="0"/>
    <xf numFmtId="0" fontId="31" fillId="42" borderId="36" applyNumberFormat="0" applyFont="0" applyAlignment="0" applyProtection="0"/>
    <xf numFmtId="202" fontId="8" fillId="82" borderId="36" applyNumberFormat="0" applyFont="0" applyAlignment="0" applyProtection="0"/>
    <xf numFmtId="202" fontId="97" fillId="43" borderId="7">
      <alignment horizontal="center" vertical="center" wrapText="1"/>
    </xf>
    <xf numFmtId="202" fontId="98" fillId="86"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98" fontId="99" fillId="0" borderId="0"/>
    <xf numFmtId="202" fontId="100" fillId="0" borderId="0" applyNumberFormat="0" applyFont="0" applyFill="0" applyBorder="0" applyAlignment="0" applyProtection="0">
      <alignment horizontal="left"/>
    </xf>
    <xf numFmtId="202" fontId="8" fillId="0" borderId="2">
      <alignment horizontal="center"/>
    </xf>
    <xf numFmtId="202" fontId="43" fillId="0" borderId="38" applyNumberFormat="0" applyBorder="0"/>
    <xf numFmtId="280" fontId="101" fillId="0" borderId="0" applyNumberFormat="0" applyFill="0" applyBorder="0" applyAlignment="0" applyProtection="0">
      <alignment horizontal="left"/>
    </xf>
    <xf numFmtId="0" fontId="98" fillId="87" borderId="37" applyNumberFormat="0" applyAlignment="0" applyProtection="0"/>
    <xf numFmtId="202" fontId="98" fillId="53" borderId="37" applyNumberFormat="0" applyAlignment="0" applyProtection="0"/>
    <xf numFmtId="0" fontId="98" fillId="53" borderId="37" applyNumberFormat="0" applyAlignment="0" applyProtection="0"/>
    <xf numFmtId="0" fontId="279" fillId="53" borderId="37" applyNumberFormat="0" applyAlignment="0" applyProtection="0"/>
    <xf numFmtId="0" fontId="98" fillId="53" borderId="37" applyNumberFormat="0" applyAlignment="0" applyProtection="0"/>
    <xf numFmtId="4" fontId="28" fillId="102" borderId="27"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202" fontId="102" fillId="102" borderId="39" applyNumberFormat="0" applyProtection="0">
      <alignment horizontal="left" vertical="top" indent="1"/>
    </xf>
    <xf numFmtId="0" fontId="102" fillId="102" borderId="39" applyNumberFormat="0" applyProtection="0">
      <alignment horizontal="left" vertical="top"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102" fillId="105" borderId="40" applyNumberFormat="0" applyProtection="0">
      <alignment horizontal="left" vertical="center" indent="1"/>
    </xf>
    <xf numFmtId="4" fontId="28" fillId="105" borderId="62" applyNumberFormat="0" applyProtection="0">
      <alignment horizontal="left" vertical="center" indent="1"/>
    </xf>
    <xf numFmtId="4" fontId="102" fillId="105" borderId="4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104" fillId="51" borderId="0" applyNumberFormat="0" applyProtection="0">
      <alignment horizontal="left" vertical="center" indent="1"/>
    </xf>
    <xf numFmtId="4" fontId="104" fillId="51" borderId="0"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40" borderId="62" applyNumberFormat="0" applyProtection="0">
      <alignment horizontal="left" vertical="center" indent="1"/>
    </xf>
    <xf numFmtId="202"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202"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202" fontId="8" fillId="40" borderId="39" applyNumberFormat="0" applyProtection="0">
      <alignment horizontal="left" vertical="center" indent="1"/>
    </xf>
    <xf numFmtId="0" fontId="28" fillId="107" borderId="27" applyNumberFormat="0" applyProtection="0">
      <alignment horizontal="left" vertical="center" indent="1"/>
    </xf>
    <xf numFmtId="202"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202"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top" indent="1"/>
    </xf>
    <xf numFmtId="202"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106" borderId="39" applyNumberFormat="0" applyProtection="0">
      <alignment horizontal="left" vertical="center" indent="1"/>
    </xf>
    <xf numFmtId="202"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top" indent="1"/>
    </xf>
    <xf numFmtId="202" fontId="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3" borderId="34" applyNumberFormat="0">
      <protection locked="0"/>
    </xf>
    <xf numFmtId="202" fontId="8" fillId="43" borderId="34"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40" fillId="51" borderId="73" applyBorder="0"/>
    <xf numFmtId="4" fontId="64" fillId="42" borderId="39" applyNumberFormat="0" applyProtection="0">
      <alignment vertical="center"/>
    </xf>
    <xf numFmtId="4" fontId="64" fillId="42" borderId="39" applyNumberFormat="0" applyProtection="0">
      <alignment vertical="center"/>
    </xf>
    <xf numFmtId="4" fontId="280" fillId="42" borderId="39" applyNumberFormat="0" applyProtection="0">
      <alignment vertical="center"/>
    </xf>
    <xf numFmtId="4" fontId="231" fillId="99" borderId="34"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4" fontId="64" fillId="42" borderId="39" applyNumberFormat="0" applyProtection="0">
      <alignment horizontal="left" vertical="center" indent="1"/>
    </xf>
    <xf numFmtId="202"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64" fillId="106" borderId="39"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4" fontId="64" fillId="40" borderId="39" applyNumberFormat="0" applyProtection="0">
      <alignment horizontal="left" vertical="center" indent="1"/>
    </xf>
    <xf numFmtId="202"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4" fontId="281" fillId="100" borderId="0" applyNumberFormat="0" applyProtection="0">
      <alignment horizontal="left" vertical="center" indent="1"/>
    </xf>
    <xf numFmtId="4" fontId="233" fillId="100" borderId="62" applyNumberFormat="0" applyProtection="0">
      <alignment horizontal="left" vertical="center" indent="1"/>
    </xf>
    <xf numFmtId="4" fontId="281" fillId="100" borderId="0" applyNumberFormat="0" applyProtection="0">
      <alignment horizontal="left" vertical="center" indent="1"/>
    </xf>
    <xf numFmtId="0" fontId="28" fillId="130" borderId="34"/>
    <xf numFmtId="4" fontId="258" fillId="106" borderId="39" applyNumberFormat="0" applyProtection="0">
      <alignment horizontal="right" vertical="center"/>
    </xf>
    <xf numFmtId="4" fontId="234" fillId="43" borderId="27" applyNumberFormat="0" applyProtection="0">
      <alignment horizontal="right" vertical="center"/>
    </xf>
    <xf numFmtId="4" fontId="258" fillId="106" borderId="39" applyNumberFormat="0" applyProtection="0">
      <alignment horizontal="right" vertical="center"/>
    </xf>
    <xf numFmtId="0" fontId="247" fillId="0" borderId="0" applyNumberFormat="0" applyFill="0" applyBorder="0" applyAlignment="0" applyProtection="0"/>
    <xf numFmtId="202" fontId="247" fillId="0" borderId="0" applyNumberFormat="0" applyFill="0" applyBorder="0" applyAlignment="0" applyProtection="0"/>
    <xf numFmtId="202" fontId="235" fillId="98" borderId="3">
      <alignment horizontal="centerContinuous" vertical="center" wrapText="1"/>
    </xf>
    <xf numFmtId="229" fontId="238" fillId="0" borderId="16" applyBorder="0" applyProtection="0">
      <alignment horizontal="right" vertical="center"/>
    </xf>
    <xf numFmtId="202" fontId="239" fillId="128" borderId="16" applyBorder="0" applyProtection="0">
      <alignment horizontal="centerContinuous" vertical="center"/>
    </xf>
    <xf numFmtId="0" fontId="243" fillId="0" borderId="0" applyNumberFormat="0" applyFill="0" applyBorder="0" applyAlignment="0" applyProtection="0"/>
    <xf numFmtId="0" fontId="282" fillId="0" borderId="0" applyNumberFormat="0" applyFill="0" applyBorder="0" applyAlignment="0" applyProtection="0"/>
    <xf numFmtId="202" fontId="243" fillId="0" borderId="0" applyNumberFormat="0" applyFill="0" applyBorder="0" applyAlignment="0" applyProtection="0"/>
    <xf numFmtId="0" fontId="243" fillId="0" borderId="0" applyNumberFormat="0" applyFill="0" applyBorder="0" applyAlignment="0" applyProtection="0"/>
    <xf numFmtId="0" fontId="28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84" fillId="0" borderId="0" applyNumberFormat="0" applyFill="0" applyBorder="0" applyAlignment="0" applyProtection="0"/>
    <xf numFmtId="202"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0" applyNumberFormat="0" applyFill="0" applyBorder="0" applyAlignment="0" applyProtection="0"/>
    <xf numFmtId="202" fontId="247" fillId="0" borderId="0" applyNumberFormat="0" applyFill="0" applyBorder="0" applyAlignment="0" applyProtection="0"/>
    <xf numFmtId="0" fontId="251" fillId="0" borderId="59" applyNumberFormat="0" applyFill="0" applyAlignment="0" applyProtection="0"/>
    <xf numFmtId="0" fontId="89" fillId="0" borderId="31" applyNumberFormat="0" applyFill="0" applyAlignment="0" applyProtection="0"/>
    <xf numFmtId="202" fontId="251" fillId="0" borderId="59" applyNumberFormat="0" applyFill="0" applyAlignment="0" applyProtection="0"/>
    <xf numFmtId="0" fontId="251" fillId="0" borderId="59" applyNumberFormat="0" applyFill="0" applyAlignment="0" applyProtection="0"/>
    <xf numFmtId="0" fontId="251" fillId="0" borderId="59" applyNumberFormat="0" applyFill="0" applyAlignment="0" applyProtection="0"/>
    <xf numFmtId="0" fontId="252" fillId="0" borderId="32" applyNumberFormat="0" applyFill="0" applyAlignment="0" applyProtection="0"/>
    <xf numFmtId="0" fontId="90" fillId="0" borderId="69" applyNumberFormat="0" applyFill="0" applyAlignment="0" applyProtection="0"/>
    <xf numFmtId="202" fontId="252" fillId="0" borderId="32" applyNumberFormat="0" applyFill="0" applyAlignment="0" applyProtection="0"/>
    <xf numFmtId="0" fontId="252" fillId="0" borderId="32"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84" fillId="0" borderId="70" applyNumberFormat="0" applyFill="0" applyAlignment="0" applyProtection="0"/>
    <xf numFmtId="202" fontId="163" fillId="0" borderId="60" applyNumberFormat="0" applyFill="0" applyAlignment="0" applyProtection="0"/>
    <xf numFmtId="0" fontId="163" fillId="0" borderId="60" applyNumberFormat="0" applyFill="0" applyAlignment="0" applyProtection="0"/>
    <xf numFmtId="0" fontId="163" fillId="0" borderId="60" applyNumberFormat="0" applyFill="0" applyAlignment="0" applyProtection="0"/>
    <xf numFmtId="0" fontId="246" fillId="0" borderId="0" applyNumberFormat="0" applyFill="0" applyBorder="0" applyAlignment="0" applyProtection="0"/>
    <xf numFmtId="202"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3" fontId="200" fillId="6" borderId="16">
      <alignment horizontal="center" vertical="center"/>
    </xf>
    <xf numFmtId="202" fontId="82" fillId="0" borderId="64" applyNumberFormat="0" applyFill="0" applyAlignment="0" applyProtection="0"/>
    <xf numFmtId="0" fontId="82" fillId="0" borderId="74" applyNumberFormat="0" applyFill="0" applyAlignment="0" applyProtection="0"/>
    <xf numFmtId="202" fontId="82" fillId="0" borderId="64" applyNumberFormat="0" applyFill="0" applyAlignment="0" applyProtection="0"/>
    <xf numFmtId="0" fontId="82" fillId="0" borderId="64" applyNumberFormat="0" applyFill="0" applyAlignment="0" applyProtection="0"/>
    <xf numFmtId="203" fontId="8" fillId="0" borderId="15" applyFill="0"/>
    <xf numFmtId="0" fontId="82" fillId="0" borderId="64" applyNumberFormat="0" applyFill="0" applyAlignment="0" applyProtection="0"/>
    <xf numFmtId="202" fontId="82" fillId="0" borderId="64" applyNumberFormat="0" applyFill="0" applyAlignment="0" applyProtection="0"/>
    <xf numFmtId="0" fontId="82" fillId="0" borderId="74" applyNumberFormat="0" applyFill="0" applyAlignment="0" applyProtection="0"/>
    <xf numFmtId="0" fontId="243" fillId="0" borderId="0" applyNumberFormat="0" applyFill="0" applyBorder="0" applyAlignment="0" applyProtection="0"/>
    <xf numFmtId="202" fontId="243" fillId="0" borderId="0" applyNumberForma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applyNumberFormat="0" applyFill="0" applyBorder="0" applyAlignment="0" applyProtection="0"/>
    <xf numFmtId="0" fontId="111" fillId="0" borderId="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31" fillId="0" borderId="0" applyNumberFormat="0" applyFill="0" applyBorder="0" applyAlignment="0" applyProtection="0"/>
    <xf numFmtId="0" fontId="25" fillId="0" borderId="0"/>
    <xf numFmtId="202"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47"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15" borderId="24" applyNumberFormat="0" applyFont="0" applyAlignment="0" applyProtection="0"/>
    <xf numFmtId="167" fontId="10"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28"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3" borderId="0"/>
    <xf numFmtId="0" fontId="69" fillId="86" borderId="26" applyNumberFormat="0" applyAlignment="0" applyProtection="0"/>
    <xf numFmtId="0" fontId="8" fillId="0" borderId="0"/>
    <xf numFmtId="0" fontId="8" fillId="0" borderId="0"/>
    <xf numFmtId="0" fontId="8" fillId="0" borderId="0"/>
    <xf numFmtId="0" fontId="28" fillId="103" borderId="0"/>
    <xf numFmtId="0" fontId="8" fillId="0" borderId="0"/>
    <xf numFmtId="0" fontId="86" fillId="83" borderId="26" applyNumberFormat="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0" fontId="8" fillId="0" borderId="0"/>
    <xf numFmtId="0" fontId="8" fillId="82" borderId="36" applyNumberFormat="0" applyFont="0" applyAlignment="0" applyProtection="0"/>
    <xf numFmtId="0" fontId="8" fillId="82" borderId="36" applyNumberFormat="0" applyFont="0" applyAlignment="0" applyProtection="0"/>
    <xf numFmtId="0" fontId="98" fillId="86" borderId="37"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1" fontId="8" fillId="0" borderId="0" applyFont="0" applyFill="0" applyBorder="0" applyAlignment="0" applyProtection="0"/>
    <xf numFmtId="4" fontId="102" fillId="102" borderId="39" applyNumberFormat="0" applyProtection="0">
      <alignment vertical="center"/>
    </xf>
    <xf numFmtId="4" fontId="103" fillId="102" borderId="39" applyNumberFormat="0" applyProtection="0">
      <alignment vertical="center"/>
    </xf>
    <xf numFmtId="4" fontId="102" fillId="102" borderId="39" applyNumberFormat="0" applyProtection="0">
      <alignment horizontal="left" vertical="center" indent="1"/>
    </xf>
    <xf numFmtId="0" fontId="102" fillId="102" borderId="39" applyNumberFormat="0" applyProtection="0">
      <alignment horizontal="left" vertical="top" indent="1"/>
    </xf>
    <xf numFmtId="4" fontId="64" fillId="45"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40" borderId="39" applyNumberFormat="0" applyProtection="0">
      <alignment horizontal="right" vertical="center"/>
    </xf>
    <xf numFmtId="0" fontId="8" fillId="0" borderId="0"/>
    <xf numFmtId="171" fontId="8" fillId="0" borderId="0" applyFont="0" applyFill="0" applyBorder="0" applyAlignment="0" applyProtection="0"/>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43" borderId="34" applyNumberFormat="0">
      <protection locked="0"/>
    </xf>
    <xf numFmtId="4" fontId="64" fillId="42" borderId="39"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0" fontId="64" fillId="40" borderId="39" applyNumberFormat="0" applyProtection="0">
      <alignment horizontal="left" vertical="top" indent="1"/>
    </xf>
    <xf numFmtId="4" fontId="258" fillId="106" borderId="39" applyNumberFormat="0" applyProtection="0">
      <alignment horizontal="right" vertical="center"/>
    </xf>
    <xf numFmtId="0" fontId="247" fillId="0" borderId="0" applyNumberFormat="0" applyFill="0" applyBorder="0" applyAlignment="0" applyProtection="0"/>
    <xf numFmtId="0" fontId="82" fillId="0" borderId="74" applyNumberFormat="0" applyFill="0" applyAlignment="0" applyProtection="0"/>
    <xf numFmtId="0" fontId="28" fillId="44" borderId="27" applyNumberFormat="0" applyProtection="0">
      <alignment horizontal="left" vertical="center" indent="1"/>
    </xf>
    <xf numFmtId="4" fontId="28" fillId="0" borderId="27" applyNumberFormat="0" applyProtection="0">
      <alignment horizontal="right" vertical="center"/>
    </xf>
    <xf numFmtId="171" fontId="8" fillId="0" borderId="0" applyFont="0" applyFill="0" applyBorder="0" applyAlignment="0" applyProtection="0"/>
    <xf numFmtId="0" fontId="107" fillId="0" borderId="0" applyNumberFormat="0" applyFill="0" applyBorder="0" applyAlignment="0" applyProtection="0"/>
    <xf numFmtId="0" fontId="11" fillId="0" borderId="0"/>
    <xf numFmtId="0" fontId="82" fillId="0" borderId="74"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82" fillId="0" borderId="74"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82"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78"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7" fillId="45"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82" fillId="0" borderId="74"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1" fillId="0" borderId="0" applyFont="0" applyFill="0" applyBorder="0" applyAlignment="0" applyProtection="0"/>
    <xf numFmtId="0" fontId="7" fillId="50" borderId="0" applyNumberFormat="0" applyBorder="0" applyAlignment="0" applyProtection="0"/>
    <xf numFmtId="0" fontId="82" fillId="0" borderId="74" applyNumberFormat="0" applyFill="0" applyAlignment="0" applyProtection="0"/>
    <xf numFmtId="0" fontId="3" fillId="51" borderId="0" applyNumberFormat="0" applyBorder="0" applyAlignment="0" applyProtection="0"/>
    <xf numFmtId="0" fontId="66" fillId="56" borderId="0" applyNumberFormat="0" applyBorder="0" applyAlignment="0" applyProtection="0"/>
    <xf numFmtId="0" fontId="82" fillId="0" borderId="74" applyNumberFormat="0" applyFill="0" applyAlignment="0" applyProtection="0"/>
    <xf numFmtId="0" fontId="3" fillId="23" borderId="0" applyNumberFormat="0" applyBorder="0" applyAlignment="0" applyProtection="0"/>
    <xf numFmtId="0" fontId="66" fillId="41" borderId="0" applyNumberFormat="0" applyBorder="0" applyAlignment="0" applyProtection="0"/>
    <xf numFmtId="0" fontId="82" fillId="0" borderId="74" applyNumberFormat="0" applyFill="0" applyAlignment="0" applyProtection="0"/>
    <xf numFmtId="0" fontId="3" fillId="52" borderId="0" applyNumberFormat="0" applyBorder="0" applyAlignment="0" applyProtection="0"/>
    <xf numFmtId="0" fontId="66" fillId="54" borderId="0" applyNumberFormat="0" applyBorder="0" applyAlignment="0" applyProtection="0"/>
    <xf numFmtId="0" fontId="82" fillId="0" borderId="74" applyNumberFormat="0" applyFill="0" applyAlignment="0" applyProtection="0"/>
    <xf numFmtId="0" fontId="3" fillId="53" borderId="0" applyNumberFormat="0" applyBorder="0" applyAlignment="0" applyProtection="0"/>
    <xf numFmtId="0" fontId="66" fillId="57" borderId="0" applyNumberFormat="0" applyBorder="0" applyAlignment="0" applyProtection="0"/>
    <xf numFmtId="0" fontId="3" fillId="51" borderId="0" applyNumberFormat="0" applyBorder="0" applyAlignment="0" applyProtection="0"/>
    <xf numFmtId="0" fontId="66" fillId="58" borderId="0" applyNumberFormat="0" applyBorder="0" applyAlignment="0" applyProtection="0"/>
    <xf numFmtId="167" fontId="7" fillId="0" borderId="0" applyFont="0" applyFill="0" applyBorder="0" applyAlignment="0" applyProtection="0"/>
    <xf numFmtId="0" fontId="3" fillId="50" borderId="0" applyNumberFormat="0" applyBorder="0" applyAlignment="0" applyProtection="0"/>
    <xf numFmtId="0" fontId="66" fillId="59" borderId="0" applyNumberFormat="0" applyBorder="0" applyAlignment="0" applyProtection="0"/>
    <xf numFmtId="9" fontId="31" fillId="0" borderId="0" applyFont="0" applyFill="0" applyBorder="0" applyAlignment="0" applyProtection="0"/>
    <xf numFmtId="0" fontId="3" fillId="51" borderId="0" applyNumberFormat="0" applyBorder="0" applyAlignment="0" applyProtection="0"/>
    <xf numFmtId="0" fontId="262"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5" fillId="0" borderId="0"/>
    <xf numFmtId="0" fontId="28" fillId="103" borderId="0"/>
    <xf numFmtId="0" fontId="7" fillId="0" borderId="0"/>
    <xf numFmtId="0" fontId="3" fillId="58" borderId="0" applyNumberFormat="0" applyBorder="0" applyAlignment="0" applyProtection="0"/>
    <xf numFmtId="0" fontId="66" fillId="94" borderId="0" applyNumberFormat="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8" fillId="0" borderId="0"/>
    <xf numFmtId="0" fontId="3" fillId="20" borderId="0" applyNumberFormat="0" applyBorder="0" applyAlignment="0" applyProtection="0"/>
    <xf numFmtId="0" fontId="66" fillId="95" borderId="0" applyNumberFormat="0" applyBorder="0" applyAlignment="0" applyProtection="0"/>
    <xf numFmtId="167" fontId="7" fillId="0" borderId="0" applyFont="0" applyFill="0" applyBorder="0" applyAlignment="0" applyProtection="0"/>
    <xf numFmtId="0" fontId="3" fillId="24" borderId="0" applyNumberFormat="0" applyBorder="0" applyAlignment="0" applyProtection="0"/>
    <xf numFmtId="0" fontId="66" fillId="52" borderId="0" applyNumberFormat="0" applyBorder="0" applyAlignment="0" applyProtection="0"/>
    <xf numFmtId="0" fontId="3" fillId="107" borderId="0" applyNumberFormat="0" applyBorder="0" applyAlignment="0" applyProtection="0"/>
    <xf numFmtId="0" fontId="66" fillId="57" borderId="0" applyNumberFormat="0" applyBorder="0" applyAlignment="0" applyProtection="0"/>
    <xf numFmtId="0" fontId="3" fillId="32" borderId="0" applyNumberFormat="0" applyBorder="0" applyAlignment="0" applyProtection="0"/>
    <xf numFmtId="0" fontId="66" fillId="58" borderId="0" applyNumberFormat="0" applyBorder="0" applyAlignment="0" applyProtection="0"/>
    <xf numFmtId="0" fontId="3" fillId="55" borderId="0" applyNumberFormat="0" applyBorder="0" applyAlignment="0" applyProtection="0"/>
    <xf numFmtId="0" fontId="66" fillId="96" borderId="0" applyNumberFormat="0" applyBorder="0" applyAlignment="0" applyProtection="0"/>
    <xf numFmtId="0" fontId="28" fillId="103" borderId="0"/>
    <xf numFmtId="0" fontId="54" fillId="48" borderId="0" applyNumberFormat="0" applyBorder="0" applyAlignment="0" applyProtection="0"/>
    <xf numFmtId="0" fontId="188" fillId="45" borderId="0" applyNumberFormat="0" applyBorder="0" applyAlignment="0" applyProtection="0"/>
    <xf numFmtId="0" fontId="28" fillId="103" borderId="0"/>
    <xf numFmtId="0" fontId="53" fillId="104" borderId="0" applyNumberFormat="0" applyBorder="0" applyAlignment="0" applyProtection="0"/>
    <xf numFmtId="0" fontId="28" fillId="103" borderId="0"/>
    <xf numFmtId="0" fontId="285" fillId="43" borderId="20" applyNumberFormat="0" applyAlignment="0" applyProtection="0"/>
    <xf numFmtId="0" fontId="144" fillId="53" borderId="26" applyNumberFormat="0" applyAlignment="0" applyProtection="0"/>
    <xf numFmtId="0" fontId="70" fillId="87" borderId="27" applyNumberFormat="0" applyAlignment="0" applyProtection="0"/>
    <xf numFmtId="0" fontId="145" fillId="53" borderId="26" applyNumberFormat="0" applyAlignment="0" applyProtection="0"/>
    <xf numFmtId="0" fontId="25" fillId="0" borderId="0"/>
    <xf numFmtId="0" fontId="285" fillId="43" borderId="20" applyNumberFormat="0" applyAlignment="0" applyProtection="0"/>
    <xf numFmtId="0" fontId="8" fillId="0" borderId="0"/>
    <xf numFmtId="0" fontId="286" fillId="14" borderId="23" applyNumberFormat="0" applyAlignment="0" applyProtection="0"/>
    <xf numFmtId="0" fontId="1" fillId="14" borderId="23" applyNumberFormat="0" applyAlignment="0" applyProtection="0"/>
    <xf numFmtId="0" fontId="25" fillId="0" borderId="0"/>
    <xf numFmtId="0" fontId="25" fillId="0" borderId="0"/>
    <xf numFmtId="0" fontId="25" fillId="0" borderId="0"/>
    <xf numFmtId="0" fontId="25" fillId="0" borderId="0"/>
    <xf numFmtId="0" fontId="1" fillId="14" borderId="23" applyNumberFormat="0" applyAlignment="0" applyProtection="0"/>
    <xf numFmtId="0" fontId="71" fillId="88" borderId="28" applyNumberFormat="0" applyAlignment="0" applyProtection="0"/>
    <xf numFmtId="167" fontId="8" fillId="0" borderId="0" applyFont="0" applyFill="0" applyBorder="0" applyAlignment="0" applyProtection="0"/>
    <xf numFmtId="16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58" borderId="0" applyNumberFormat="0" applyBorder="0" applyAlignment="0" applyProtection="0"/>
    <xf numFmtId="0" fontId="262" fillId="20" borderId="0" applyNumberFormat="0" applyBorder="0" applyAlignment="0" applyProtection="0"/>
    <xf numFmtId="0" fontId="3" fillId="20" borderId="0" applyNumberFormat="0" applyBorder="0" applyAlignment="0" applyProtection="0"/>
    <xf numFmtId="0" fontId="25" fillId="0" borderId="0"/>
    <xf numFmtId="0" fontId="262" fillId="24" borderId="0" applyNumberFormat="0" applyBorder="0" applyAlignment="0" applyProtection="0"/>
    <xf numFmtId="0" fontId="3" fillId="24" borderId="0" applyNumberFormat="0" applyBorder="0" applyAlignment="0" applyProtection="0"/>
    <xf numFmtId="0" fontId="25" fillId="0" borderId="0"/>
    <xf numFmtId="0" fontId="3" fillId="107" borderId="0" applyNumberFormat="0" applyBorder="0" applyAlignment="0" applyProtection="0"/>
    <xf numFmtId="0" fontId="262"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86" fillId="83" borderId="27" applyNumberFormat="0" applyAlignment="0" applyProtection="0"/>
    <xf numFmtId="0" fontId="165" fillId="50" borderId="26" applyNumberFormat="0" applyAlignment="0" applyProtection="0"/>
    <xf numFmtId="0" fontId="287" fillId="12" borderId="20" applyNumberFormat="0" applyAlignment="0" applyProtection="0"/>
    <xf numFmtId="0" fontId="55" fillId="12" borderId="20" applyNumberFormat="0" applyAlignment="0" applyProtection="0"/>
    <xf numFmtId="190"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02" fontId="8" fillId="0" borderId="0" applyFont="0" applyFill="0" applyBorder="0" applyAlignment="0" applyProtection="0"/>
    <xf numFmtId="0" fontId="60" fillId="0" borderId="0" applyNumberFormat="0" applyFill="0" applyBorder="0" applyAlignment="0" applyProtection="0"/>
    <xf numFmtId="0" fontId="244" fillId="0" borderId="0" applyNumberFormat="0" applyFill="0" applyBorder="0" applyAlignment="0" applyProtection="0"/>
    <xf numFmtId="0" fontId="53" fillId="104" borderId="0" applyNumberFormat="0" applyBorder="0" applyAlignment="0" applyProtection="0"/>
    <xf numFmtId="0" fontId="72" fillId="47" borderId="0" applyNumberFormat="0" applyBorder="0" applyAlignment="0" applyProtection="0"/>
    <xf numFmtId="0" fontId="28" fillId="98" borderId="0" applyNumberFormat="0" applyBorder="0" applyAlignment="0" applyProtection="0"/>
    <xf numFmtId="0" fontId="251" fillId="0" borderId="59"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163" fillId="0" borderId="0" applyNumberFormat="0" applyFill="0" applyBorder="0" applyAlignment="0" applyProtection="0"/>
    <xf numFmtId="0" fontId="54" fillId="48" borderId="0" applyNumberFormat="0" applyBorder="0" applyAlignment="0" applyProtection="0"/>
    <xf numFmtId="0" fontId="55" fillId="12" borderId="20" applyNumberFormat="0" applyAlignment="0" applyProtection="0"/>
    <xf numFmtId="0" fontId="55" fillId="12" borderId="20" applyNumberFormat="0" applyAlignment="0" applyProtection="0"/>
    <xf numFmtId="0" fontId="55" fillId="12" borderId="20" applyNumberFormat="0" applyAlignment="0" applyProtection="0"/>
    <xf numFmtId="0" fontId="164" fillId="50" borderId="26" applyNumberFormat="0" applyAlignment="0" applyProtection="0"/>
    <xf numFmtId="0" fontId="28" fillId="103" borderId="0"/>
    <xf numFmtId="0" fontId="149" fillId="0" borderId="30" applyNumberFormat="0" applyFill="0" applyAlignment="0" applyProtection="0"/>
    <xf numFmtId="167" fontId="11" fillId="0" borderId="0" applyFont="0" applyFill="0" applyBorder="0" applyAlignment="0" applyProtection="0"/>
    <xf numFmtId="167" fontId="8" fillId="0" borderId="0" applyFont="0" applyFill="0" applyBorder="0" applyAlignment="0" applyProtection="0"/>
    <xf numFmtId="0" fontId="28" fillId="103" borderId="0"/>
    <xf numFmtId="167" fontId="8" fillId="0" borderId="0" applyFont="0" applyFill="0" applyBorder="0" applyAlignment="0" applyProtection="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28" fillId="103" borderId="0"/>
    <xf numFmtId="0" fontId="8" fillId="0" borderId="0"/>
    <xf numFmtId="171" fontId="8" fillId="0" borderId="0" applyFont="0" applyFill="0" applyBorder="0" applyAlignment="0" applyProtection="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95" fillId="0" borderId="0" applyFont="0" applyFill="0" applyBorder="0" applyAlignment="0" applyProtection="0"/>
    <xf numFmtId="167" fontId="95" fillId="0" borderId="0" applyFont="0" applyFill="0" applyBorder="0" applyAlignment="0" applyProtection="0"/>
    <xf numFmtId="0" fontId="8" fillId="0" borderId="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96" fillId="83" borderId="0" applyNumberFormat="0" applyBorder="0" applyAlignment="0" applyProtection="0"/>
    <xf numFmtId="0" fontId="72" fillId="83" borderId="0" applyNumberFormat="0" applyBorder="0" applyAlignment="0" applyProtection="0"/>
    <xf numFmtId="0" fontId="260" fillId="50" borderId="0" applyNumberFormat="0" applyBorder="0" applyAlignment="0" applyProtection="0"/>
    <xf numFmtId="0" fontId="96" fillId="83"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96" fillId="83"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167" fontId="9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171"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7"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7"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3" borderId="0"/>
    <xf numFmtId="0" fontId="28" fillId="103" borderId="0"/>
    <xf numFmtId="0" fontId="28" fillId="103" borderId="0"/>
    <xf numFmtId="0" fontId="25" fillId="0" borderId="0"/>
    <xf numFmtId="0" fontId="25" fillId="0" borderId="0"/>
    <xf numFmtId="0" fontId="25" fillId="0" borderId="0"/>
    <xf numFmtId="0" fontId="25" fillId="0" borderId="0"/>
    <xf numFmtId="0" fontId="11" fillId="0" borderId="0"/>
    <xf numFmtId="190"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3" borderId="0"/>
    <xf numFmtId="0" fontId="8" fillId="0" borderId="0"/>
    <xf numFmtId="0" fontId="8" fillId="0" borderId="0"/>
    <xf numFmtId="0" fontId="8" fillId="0" borderId="0"/>
    <xf numFmtId="0" fontId="28" fillId="103" borderId="0"/>
    <xf numFmtId="0" fontId="7" fillId="0" borderId="0"/>
    <xf numFmtId="0" fontId="64" fillId="0" borderId="0"/>
    <xf numFmtId="0" fontId="28" fillId="103"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28" fillId="103" borderId="0"/>
    <xf numFmtId="0" fontId="28" fillId="103" borderId="0"/>
    <xf numFmtId="0" fontId="28" fillId="103" borderId="0"/>
    <xf numFmtId="0" fontId="8" fillId="0" borderId="0"/>
    <xf numFmtId="0" fontId="8" fillId="0" borderId="0"/>
    <xf numFmtId="0" fontId="28" fillId="103"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3" borderId="0"/>
    <xf numFmtId="0" fontId="28" fillId="103" borderId="0"/>
    <xf numFmtId="0" fontId="7" fillId="0" borderId="0"/>
    <xf numFmtId="0" fontId="28" fillId="103"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28" fillId="103"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3" borderId="0"/>
    <xf numFmtId="0" fontId="28" fillId="103"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2" borderId="27" applyNumberFormat="0" applyFont="0" applyAlignment="0" applyProtection="0"/>
    <xf numFmtId="0" fontId="10" fillId="15" borderId="24" applyNumberFormat="0" applyFont="0" applyAlignment="0" applyProtection="0"/>
    <xf numFmtId="0" fontId="64" fillId="42" borderId="36" applyNumberFormat="0" applyFont="0" applyAlignment="0" applyProtection="0"/>
    <xf numFmtId="0" fontId="95" fillId="15" borderId="24"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0" fontId="56" fillId="43" borderId="21" applyNumberFormat="0" applyAlignment="0" applyProtection="0"/>
    <xf numFmtId="0" fontId="98" fillId="53" borderId="37" applyNumberFormat="0" applyAlignment="0" applyProtection="0"/>
    <xf numFmtId="14" fontId="67" fillId="0" borderId="0">
      <alignment horizontal="center" wrapText="1"/>
      <protection locked="0"/>
    </xf>
    <xf numFmtId="16" fontId="67"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7" fillId="0" borderId="0" applyNumberFormat="0" applyFill="0" applyBorder="0" applyAlignment="0" applyProtection="0"/>
    <xf numFmtId="182" fontId="99" fillId="0" borderId="0"/>
    <xf numFmtId="198" fontId="99" fillId="0" borderId="0"/>
    <xf numFmtId="182" fontId="99" fillId="0" borderId="0"/>
    <xf numFmtId="0" fontId="11" fillId="0" borderId="0"/>
    <xf numFmtId="280" fontId="101" fillId="0" borderId="0" applyNumberFormat="0" applyFill="0" applyBorder="0" applyAlignment="0" applyProtection="0">
      <alignment horizontal="left"/>
    </xf>
    <xf numFmtId="38" fontId="101" fillId="0" borderId="0"/>
    <xf numFmtId="0" fontId="101" fillId="0" borderId="0"/>
    <xf numFmtId="0" fontId="98" fillId="87" borderId="37" applyNumberFormat="0" applyAlignment="0" applyProtection="0"/>
    <xf numFmtId="0" fontId="279" fillId="53" borderId="37" applyNumberFormat="0" applyAlignment="0" applyProtection="0"/>
    <xf numFmtId="0" fontId="56" fillId="43" borderId="21" applyNumberFormat="0" applyAlignment="0" applyProtection="0"/>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102" fillId="102" borderId="39" applyNumberFormat="0" applyProtection="0">
      <alignment horizontal="left" vertical="center" indent="1"/>
    </xf>
    <xf numFmtId="0" fontId="232" fillId="102" borderId="39" applyNumberFormat="0" applyProtection="0">
      <alignment horizontal="left" vertical="top" indent="1"/>
    </xf>
    <xf numFmtId="0" fontId="10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102" fillId="40" borderId="0" applyNumberFormat="0" applyProtection="0">
      <alignment horizontal="left" vertical="center" indent="1"/>
    </xf>
    <xf numFmtId="4" fontId="28" fillId="45" borderId="27"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4" fontId="28" fillId="101" borderId="27"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40" fillId="51" borderId="73" applyBorder="0"/>
    <xf numFmtId="4" fontId="157"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4" fontId="280" fillId="42" borderId="39" applyNumberFormat="0" applyProtection="0">
      <alignment vertical="center"/>
    </xf>
    <xf numFmtId="4" fontId="157" fillId="53"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64" fillId="42" borderId="39" applyNumberFormat="0" applyProtection="0">
      <alignment horizontal="left" vertical="top" indent="1"/>
    </xf>
    <xf numFmtId="0" fontId="157" fillId="42" borderId="39" applyNumberFormat="0" applyProtection="0">
      <alignment horizontal="left" vertical="top" indent="1"/>
    </xf>
    <xf numFmtId="4" fontId="28" fillId="0" borderId="27"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0" fontId="157" fillId="40" borderId="39" applyNumberFormat="0" applyProtection="0">
      <alignment horizontal="left" vertical="top" indent="1"/>
    </xf>
    <xf numFmtId="0" fontId="64"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4" fillId="43" borderId="27" applyNumberFormat="0" applyProtection="0">
      <alignment horizontal="right" vertical="center"/>
    </xf>
    <xf numFmtId="4" fontId="258" fillId="106" borderId="39" applyNumberFormat="0" applyProtection="0">
      <alignment horizontal="right" vertical="center"/>
    </xf>
    <xf numFmtId="4" fontId="234" fillId="43" borderId="27" applyNumberFormat="0" applyProtection="0">
      <alignment horizontal="right" vertical="center"/>
    </xf>
    <xf numFmtId="40" fontId="105" fillId="0" borderId="0" applyBorder="0">
      <alignment horizontal="right"/>
    </xf>
    <xf numFmtId="0" fontId="105" fillId="0" borderId="0" applyBorder="0">
      <alignment horizontal="right"/>
    </xf>
    <xf numFmtId="0" fontId="288" fillId="0" borderId="0" applyNumberFormat="0" applyFill="0" applyBorder="0" applyAlignment="0" applyProtection="0"/>
    <xf numFmtId="0" fontId="59" fillId="0" borderId="0" applyNumberFormat="0" applyFill="0" applyBorder="0" applyAlignment="0" applyProtection="0"/>
    <xf numFmtId="0" fontId="289" fillId="0" borderId="0" applyNumberFormat="0" applyFill="0" applyBorder="0" applyAlignment="0" applyProtection="0"/>
    <xf numFmtId="0" fontId="60" fillId="0" borderId="0" applyNumberFormat="0" applyFill="0" applyBorder="0" applyAlignment="0" applyProtection="0"/>
    <xf numFmtId="0" fontId="247" fillId="0" borderId="0" applyNumberFormat="0" applyFill="0" applyBorder="0" applyAlignment="0" applyProtection="0"/>
    <xf numFmtId="0" fontId="8"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188" fontId="81" fillId="0" borderId="41">
      <protection locked="0"/>
    </xf>
    <xf numFmtId="4" fontId="64" fillId="106" borderId="0" applyNumberFormat="0" applyProtection="0">
      <alignment horizontal="left" vertical="center" indent="1"/>
    </xf>
    <xf numFmtId="0" fontId="82" fillId="0" borderId="74" applyNumberFormat="0" applyFill="0" applyAlignment="0" applyProtection="0"/>
    <xf numFmtId="0" fontId="2" fillId="0" borderId="71"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188" fontId="81" fillId="0" borderId="41">
      <protection locked="0"/>
    </xf>
    <xf numFmtId="0" fontId="82" fillId="0" borderId="64" applyNumberFormat="0" applyFill="0" applyAlignment="0" applyProtection="0"/>
    <xf numFmtId="0" fontId="82" fillId="0" borderId="74" applyNumberFormat="0" applyFill="0" applyAlignment="0" applyProtection="0"/>
    <xf numFmtId="188" fontId="81" fillId="0" borderId="41">
      <protection locked="0"/>
    </xf>
    <xf numFmtId="0" fontId="59" fillId="0" borderId="0" applyNumberFormat="0" applyFill="0" applyBorder="0" applyAlignment="0" applyProtection="0"/>
    <xf numFmtId="0" fontId="11" fillId="0" borderId="0"/>
    <xf numFmtId="0" fontId="11" fillId="0" borderId="0"/>
    <xf numFmtId="0" fontId="28" fillId="106" borderId="39"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53" fillId="9" borderId="0" applyNumberFormat="0" applyBorder="0" applyAlignment="0" applyProtection="0"/>
    <xf numFmtId="0" fontId="57" fillId="13" borderId="20" applyNumberFormat="0" applyAlignment="0" applyProtection="0"/>
    <xf numFmtId="0" fontId="25" fillId="0" borderId="0"/>
    <xf numFmtId="0" fontId="57" fillId="13" borderId="20" applyNumberFormat="0" applyAlignment="0" applyProtection="0"/>
    <xf numFmtId="0" fontId="25" fillId="0" borderId="0"/>
    <xf numFmtId="0" fontId="3" fillId="16" borderId="0" applyNumberFormat="0" applyBorder="0" applyAlignment="0" applyProtection="0"/>
    <xf numFmtId="0" fontId="25" fillId="0" borderId="0"/>
    <xf numFmtId="0" fontId="3" fillId="28" borderId="0" applyNumberFormat="0" applyBorder="0" applyAlignment="0" applyProtection="0"/>
    <xf numFmtId="0" fontId="3" fillId="36" borderId="0" applyNumberFormat="0" applyBorder="0" applyAlignment="0" applyProtection="0"/>
    <xf numFmtId="0" fontId="54" fillId="10" borderId="0" applyNumberFormat="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56" fillId="13" borderId="21" applyNumberFormat="0" applyAlignment="0" applyProtection="0"/>
    <xf numFmtId="0" fontId="56" fillId="13" borderId="21" applyNumberFormat="0" applyAlignment="0" applyProtection="0"/>
    <xf numFmtId="0" fontId="2" fillId="0" borderId="25" applyNumberFormat="0" applyFill="0" applyAlignment="0" applyProtection="0"/>
    <xf numFmtId="0" fontId="11"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188" fontId="81" fillId="0" borderId="41">
      <protection locked="0"/>
    </xf>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0" borderId="39"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6" fillId="83" borderId="26" applyNumberFormat="0" applyAlignment="0" applyProtection="0"/>
    <xf numFmtId="4" fontId="28" fillId="40" borderId="62" applyNumberFormat="0" applyProtection="0">
      <alignment horizontal="left" vertical="center" indent="1"/>
    </xf>
    <xf numFmtId="171" fontId="8" fillId="0" borderId="0" applyFont="0" applyFill="0" applyBorder="0" applyAlignment="0" applyProtection="0"/>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 fillId="0" borderId="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9" fontId="31" fillId="0" borderId="0" applyFont="0" applyFill="0" applyBorder="0" applyAlignment="0" applyProtection="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0" fontId="247"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78" fillId="50" borderId="0" applyNumberFormat="0" applyBorder="0" applyAlignment="0" applyProtection="0"/>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103" borderId="0"/>
    <xf numFmtId="0" fontId="28" fillId="103" borderId="0"/>
    <xf numFmtId="0" fontId="28" fillId="103" borderId="0"/>
    <xf numFmtId="0" fontId="28" fillId="103" borderId="0"/>
    <xf numFmtId="0" fontId="28" fillId="103" borderId="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91" fillId="82" borderId="0" applyNumberFormat="0" applyBorder="0" applyAlignment="0" applyProtection="0"/>
    <xf numFmtId="189" fontId="8" fillId="0" borderId="0" applyFont="0" applyFill="0" applyBorder="0" applyAlignment="0" applyProtection="0"/>
    <xf numFmtId="0" fontId="25" fillId="0" borderId="0"/>
    <xf numFmtId="0" fontId="25" fillId="0" borderId="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66" fillId="85" borderId="0" applyNumberFormat="0" applyBorder="0" applyAlignment="0" applyProtection="0"/>
    <xf numFmtId="0" fontId="25" fillId="0" borderId="0"/>
    <xf numFmtId="0" fontId="25" fillId="0" borderId="0"/>
    <xf numFmtId="0" fontId="25" fillId="0" borderId="0"/>
    <xf numFmtId="0" fontId="66" fillId="66" borderId="0" applyNumberFormat="0" applyBorder="0" applyAlignment="0" applyProtection="0"/>
    <xf numFmtId="0" fontId="66" fillId="66" borderId="0" applyNumberFormat="0" applyBorder="0" applyAlignment="0" applyProtection="0"/>
    <xf numFmtId="0" fontId="66" fillId="79"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25" fillId="0" borderId="0"/>
    <xf numFmtId="0" fontId="66" fillId="67" borderId="0" applyNumberFormat="0" applyBorder="0" applyAlignment="0" applyProtection="0"/>
    <xf numFmtId="0" fontId="66" fillId="67" borderId="0" applyNumberFormat="0" applyBorder="0" applyAlignment="0" applyProtection="0"/>
    <xf numFmtId="0" fontId="25" fillId="0" borderId="0"/>
    <xf numFmtId="0" fontId="25" fillId="0" borderId="0"/>
    <xf numFmtId="0" fontId="25" fillId="0" borderId="0"/>
    <xf numFmtId="0" fontId="66" fillId="60" borderId="0" applyNumberFormat="0" applyBorder="0" applyAlignment="0" applyProtection="0"/>
    <xf numFmtId="0" fontId="25" fillId="0" borderId="0"/>
    <xf numFmtId="0" fontId="25" fillId="0" borderId="0"/>
    <xf numFmtId="0" fontId="8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64" fillId="0" borderId="0"/>
    <xf numFmtId="0" fontId="28" fillId="103" borderId="0"/>
    <xf numFmtId="0" fontId="28" fillId="103" borderId="0"/>
    <xf numFmtId="0" fontId="72" fillId="0" borderId="29" applyNumberFormat="0" applyFill="0" applyAlignment="0" applyProtection="0"/>
    <xf numFmtId="0" fontId="25" fillId="0" borderId="0"/>
    <xf numFmtId="0" fontId="25" fillId="0" borderId="0"/>
    <xf numFmtId="0" fontId="25" fillId="0" borderId="0"/>
    <xf numFmtId="0" fontId="71" fillId="79" borderId="28" applyNumberFormat="0" applyAlignment="0" applyProtection="0"/>
    <xf numFmtId="0" fontId="71" fillId="79" borderId="28"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25" fillId="0" borderId="0"/>
    <xf numFmtId="0" fontId="7" fillId="0" borderId="0"/>
    <xf numFmtId="0" fontId="28" fillId="103" borderId="0"/>
    <xf numFmtId="0" fontId="28" fillId="103" borderId="0"/>
    <xf numFmtId="0" fontId="10" fillId="75" borderId="0" applyNumberFormat="0" applyBorder="0" applyAlignment="0" applyProtection="0"/>
    <xf numFmtId="0" fontId="25" fillId="0" borderId="0"/>
    <xf numFmtId="0" fontId="28" fillId="103" borderId="0"/>
    <xf numFmtId="9" fontId="7" fillId="0" borderId="0" applyFont="0" applyFill="0" applyBorder="0" applyAlignment="0" applyProtection="0"/>
    <xf numFmtId="167" fontId="7" fillId="0" borderId="0" applyFont="0" applyFill="0" applyBorder="0" applyAlignment="0" applyProtection="0"/>
    <xf numFmtId="0" fontId="25" fillId="0" borderId="0"/>
    <xf numFmtId="167" fontId="7" fillId="0" borderId="0" applyFont="0" applyFill="0" applyBorder="0" applyAlignment="0" applyProtection="0"/>
    <xf numFmtId="0" fontId="8" fillId="40" borderId="39" applyNumberFormat="0" applyProtection="0">
      <alignment horizontal="left" vertical="top" indent="1"/>
    </xf>
    <xf numFmtId="0" fontId="8" fillId="40" borderId="39" applyNumberFormat="0" applyProtection="0">
      <alignment horizontal="left" vertical="top" indent="1"/>
    </xf>
    <xf numFmtId="0" fontId="7" fillId="0" borderId="0"/>
    <xf numFmtId="0" fontId="7"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106" borderId="39" applyNumberFormat="0" applyProtection="0">
      <alignment horizontal="left" vertical="top" indent="1"/>
    </xf>
    <xf numFmtId="0" fontId="8" fillId="40"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0" fontId="8" fillId="40" borderId="39" applyNumberFormat="0" applyProtection="0">
      <alignment horizontal="left" vertical="top" indent="1"/>
    </xf>
    <xf numFmtId="167" fontId="7" fillId="0" borderId="0" applyFont="0" applyFill="0" applyBorder="0" applyAlignment="0" applyProtection="0"/>
    <xf numFmtId="4" fontId="28" fillId="58" borderId="27" applyNumberFormat="0" applyProtection="0">
      <alignment horizontal="left" vertical="center" indent="1"/>
    </xf>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202" fontId="8"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43" fontId="61" fillId="0" borderId="0" applyFont="0" applyFill="0" applyBorder="0" applyAlignment="0" applyProtection="0"/>
    <xf numFmtId="0" fontId="7" fillId="0" borderId="0"/>
    <xf numFmtId="9" fontId="7"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7" fontId="7" fillId="0" borderId="0" applyFont="0" applyFill="0" applyBorder="0" applyAlignment="0" applyProtection="0"/>
    <xf numFmtId="172"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cellStyleXfs>
  <cellXfs count="2139">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14" fillId="0" borderId="0" xfId="0" applyFont="1"/>
    <xf numFmtId="0" fontId="14" fillId="3" borderId="0" xfId="0" applyFont="1" applyFill="1"/>
    <xf numFmtId="0" fontId="15" fillId="0" borderId="0" xfId="0" applyFont="1"/>
    <xf numFmtId="0" fontId="19" fillId="0" borderId="0" xfId="0" applyFont="1"/>
    <xf numFmtId="0" fontId="20" fillId="0" borderId="0" xfId="0" applyFont="1"/>
    <xf numFmtId="0" fontId="21" fillId="0" borderId="0" xfId="1" applyFont="1"/>
    <xf numFmtId="0" fontId="23" fillId="0" borderId="0" xfId="0" applyFont="1"/>
    <xf numFmtId="0" fontId="24" fillId="0" borderId="0" xfId="0" applyFont="1"/>
    <xf numFmtId="0" fontId="18" fillId="0" borderId="0" xfId="0" quotePrefix="1" applyFont="1"/>
    <xf numFmtId="0" fontId="7" fillId="0" borderId="0" xfId="0" applyFont="1"/>
    <xf numFmtId="0" fontId="34" fillId="0" borderId="9" xfId="0" applyFont="1" applyBorder="1" applyAlignment="1">
      <alignment vertical="center"/>
    </xf>
    <xf numFmtId="0" fontId="32" fillId="0" borderId="5" xfId="0" applyFont="1" applyBorder="1"/>
    <xf numFmtId="0" fontId="32" fillId="0" borderId="4" xfId="20" applyFont="1" applyBorder="1" applyAlignment="1">
      <alignment vertical="center" wrapText="1"/>
    </xf>
    <xf numFmtId="168" fontId="32" fillId="0" borderId="0" xfId="18" applyNumberFormat="1" applyFont="1" applyAlignment="1">
      <alignment horizontal="right" vertical="center"/>
    </xf>
    <xf numFmtId="0" fontId="36" fillId="0" borderId="0" xfId="0" applyFont="1"/>
    <xf numFmtId="0" fontId="38" fillId="0" borderId="4" xfId="0" applyFont="1" applyBorder="1" applyAlignment="1">
      <alignment vertical="center"/>
    </xf>
    <xf numFmtId="0" fontId="38" fillId="0" borderId="0" xfId="0" applyFont="1" applyAlignment="1">
      <alignment horizontal="center" vertical="center"/>
    </xf>
    <xf numFmtId="0" fontId="32" fillId="5" borderId="0" xfId="0" applyFont="1" applyFill="1" applyAlignment="1">
      <alignment vertical="center" wrapText="1"/>
    </xf>
    <xf numFmtId="168" fontId="32" fillId="0" borderId="0" xfId="18" applyNumberFormat="1" applyFont="1" applyAlignment="1">
      <alignment horizontal="center" vertical="center"/>
    </xf>
    <xf numFmtId="168" fontId="36" fillId="0" borderId="4" xfId="0" applyNumberFormat="1" applyFont="1" applyBorder="1" applyAlignment="1">
      <alignment horizontal="center"/>
    </xf>
    <xf numFmtId="0" fontId="32" fillId="5" borderId="5" xfId="48" applyFont="1" applyFill="1" applyBorder="1"/>
    <xf numFmtId="0" fontId="34" fillId="0" borderId="9" xfId="48" applyFont="1" applyBorder="1" applyAlignment="1">
      <alignment horizontal="left" vertical="center" wrapText="1"/>
    </xf>
    <xf numFmtId="168" fontId="45" fillId="0" borderId="7" xfId="0" applyNumberFormat="1" applyFont="1" applyBorder="1" applyAlignment="1">
      <alignment horizontal="center" vertical="center"/>
    </xf>
    <xf numFmtId="0" fontId="35" fillId="3" borderId="5" xfId="3" applyFont="1" applyFill="1" applyBorder="1" applyAlignment="1">
      <alignment horizontal="center"/>
    </xf>
    <xf numFmtId="170" fontId="19" fillId="0" borderId="0" xfId="0" applyNumberFormat="1" applyFont="1"/>
    <xf numFmtId="0" fontId="49" fillId="0" borderId="0" xfId="0" applyFont="1"/>
    <xf numFmtId="3" fontId="0" fillId="0" borderId="0" xfId="0" applyNumberFormat="1"/>
    <xf numFmtId="168" fontId="14" fillId="0" borderId="0" xfId="31" applyNumberFormat="1" applyFont="1"/>
    <xf numFmtId="169" fontId="19" fillId="0" borderId="0" xfId="0" applyNumberFormat="1" applyFont="1"/>
    <xf numFmtId="0" fontId="12" fillId="0" borderId="0" xfId="0" applyFont="1" applyAlignment="1">
      <alignment horizontal="left" vertical="center"/>
    </xf>
    <xf numFmtId="0" fontId="0" fillId="0" borderId="0" xfId="0" quotePrefix="1"/>
    <xf numFmtId="0" fontId="16" fillId="3" borderId="76" xfId="0" applyFont="1" applyFill="1" applyBorder="1"/>
    <xf numFmtId="0" fontId="14" fillId="3" borderId="76" xfId="0" applyFont="1" applyFill="1" applyBorder="1"/>
    <xf numFmtId="0" fontId="6" fillId="3" borderId="76" xfId="0" applyFont="1" applyFill="1" applyBorder="1"/>
    <xf numFmtId="0" fontId="5" fillId="3" borderId="76" xfId="0" applyFont="1" applyFill="1" applyBorder="1"/>
    <xf numFmtId="14" fontId="35" fillId="3" borderId="77" xfId="39" applyNumberFormat="1" applyFont="1" applyFill="1" applyBorder="1" applyAlignment="1">
      <alignment horizontal="center"/>
    </xf>
    <xf numFmtId="0" fontId="7" fillId="0" borderId="0" xfId="35"/>
    <xf numFmtId="0" fontId="32" fillId="2" borderId="0" xfId="0" applyFont="1" applyFill="1" applyAlignment="1">
      <alignment vertical="center"/>
    </xf>
    <xf numFmtId="0" fontId="38" fillId="0" borderId="0" xfId="0" applyFont="1"/>
    <xf numFmtId="0" fontId="32" fillId="0" borderId="0" xfId="0" applyFont="1" applyAlignment="1">
      <alignment horizontal="left" vertical="center"/>
    </xf>
    <xf numFmtId="10" fontId="0" fillId="0" borderId="0" xfId="0" applyNumberFormat="1"/>
    <xf numFmtId="168" fontId="7" fillId="0" borderId="0" xfId="31" applyNumberFormat="1" applyFont="1"/>
    <xf numFmtId="0" fontId="18" fillId="0" borderId="0" xfId="0" applyFont="1"/>
    <xf numFmtId="0" fontId="17" fillId="0" borderId="0" xfId="0" applyFont="1"/>
    <xf numFmtId="0" fontId="46" fillId="5" borderId="5" xfId="55" applyNumberFormat="1" applyFont="1" applyFill="1" applyBorder="1" applyAlignment="1">
      <alignment horizontal="left" vertical="center"/>
    </xf>
    <xf numFmtId="0" fontId="46" fillId="5" borderId="5" xfId="0" applyFont="1" applyFill="1" applyBorder="1"/>
    <xf numFmtId="0" fontId="292" fillId="5" borderId="5" xfId="55" applyNumberFormat="1" applyFont="1" applyFill="1" applyBorder="1" applyAlignment="1">
      <alignment horizontal="center" vertical="center"/>
    </xf>
    <xf numFmtId="0" fontId="292" fillId="7" borderId="5" xfId="3" applyFont="1" applyFill="1" applyBorder="1" applyAlignment="1">
      <alignment horizontal="left"/>
    </xf>
    <xf numFmtId="0" fontId="46" fillId="5" borderId="0" xfId="0" applyFont="1" applyFill="1"/>
    <xf numFmtId="0" fontId="292" fillId="5" borderId="9" xfId="55" applyNumberFormat="1" applyFont="1" applyFill="1" applyBorder="1" applyAlignment="1">
      <alignment horizontal="left" vertical="center"/>
    </xf>
    <xf numFmtId="0" fontId="41" fillId="0" borderId="0" xfId="0" applyFont="1"/>
    <xf numFmtId="0" fontId="41" fillId="2" borderId="0" xfId="0" applyFont="1" applyFill="1"/>
    <xf numFmtId="0" fontId="18" fillId="5" borderId="0" xfId="54" applyFont="1" applyFill="1" applyAlignment="1">
      <alignment wrapText="1"/>
    </xf>
    <xf numFmtId="0" fontId="296" fillId="0" borderId="0" xfId="0" applyFont="1"/>
    <xf numFmtId="0" fontId="297" fillId="0" borderId="0" xfId="0" applyFont="1"/>
    <xf numFmtId="0" fontId="29" fillId="0" borderId="0" xfId="2" applyFont="1"/>
    <xf numFmtId="168" fontId="30" fillId="0" borderId="0" xfId="53391" applyNumberFormat="1" applyFont="1" applyFill="1" applyBorder="1" applyAlignment="1">
      <alignment horizontal="right" vertical="center"/>
    </xf>
    <xf numFmtId="169" fontId="30" fillId="0" borderId="0" xfId="55" applyNumberFormat="1" applyFont="1" applyFill="1" applyBorder="1" applyAlignment="1">
      <alignment horizontal="center"/>
    </xf>
    <xf numFmtId="168" fontId="30" fillId="6" borderId="0" xfId="53391" applyNumberFormat="1" applyFont="1" applyFill="1" applyBorder="1" applyAlignment="1">
      <alignment horizontal="center" vertical="center"/>
    </xf>
    <xf numFmtId="168" fontId="30" fillId="5" borderId="0" xfId="0" applyNumberFormat="1" applyFont="1" applyFill="1" applyAlignment="1">
      <alignment horizontal="right" vertical="center"/>
    </xf>
    <xf numFmtId="281" fontId="30" fillId="0" borderId="0" xfId="2" applyNumberFormat="1" applyFont="1" applyAlignment="1">
      <alignment horizontal="center" vertical="center"/>
    </xf>
    <xf numFmtId="169" fontId="30" fillId="6" borderId="0" xfId="55" applyNumberFormat="1" applyFont="1" applyFill="1" applyBorder="1" applyAlignment="1">
      <alignment horizontal="center" vertical="center"/>
    </xf>
    <xf numFmtId="168" fontId="298" fillId="6" borderId="0" xfId="53391" applyNumberFormat="1" applyFont="1" applyFill="1" applyBorder="1" applyAlignment="1">
      <alignment horizontal="center" vertical="center"/>
    </xf>
    <xf numFmtId="168" fontId="29" fillId="6" borderId="0" xfId="53391" applyNumberFormat="1" applyFont="1" applyFill="1" applyBorder="1" applyAlignment="1">
      <alignment horizontal="center" vertical="center"/>
    </xf>
    <xf numFmtId="0" fontId="22" fillId="5" borderId="0" xfId="11" applyFont="1" applyFill="1"/>
    <xf numFmtId="176" fontId="35" fillId="3" borderId="79" xfId="44" applyNumberFormat="1" applyFont="1" applyFill="1" applyBorder="1" applyAlignment="1">
      <alignment horizontal="center" vertical="center" wrapText="1"/>
    </xf>
    <xf numFmtId="176" fontId="35" fillId="3" borderId="77" xfId="44" applyNumberFormat="1" applyFont="1" applyFill="1" applyBorder="1" applyAlignment="1">
      <alignment horizontal="center" vertical="center" wrapText="1"/>
    </xf>
    <xf numFmtId="0" fontId="34" fillId="5" borderId="5" xfId="0" applyFont="1" applyFill="1" applyBorder="1"/>
    <xf numFmtId="0" fontId="34" fillId="5" borderId="0" xfId="0" applyFont="1" applyFill="1"/>
    <xf numFmtId="0" fontId="32" fillId="0" borderId="0" xfId="0" applyFont="1"/>
    <xf numFmtId="0" fontId="32" fillId="5" borderId="0" xfId="0" applyFont="1" applyFill="1"/>
    <xf numFmtId="0" fontId="32" fillId="5" borderId="5" xfId="0" applyFont="1" applyFill="1" applyBorder="1"/>
    <xf numFmtId="0" fontId="32" fillId="5" borderId="0" xfId="0" applyFont="1" applyFill="1" applyAlignment="1">
      <alignment horizontal="left"/>
    </xf>
    <xf numFmtId="168" fontId="32" fillId="5" borderId="0" xfId="13" applyNumberFormat="1" applyFont="1" applyFill="1" applyAlignment="1">
      <alignment horizontal="center"/>
    </xf>
    <xf numFmtId="0" fontId="32" fillId="6" borderId="0" xfId="0" applyFont="1" applyFill="1"/>
    <xf numFmtId="0" fontId="32" fillId="5" borderId="5" xfId="0" applyFont="1" applyFill="1" applyBorder="1" applyAlignment="1">
      <alignment horizontal="left"/>
    </xf>
    <xf numFmtId="0" fontId="32" fillId="5" borderId="0" xfId="0" applyFont="1" applyFill="1" applyAlignment="1">
      <alignment horizontal="center"/>
    </xf>
    <xf numFmtId="0" fontId="32" fillId="0" borderId="5" xfId="22" applyFont="1" applyBorder="1" applyAlignment="1">
      <alignment horizontal="left"/>
    </xf>
    <xf numFmtId="0" fontId="32" fillId="5" borderId="5" xfId="0" applyFont="1" applyFill="1" applyBorder="1" applyAlignment="1">
      <alignment horizontal="center"/>
    </xf>
    <xf numFmtId="0" fontId="32" fillId="5" borderId="79" xfId="0" applyFont="1" applyFill="1" applyBorder="1"/>
    <xf numFmtId="0" fontId="32" fillId="5" borderId="76" xfId="0" applyFont="1" applyFill="1" applyBorder="1"/>
    <xf numFmtId="0" fontId="17" fillId="0" borderId="0" xfId="0" quotePrefix="1" applyFont="1"/>
    <xf numFmtId="168" fontId="32" fillId="0" borderId="4" xfId="13" applyNumberFormat="1" applyFont="1" applyBorder="1" applyAlignment="1">
      <alignment horizontal="center" vertical="center"/>
    </xf>
    <xf numFmtId="0" fontId="48" fillId="0" borderId="5" xfId="0" applyFont="1" applyBorder="1"/>
    <xf numFmtId="0" fontId="36" fillId="0" borderId="5" xfId="0" applyFont="1" applyBorder="1"/>
    <xf numFmtId="0" fontId="48" fillId="0" borderId="79" xfId="0" applyFont="1" applyBorder="1"/>
    <xf numFmtId="0" fontId="35" fillId="3" borderId="79" xfId="0" applyFont="1" applyFill="1" applyBorder="1" applyAlignment="1">
      <alignment horizontal="center" vertical="center"/>
    </xf>
    <xf numFmtId="0" fontId="35" fillId="3" borderId="76" xfId="0" applyFont="1" applyFill="1" applyBorder="1" applyAlignment="1">
      <alignment horizontal="center" vertical="center"/>
    </xf>
    <xf numFmtId="0" fontId="35" fillId="3" borderId="77" xfId="0" applyFont="1" applyFill="1" applyBorder="1" applyAlignment="1">
      <alignment horizontal="center" vertical="center"/>
    </xf>
    <xf numFmtId="0" fontId="34" fillId="2" borderId="5" xfId="0" applyFont="1" applyFill="1" applyBorder="1" applyAlignment="1">
      <alignment horizontal="left" vertical="center"/>
    </xf>
    <xf numFmtId="0" fontId="32" fillId="0" borderId="5" xfId="0" applyFont="1" applyBorder="1" applyAlignment="1">
      <alignment wrapText="1"/>
    </xf>
    <xf numFmtId="0" fontId="34" fillId="0" borderId="5" xfId="0" applyFont="1" applyBorder="1" applyAlignment="1">
      <alignment wrapText="1"/>
    </xf>
    <xf numFmtId="0" fontId="32" fillId="0" borderId="5" xfId="0" applyFont="1" applyBorder="1" applyAlignment="1">
      <alignment horizontal="left" wrapText="1"/>
    </xf>
    <xf numFmtId="0" fontId="32" fillId="0" borderId="5" xfId="0" applyFont="1" applyBorder="1" applyAlignment="1">
      <alignment horizontal="left" vertical="center" wrapText="1"/>
    </xf>
    <xf numFmtId="0" fontId="32" fillId="0" borderId="79" xfId="0" applyFont="1" applyBorder="1" applyAlignment="1">
      <alignment wrapText="1"/>
    </xf>
    <xf numFmtId="0" fontId="34" fillId="0" borderId="9" xfId="0" applyFont="1" applyBorder="1" applyAlignment="1">
      <alignment horizontal="left" vertical="center" wrapText="1"/>
    </xf>
    <xf numFmtId="3" fontId="45" fillId="0" borderId="9" xfId="35" applyNumberFormat="1" applyFont="1" applyBorder="1" applyAlignment="1">
      <alignment horizontal="center" vertical="center"/>
    </xf>
    <xf numFmtId="3" fontId="45" fillId="0" borderId="10" xfId="35" applyNumberFormat="1" applyFont="1" applyBorder="1" applyAlignment="1">
      <alignment horizontal="center" vertical="center"/>
    </xf>
    <xf numFmtId="0" fontId="35" fillId="3" borderId="79" xfId="53393" applyFont="1" applyFill="1" applyBorder="1" applyAlignment="1">
      <alignment horizontal="center" vertical="center"/>
    </xf>
    <xf numFmtId="0" fontId="35" fillId="3" borderId="77" xfId="53393" applyFont="1" applyFill="1" applyBorder="1" applyAlignment="1">
      <alignment horizontal="center" vertical="center"/>
    </xf>
    <xf numFmtId="0" fontId="35" fillId="3" borderId="79" xfId="0" applyFont="1" applyFill="1" applyBorder="1" applyAlignment="1">
      <alignment horizontal="center"/>
    </xf>
    <xf numFmtId="0" fontId="35" fillId="3" borderId="77" xfId="0" applyFont="1" applyFill="1" applyBorder="1" applyAlignment="1">
      <alignment horizontal="center"/>
    </xf>
    <xf numFmtId="0" fontId="32" fillId="2" borderId="5" xfId="0" applyFont="1" applyFill="1" applyBorder="1" applyAlignment="1">
      <alignment vertical="center"/>
    </xf>
    <xf numFmtId="0" fontId="32" fillId="2" borderId="79" xfId="0" applyFont="1" applyFill="1" applyBorder="1" applyAlignment="1">
      <alignment horizontal="left"/>
    </xf>
    <xf numFmtId="0" fontId="34" fillId="2" borderId="9" xfId="0" applyFont="1" applyFill="1" applyBorder="1" applyAlignment="1">
      <alignment vertical="center"/>
    </xf>
    <xf numFmtId="0" fontId="32" fillId="2" borderId="79" xfId="0" applyFont="1" applyFill="1" applyBorder="1" applyAlignment="1">
      <alignment vertical="center"/>
    </xf>
    <xf numFmtId="0" fontId="32" fillId="0" borderId="5" xfId="0" applyFont="1" applyBorder="1" applyAlignment="1">
      <alignment horizontal="left" indent="1"/>
    </xf>
    <xf numFmtId="168" fontId="32" fillId="6" borderId="4" xfId="13" applyNumberFormat="1" applyFont="1" applyFill="1" applyBorder="1" applyAlignment="1">
      <alignment horizontal="center"/>
    </xf>
    <xf numFmtId="0" fontId="34" fillId="0" borderId="5" xfId="0" applyFont="1" applyBorder="1"/>
    <xf numFmtId="168" fontId="34" fillId="6" borderId="4" xfId="13" applyNumberFormat="1" applyFont="1" applyFill="1" applyBorder="1" applyAlignment="1">
      <alignment horizontal="center"/>
    </xf>
    <xf numFmtId="0" fontId="34" fillId="0" borderId="5" xfId="0" applyFont="1" applyBorder="1" applyAlignment="1">
      <alignment horizontal="left" indent="1"/>
    </xf>
    <xf numFmtId="0" fontId="32" fillId="0" borderId="5" xfId="0" applyFont="1" applyBorder="1" applyAlignment="1">
      <alignment horizontal="left" indent="2"/>
    </xf>
    <xf numFmtId="0" fontId="32" fillId="0" borderId="5" xfId="0" applyFont="1" applyBorder="1" applyAlignment="1">
      <alignment horizontal="left" vertical="center" indent="2"/>
    </xf>
    <xf numFmtId="0" fontId="34" fillId="0" borderId="7" xfId="0" applyFont="1" applyBorder="1" applyAlignment="1">
      <alignment horizontal="left" vertical="center" wrapText="1"/>
    </xf>
    <xf numFmtId="168" fontId="34" fillId="0" borderId="79" xfId="13" applyNumberFormat="1" applyFont="1" applyBorder="1" applyAlignment="1">
      <alignment horizontal="center" vertical="center"/>
    </xf>
    <xf numFmtId="0" fontId="34" fillId="0" borderId="4" xfId="0" applyFont="1" applyBorder="1"/>
    <xf numFmtId="0" fontId="34" fillId="0" borderId="80" xfId="0" applyFont="1" applyBorder="1" applyAlignment="1">
      <alignment vertical="center"/>
    </xf>
    <xf numFmtId="0" fontId="32" fillId="0" borderId="4" xfId="0" applyFont="1" applyBorder="1" applyAlignment="1">
      <alignment horizontal="left" vertical="center"/>
    </xf>
    <xf numFmtId="0" fontId="32" fillId="0" borderId="4" xfId="0" applyFont="1" applyBorder="1" applyAlignment="1">
      <alignment horizontal="left" vertical="center" indent="1"/>
    </xf>
    <xf numFmtId="1" fontId="35" fillId="3" borderId="5" xfId="12" applyNumberFormat="1" applyFont="1" applyFill="1" applyBorder="1" applyAlignment="1">
      <alignment horizontal="center" vertical="center"/>
    </xf>
    <xf numFmtId="0" fontId="35" fillId="3" borderId="80" xfId="0" quotePrefix="1" applyFont="1" applyFill="1" applyBorder="1" applyAlignment="1">
      <alignment horizontal="left" vertical="center"/>
    </xf>
    <xf numFmtId="175" fontId="302" fillId="3" borderId="79" xfId="91" quotePrefix="1" applyNumberFormat="1" applyFont="1" applyFill="1" applyBorder="1" applyAlignment="1">
      <alignment horizontal="left" vertical="center" wrapText="1"/>
    </xf>
    <xf numFmtId="1" fontId="302" fillId="3" borderId="5" xfId="34" applyNumberFormat="1" applyFont="1" applyFill="1" applyBorder="1" applyAlignment="1">
      <alignment horizontal="center" vertical="center"/>
    </xf>
    <xf numFmtId="1" fontId="302" fillId="3" borderId="0" xfId="34" applyNumberFormat="1" applyFont="1" applyFill="1" applyAlignment="1">
      <alignment horizontal="center" vertical="center"/>
    </xf>
    <xf numFmtId="0" fontId="32" fillId="0" borderId="4" xfId="91" applyFont="1" applyBorder="1" applyAlignment="1">
      <alignment vertical="center"/>
    </xf>
    <xf numFmtId="0" fontId="34" fillId="0" borderId="80" xfId="91" applyFont="1" applyBorder="1" applyAlignment="1">
      <alignment wrapText="1"/>
    </xf>
    <xf numFmtId="0" fontId="32" fillId="0" borderId="80" xfId="91" applyFont="1" applyBorder="1"/>
    <xf numFmtId="14" fontId="35" fillId="3" borderId="79" xfId="39" applyNumberFormat="1" applyFont="1" applyFill="1" applyBorder="1" applyAlignment="1">
      <alignment horizontal="center"/>
    </xf>
    <xf numFmtId="175" fontId="35" fillId="3" borderId="80" xfId="0" quotePrefix="1" applyNumberFormat="1" applyFont="1" applyFill="1" applyBorder="1" applyAlignment="1">
      <alignment horizontal="left" vertical="center" wrapText="1"/>
    </xf>
    <xf numFmtId="0" fontId="35" fillId="3" borderId="80" xfId="48" quotePrefix="1" applyFont="1" applyFill="1" applyBorder="1" applyAlignment="1">
      <alignment vertical="center"/>
    </xf>
    <xf numFmtId="0" fontId="32" fillId="5" borderId="79" xfId="48" applyFont="1" applyFill="1" applyBorder="1"/>
    <xf numFmtId="168" fontId="32" fillId="0" borderId="77" xfId="31" applyNumberFormat="1" applyFont="1" applyBorder="1" applyAlignment="1">
      <alignment horizontal="center"/>
    </xf>
    <xf numFmtId="168" fontId="34" fillId="0" borderId="9" xfId="31" applyNumberFormat="1" applyFont="1" applyBorder="1" applyAlignment="1">
      <alignment horizontal="center" vertical="center"/>
    </xf>
    <xf numFmtId="168" fontId="34" fillId="0" borderId="10" xfId="31" applyNumberFormat="1" applyFont="1" applyBorder="1" applyAlignment="1">
      <alignment horizontal="center" vertical="center"/>
    </xf>
    <xf numFmtId="0" fontId="32" fillId="0" borderId="4" xfId="0" applyFont="1" applyBorder="1" applyAlignment="1">
      <alignment vertical="center" wrapText="1"/>
    </xf>
    <xf numFmtId="0" fontId="32" fillId="2" borderId="4" xfId="0" applyFont="1" applyFill="1" applyBorder="1" applyAlignment="1">
      <alignment vertical="center" wrapText="1"/>
    </xf>
    <xf numFmtId="0" fontId="34" fillId="0" borderId="0" xfId="0" applyFont="1" applyAlignment="1">
      <alignment vertical="center"/>
    </xf>
    <xf numFmtId="0" fontId="32" fillId="0" borderId="0" xfId="0" applyFont="1" applyAlignment="1">
      <alignment vertical="center"/>
    </xf>
    <xf numFmtId="0" fontId="38" fillId="0" borderId="0" xfId="0" applyFont="1" applyAlignment="1">
      <alignment horizontal="left" vertical="center" wrapText="1"/>
    </xf>
    <xf numFmtId="0" fontId="38" fillId="0" borderId="0" xfId="0" applyFont="1" applyAlignment="1">
      <alignment vertical="center"/>
    </xf>
    <xf numFmtId="0" fontId="4" fillId="5" borderId="0" xfId="1" applyFill="1" applyBorder="1"/>
    <xf numFmtId="0" fontId="301" fillId="5" borderId="0" xfId="1" applyFont="1" applyFill="1" applyBorder="1"/>
    <xf numFmtId="0" fontId="48" fillId="0" borderId="0" xfId="0" applyFont="1" applyAlignment="1">
      <alignment horizontal="center"/>
    </xf>
    <xf numFmtId="0" fontId="45" fillId="5" borderId="9" xfId="47177" applyFont="1" applyFill="1" applyBorder="1" applyAlignment="1">
      <alignment vertical="center" wrapText="1"/>
    </xf>
    <xf numFmtId="0" fontId="45" fillId="5" borderId="79" xfId="47177" applyFont="1" applyFill="1" applyBorder="1" applyAlignment="1">
      <alignment vertical="center" wrapText="1"/>
    </xf>
    <xf numFmtId="0" fontId="45" fillId="5" borderId="0" xfId="47177" applyFont="1" applyFill="1" applyAlignment="1">
      <alignment vertical="center" wrapText="1"/>
    </xf>
    <xf numFmtId="0" fontId="303" fillId="3" borderId="79" xfId="47177" applyFont="1" applyFill="1" applyBorder="1" applyAlignment="1">
      <alignment vertical="center" wrapText="1"/>
    </xf>
    <xf numFmtId="0" fontId="36" fillId="5" borderId="0" xfId="47177" applyFont="1" applyFill="1" applyAlignment="1">
      <alignment wrapText="1"/>
    </xf>
    <xf numFmtId="0" fontId="36" fillId="5" borderId="0" xfId="47177" applyFont="1" applyFill="1"/>
    <xf numFmtId="0" fontId="36" fillId="0" borderId="0" xfId="47177" applyFont="1"/>
    <xf numFmtId="0" fontId="45" fillId="5" borderId="5" xfId="47177" applyFont="1" applyFill="1" applyBorder="1" applyAlignment="1">
      <alignment vertical="center" wrapText="1"/>
    </xf>
    <xf numFmtId="0" fontId="48" fillId="5" borderId="79" xfId="47177" applyFont="1" applyFill="1" applyBorder="1" applyAlignment="1">
      <alignment wrapText="1"/>
    </xf>
    <xf numFmtId="0" fontId="303" fillId="3" borderId="78" xfId="47177" applyFont="1" applyFill="1" applyBorder="1" applyAlignment="1">
      <alignment vertical="center" wrapText="1"/>
    </xf>
    <xf numFmtId="0" fontId="48" fillId="0" borderId="5" xfId="47177" applyFont="1" applyBorder="1" applyAlignment="1">
      <alignment wrapText="1"/>
    </xf>
    <xf numFmtId="0" fontId="48" fillId="0" borderId="79" xfId="47177" applyFont="1" applyBorder="1" applyAlignment="1">
      <alignment wrapText="1"/>
    </xf>
    <xf numFmtId="0" fontId="36" fillId="0" borderId="0" xfId="47177" applyFont="1" applyAlignment="1">
      <alignment wrapText="1"/>
    </xf>
    <xf numFmtId="0" fontId="32" fillId="0" borderId="0" xfId="0" applyFont="1" applyAlignment="1">
      <alignment wrapText="1"/>
    </xf>
    <xf numFmtId="0" fontId="38" fillId="5" borderId="0" xfId="47177" applyFont="1" applyFill="1" applyAlignment="1">
      <alignment vertical="center" wrapText="1"/>
    </xf>
    <xf numFmtId="0" fontId="36" fillId="0" borderId="0" xfId="0" applyFont="1" applyAlignment="1">
      <alignment horizontal="center"/>
    </xf>
    <xf numFmtId="0" fontId="35" fillId="3" borderId="5" xfId="0" applyFont="1" applyFill="1" applyBorder="1" applyAlignment="1">
      <alignment horizontal="center"/>
    </xf>
    <xf numFmtId="0" fontId="32" fillId="2" borderId="5" xfId="0" applyFont="1" applyFill="1" applyBorder="1" applyAlignment="1">
      <alignment horizontal="left"/>
    </xf>
    <xf numFmtId="0" fontId="34" fillId="2" borderId="79" xfId="0" applyFont="1" applyFill="1" applyBorder="1" applyAlignment="1">
      <alignment horizontal="left" vertical="center" wrapText="1"/>
    </xf>
    <xf numFmtId="0" fontId="34" fillId="0" borderId="0" xfId="0" applyFont="1" applyAlignment="1">
      <alignment horizontal="center"/>
    </xf>
    <xf numFmtId="0" fontId="19" fillId="0" borderId="0" xfId="0" applyFont="1" applyAlignment="1">
      <alignment horizontal="center"/>
    </xf>
    <xf numFmtId="0" fontId="303" fillId="0" borderId="0" xfId="0" applyFont="1"/>
    <xf numFmtId="0" fontId="35" fillId="4" borderId="75" xfId="0" applyFont="1" applyFill="1" applyBorder="1" applyAlignment="1">
      <alignment horizontal="center"/>
    </xf>
    <xf numFmtId="0" fontId="35" fillId="4" borderId="76" xfId="0" applyFont="1" applyFill="1" applyBorder="1" applyAlignment="1">
      <alignment horizontal="left"/>
    </xf>
    <xf numFmtId="14" fontId="35" fillId="3" borderId="5" xfId="39" applyNumberFormat="1" applyFont="1" applyFill="1" applyBorder="1" applyAlignment="1">
      <alignment horizontal="center"/>
    </xf>
    <xf numFmtId="0" fontId="34" fillId="6" borderId="5" xfId="0" applyFont="1" applyFill="1" applyBorder="1"/>
    <xf numFmtId="0" fontId="32" fillId="6" borderId="5" xfId="0" applyFont="1" applyFill="1" applyBorder="1"/>
    <xf numFmtId="0" fontId="32" fillId="0" borderId="0" xfId="23" applyFont="1" applyAlignment="1">
      <alignment horizontal="left"/>
    </xf>
    <xf numFmtId="168" fontId="32" fillId="6" borderId="0" xfId="13" applyNumberFormat="1" applyFont="1" applyFill="1" applyAlignment="1">
      <alignment horizontal="center"/>
    </xf>
    <xf numFmtId="0" fontId="34" fillId="3" borderId="75" xfId="0" applyFont="1" applyFill="1" applyBorder="1" applyAlignment="1">
      <alignment horizontal="center"/>
    </xf>
    <xf numFmtId="176" fontId="35" fillId="3" borderId="5" xfId="44" applyNumberFormat="1" applyFont="1" applyFill="1" applyBorder="1" applyAlignment="1">
      <alignment horizontal="center" vertical="center" wrapText="1"/>
    </xf>
    <xf numFmtId="170" fontId="32" fillId="0" borderId="0" xfId="12" applyNumberFormat="1" applyFont="1"/>
    <xf numFmtId="0" fontId="34" fillId="0" borderId="5" xfId="22" applyFont="1" applyBorder="1"/>
    <xf numFmtId="0" fontId="32" fillId="0" borderId="5" xfId="22" applyFont="1" applyBorder="1" applyAlignment="1">
      <alignment horizontal="left" indent="1"/>
    </xf>
    <xf numFmtId="0" fontId="32" fillId="0" borderId="0" xfId="22" applyFont="1"/>
    <xf numFmtId="0" fontId="32" fillId="0" borderId="5" xfId="22" applyFont="1" applyBorder="1"/>
    <xf numFmtId="170" fontId="32" fillId="5" borderId="0" xfId="12" applyNumberFormat="1" applyFont="1" applyFill="1"/>
    <xf numFmtId="0" fontId="35" fillId="0" borderId="0" xfId="0" applyFont="1" applyAlignment="1">
      <alignment horizontal="center"/>
    </xf>
    <xf numFmtId="0" fontId="35" fillId="0" borderId="0" xfId="0" applyFont="1" applyAlignment="1">
      <alignment horizontal="center" vertical="top"/>
    </xf>
    <xf numFmtId="0" fontId="32" fillId="0" borderId="0" xfId="0" applyFont="1" applyAlignment="1">
      <alignment horizontal="center"/>
    </xf>
    <xf numFmtId="282" fontId="32" fillId="5" borderId="5" xfId="55" applyNumberFormat="1" applyFont="1" applyFill="1" applyBorder="1" applyAlignment="1">
      <alignment horizontal="center" vertical="center" wrapText="1"/>
    </xf>
    <xf numFmtId="282" fontId="34" fillId="5" borderId="5" xfId="55" applyNumberFormat="1" applyFont="1" applyFill="1" applyBorder="1" applyAlignment="1">
      <alignment horizontal="center" vertical="center" wrapText="1"/>
    </xf>
    <xf numFmtId="282" fontId="32" fillId="5" borderId="79" xfId="55" applyNumberFormat="1" applyFont="1" applyFill="1" applyBorder="1" applyAlignment="1">
      <alignment horizontal="center" vertical="center" wrapText="1"/>
    </xf>
    <xf numFmtId="282" fontId="32" fillId="5" borderId="77" xfId="55" applyNumberFormat="1" applyFont="1" applyFill="1" applyBorder="1" applyAlignment="1">
      <alignment horizontal="center" vertical="center" wrapText="1"/>
    </xf>
    <xf numFmtId="0" fontId="32" fillId="5" borderId="0" xfId="54" applyFont="1" applyFill="1" applyAlignment="1">
      <alignment horizontal="left" wrapText="1"/>
    </xf>
    <xf numFmtId="0" fontId="32" fillId="5" borderId="0" xfId="54" applyFont="1" applyFill="1" applyAlignment="1">
      <alignment horizontal="left" vertical="top" wrapText="1"/>
    </xf>
    <xf numFmtId="0" fontId="310" fillId="0" borderId="0" xfId="1" applyFont="1" applyFill="1" applyBorder="1"/>
    <xf numFmtId="0" fontId="32" fillId="0" borderId="0" xfId="0" applyFont="1" applyAlignment="1">
      <alignment horizontal="center" vertical="center"/>
    </xf>
    <xf numFmtId="0" fontId="32" fillId="2" borderId="4" xfId="0" applyFont="1" applyFill="1" applyBorder="1" applyAlignment="1">
      <alignment horizontal="left" vertical="center"/>
    </xf>
    <xf numFmtId="0" fontId="34" fillId="2" borderId="4" xfId="0" applyFont="1" applyFill="1" applyBorder="1" applyAlignment="1">
      <alignment horizontal="left"/>
    </xf>
    <xf numFmtId="0" fontId="32" fillId="2" borderId="4" xfId="0" applyFont="1" applyFill="1" applyBorder="1" applyAlignment="1">
      <alignment horizontal="left"/>
    </xf>
    <xf numFmtId="0" fontId="32" fillId="2" borderId="0" xfId="0" applyFont="1" applyFill="1" applyAlignment="1">
      <alignment horizontal="center" vertical="center"/>
    </xf>
    <xf numFmtId="0" fontId="34" fillId="2" borderId="0" xfId="0" applyFont="1" applyFill="1" applyAlignment="1">
      <alignment horizontal="center"/>
    </xf>
    <xf numFmtId="0" fontId="34" fillId="2" borderId="5" xfId="0" applyFont="1" applyFill="1" applyBorder="1" applyAlignment="1">
      <alignment vertical="center"/>
    </xf>
    <xf numFmtId="0" fontId="32" fillId="2" borderId="5" xfId="0" applyFont="1" applyFill="1" applyBorder="1" applyAlignment="1">
      <alignment horizontal="left" vertical="center"/>
    </xf>
    <xf numFmtId="0" fontId="34" fillId="2" borderId="0" xfId="0" applyFont="1" applyFill="1" applyAlignment="1">
      <alignment horizontal="center" vertical="center"/>
    </xf>
    <xf numFmtId="0" fontId="36" fillId="0" borderId="0" xfId="32" applyFont="1" applyAlignment="1">
      <alignment horizontal="center"/>
    </xf>
    <xf numFmtId="0" fontId="0" fillId="0" borderId="0" xfId="0" applyAlignment="1">
      <alignment horizontal="left"/>
    </xf>
    <xf numFmtId="0" fontId="310" fillId="0" borderId="0" xfId="1" applyFont="1" applyFill="1" applyBorder="1" applyAlignment="1">
      <alignment horizontal="left"/>
    </xf>
    <xf numFmtId="0" fontId="34" fillId="2" borderId="4" xfId="0" applyFont="1" applyFill="1" applyBorder="1" applyAlignment="1">
      <alignment horizontal="left" vertical="center"/>
    </xf>
    <xf numFmtId="0" fontId="32" fillId="2" borderId="0" xfId="0" applyFont="1" applyFill="1" applyAlignment="1">
      <alignment horizontal="left" vertical="center"/>
    </xf>
    <xf numFmtId="0" fontId="36" fillId="0" borderId="0" xfId="32" applyFont="1" applyAlignment="1">
      <alignment horizontal="left"/>
    </xf>
    <xf numFmtId="0" fontId="36" fillId="0" borderId="0" xfId="0" applyFont="1" applyAlignment="1">
      <alignment horizontal="left"/>
    </xf>
    <xf numFmtId="0" fontId="19" fillId="0" borderId="0" xfId="0" applyFont="1" applyAlignment="1">
      <alignment horizontal="left"/>
    </xf>
    <xf numFmtId="283" fontId="32" fillId="5" borderId="5" xfId="13888" applyNumberFormat="1" applyFont="1" applyFill="1" applyBorder="1" applyAlignment="1">
      <alignment horizontal="center" vertical="center"/>
    </xf>
    <xf numFmtId="0" fontId="34" fillId="2" borderId="5" xfId="0" applyFont="1" applyFill="1" applyBorder="1"/>
    <xf numFmtId="0" fontId="32"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2" fillId="2" borderId="5" xfId="0" applyFont="1" applyFill="1" applyBorder="1"/>
    <xf numFmtId="0" fontId="32" fillId="0" borderId="4" xfId="0" applyFont="1" applyBorder="1" applyAlignment="1">
      <alignment vertical="center"/>
    </xf>
    <xf numFmtId="0" fontId="38" fillId="2" borderId="0" xfId="0" applyFont="1" applyFill="1"/>
    <xf numFmtId="168" fontId="32" fillId="5" borderId="5" xfId="6" applyNumberFormat="1" applyFont="1" applyFill="1" applyBorder="1" applyAlignment="1">
      <alignment horizontal="center" vertical="center"/>
    </xf>
    <xf numFmtId="168" fontId="34" fillId="5" borderId="5" xfId="6" applyNumberFormat="1" applyFont="1" applyFill="1" applyBorder="1" applyAlignment="1">
      <alignment horizontal="center" vertical="center"/>
    </xf>
    <xf numFmtId="0" fontId="32" fillId="5" borderId="0" xfId="11" applyFont="1" applyFill="1"/>
    <xf numFmtId="0" fontId="38" fillId="0" borderId="0" xfId="0" applyFont="1" applyAlignment="1">
      <alignment horizontal="center"/>
    </xf>
    <xf numFmtId="0" fontId="32" fillId="0" borderId="5" xfId="11" applyFont="1" applyBorder="1" applyAlignment="1">
      <alignment horizontal="left"/>
    </xf>
    <xf numFmtId="0" fontId="34" fillId="0" borderId="5" xfId="11" applyFont="1" applyBorder="1" applyAlignment="1">
      <alignment horizontal="left"/>
    </xf>
    <xf numFmtId="0" fontId="32" fillId="0" borderId="5" xfId="2" applyFont="1" applyBorder="1" applyAlignment="1">
      <alignment horizontal="left"/>
    </xf>
    <xf numFmtId="0" fontId="32" fillId="0" borderId="5" xfId="11" applyFont="1" applyBorder="1" applyAlignment="1">
      <alignment horizontal="left" vertical="center"/>
    </xf>
    <xf numFmtId="169" fontId="32" fillId="0" borderId="0" xfId="0" applyNumberFormat="1" applyFont="1" applyAlignment="1">
      <alignment horizontal="center"/>
    </xf>
    <xf numFmtId="0" fontId="32" fillId="3" borderId="76" xfId="11" applyFont="1" applyFill="1" applyBorder="1" applyAlignment="1">
      <alignment horizontal="center"/>
    </xf>
    <xf numFmtId="0" fontId="32" fillId="3" borderId="77" xfId="11" applyFont="1" applyFill="1" applyBorder="1" applyAlignment="1">
      <alignment horizontal="center"/>
    </xf>
    <xf numFmtId="3" fontId="32" fillId="5" borderId="0" xfId="11" applyNumberFormat="1" applyFont="1" applyFill="1" applyAlignment="1">
      <alignment horizontal="center" vertical="center"/>
    </xf>
    <xf numFmtId="0" fontId="32" fillId="5" borderId="76" xfId="11" applyFont="1" applyFill="1" applyBorder="1" applyAlignment="1">
      <alignment horizontal="center" vertical="center"/>
    </xf>
    <xf numFmtId="0" fontId="32" fillId="0" borderId="0" xfId="11" applyFont="1" applyAlignment="1">
      <alignment horizontal="center"/>
    </xf>
    <xf numFmtId="0" fontId="32" fillId="0" borderId="75" xfId="11" applyFont="1" applyBorder="1" applyAlignment="1">
      <alignment horizontal="center"/>
    </xf>
    <xf numFmtId="0" fontId="34" fillId="0" borderId="0" xfId="11" applyFont="1" applyAlignment="1">
      <alignment horizontal="center"/>
    </xf>
    <xf numFmtId="0" fontId="32" fillId="0" borderId="0" xfId="11" applyFont="1" applyAlignment="1">
      <alignment horizontal="center" vertical="center" wrapText="1"/>
    </xf>
    <xf numFmtId="0" fontId="32" fillId="0" borderId="0" xfId="11" applyFont="1" applyAlignment="1">
      <alignment horizontal="center" wrapText="1"/>
    </xf>
    <xf numFmtId="0" fontId="34" fillId="0" borderId="76" xfId="11" applyFont="1" applyBorder="1" applyAlignment="1">
      <alignment horizontal="center"/>
    </xf>
    <xf numFmtId="0" fontId="34" fillId="0" borderId="0" xfId="0" quotePrefix="1" applyFont="1" applyAlignment="1">
      <alignment horizontal="center"/>
    </xf>
    <xf numFmtId="0" fontId="32" fillId="0" borderId="0" xfId="0" quotePrefix="1" applyFont="1" applyAlignment="1">
      <alignment horizontal="center"/>
    </xf>
    <xf numFmtId="0" fontId="32" fillId="3" borderId="79" xfId="11" applyFont="1" applyFill="1" applyBorder="1" applyAlignment="1">
      <alignment horizontal="left"/>
    </xf>
    <xf numFmtId="3" fontId="32" fillId="5" borderId="5" xfId="11" applyNumberFormat="1" applyFont="1" applyFill="1" applyBorder="1" applyAlignment="1">
      <alignment horizontal="left" vertical="center"/>
    </xf>
    <xf numFmtId="0" fontId="32" fillId="0" borderId="5" xfId="2" applyFont="1" applyBorder="1" applyAlignment="1">
      <alignment horizontal="left" vertical="center"/>
    </xf>
    <xf numFmtId="0" fontId="34" fillId="0" borderId="79" xfId="11" applyFont="1" applyBorder="1" applyAlignment="1">
      <alignment horizontal="left"/>
    </xf>
    <xf numFmtId="0" fontId="38" fillId="0" borderId="5" xfId="0" applyFont="1" applyBorder="1" applyAlignment="1">
      <alignment horizontal="left" indent="3"/>
    </xf>
    <xf numFmtId="0" fontId="38" fillId="0" borderId="5" xfId="0" applyFont="1" applyBorder="1" applyAlignment="1">
      <alignment horizontal="left" wrapText="1" indent="3"/>
    </xf>
    <xf numFmtId="0" fontId="38" fillId="0" borderId="75" xfId="0" applyFont="1" applyBorder="1" applyAlignment="1">
      <alignment horizontal="left" vertical="center"/>
    </xf>
    <xf numFmtId="0" fontId="38" fillId="0" borderId="5" xfId="0" applyFont="1" applyBorder="1" applyAlignment="1">
      <alignment horizontal="left"/>
    </xf>
    <xf numFmtId="0" fontId="45" fillId="0" borderId="9" xfId="0" applyFont="1" applyBorder="1" applyAlignment="1">
      <alignment horizontal="left"/>
    </xf>
    <xf numFmtId="0" fontId="38" fillId="0" borderId="79" xfId="0" applyFont="1" applyBorder="1" applyAlignment="1">
      <alignment horizontal="left"/>
    </xf>
    <xf numFmtId="0" fontId="45" fillId="0" borderId="79" xfId="0" applyFont="1" applyBorder="1" applyAlignment="1">
      <alignment horizontal="left"/>
    </xf>
    <xf numFmtId="168" fontId="32" fillId="5" borderId="77" xfId="13" applyNumberFormat="1" applyFont="1" applyFill="1" applyBorder="1" applyAlignment="1">
      <alignment horizontal="center" vertical="center"/>
    </xf>
    <xf numFmtId="0" fontId="32" fillId="3" borderId="4" xfId="54" applyFont="1" applyFill="1" applyBorder="1"/>
    <xf numFmtId="43" fontId="32" fillId="0" borderId="5" xfId="53392" applyFont="1" applyBorder="1"/>
    <xf numFmtId="43" fontId="34" fillId="0" borderId="5" xfId="53392" quotePrefix="1" applyFont="1" applyBorder="1" applyAlignment="1">
      <alignment horizontal="left"/>
    </xf>
    <xf numFmtId="10" fontId="19" fillId="0" borderId="0" xfId="0" applyNumberFormat="1" applyFont="1"/>
    <xf numFmtId="0" fontId="34" fillId="0" borderId="4" xfId="0" applyFont="1" applyBorder="1" applyAlignment="1">
      <alignment horizontal="left" vertical="center"/>
    </xf>
    <xf numFmtId="0" fontId="34" fillId="0" borderId="4" xfId="0" applyFont="1" applyBorder="1" applyAlignment="1">
      <alignment vertical="center"/>
    </xf>
    <xf numFmtId="165" fontId="35" fillId="3" borderId="79" xfId="23" quotePrefix="1" applyNumberFormat="1" applyFont="1" applyFill="1" applyBorder="1" applyAlignment="1">
      <alignment horizontal="left" vertical="top" wrapText="1"/>
    </xf>
    <xf numFmtId="0" fontId="35" fillId="3" borderId="77" xfId="23" applyFont="1" applyFill="1" applyBorder="1" applyAlignment="1">
      <alignment vertical="top" wrapText="1"/>
    </xf>
    <xf numFmtId="168" fontId="32" fillId="5" borderId="5" xfId="13" applyNumberFormat="1" applyFont="1" applyFill="1" applyBorder="1" applyAlignment="1">
      <alignment horizontal="center" vertical="center"/>
    </xf>
    <xf numFmtId="168" fontId="32" fillId="5" borderId="79" xfId="13" applyNumberFormat="1" applyFont="1" applyFill="1" applyBorder="1" applyAlignment="1">
      <alignment horizontal="center" vertical="center"/>
    </xf>
    <xf numFmtId="178" fontId="19" fillId="0" borderId="0" xfId="0" applyNumberFormat="1" applyFont="1"/>
    <xf numFmtId="168" fontId="0" fillId="0" borderId="0" xfId="53391" applyNumberFormat="1" applyFont="1"/>
    <xf numFmtId="10" fontId="19" fillId="0" borderId="0" xfId="53391" applyNumberFormat="1" applyFont="1"/>
    <xf numFmtId="170" fontId="32" fillId="5" borderId="75" xfId="53397" applyNumberFormat="1" applyFont="1" applyFill="1" applyBorder="1" applyAlignment="1">
      <alignment horizontal="left" vertical="center"/>
    </xf>
    <xf numFmtId="282" fontId="32" fillId="5" borderId="5" xfId="53397" applyNumberFormat="1" applyFont="1" applyFill="1" applyBorder="1" applyAlignment="1">
      <alignment horizontal="center" vertical="center" wrapText="1"/>
    </xf>
    <xf numFmtId="282" fontId="32" fillId="5" borderId="0" xfId="53397" applyNumberFormat="1" applyFont="1" applyFill="1" applyBorder="1" applyAlignment="1">
      <alignment horizontal="center" vertical="center" wrapText="1"/>
    </xf>
    <xf numFmtId="168" fontId="32" fillId="5" borderId="5" xfId="36310" applyNumberFormat="1" applyFont="1" applyFill="1" applyBorder="1" applyAlignment="1">
      <alignment horizontal="center" vertical="center" wrapText="1"/>
    </xf>
    <xf numFmtId="282" fontId="34" fillId="5" borderId="5" xfId="53397" applyNumberFormat="1" applyFont="1" applyFill="1" applyBorder="1" applyAlignment="1">
      <alignment horizontal="center" vertical="center" wrapText="1"/>
    </xf>
    <xf numFmtId="282" fontId="34" fillId="5" borderId="0" xfId="53397" applyNumberFormat="1" applyFont="1" applyFill="1" applyBorder="1" applyAlignment="1">
      <alignment horizontal="center" vertical="center" wrapText="1"/>
    </xf>
    <xf numFmtId="168" fontId="34" fillId="5" borderId="5" xfId="36310" applyNumberFormat="1" applyFont="1" applyFill="1" applyBorder="1" applyAlignment="1">
      <alignment horizontal="center" vertical="center" wrapText="1"/>
    </xf>
    <xf numFmtId="282" fontId="34" fillId="5" borderId="79" xfId="53397" applyNumberFormat="1" applyFont="1" applyFill="1" applyBorder="1" applyAlignment="1">
      <alignment horizontal="center" vertical="center" wrapText="1"/>
    </xf>
    <xf numFmtId="282" fontId="34" fillId="5" borderId="76" xfId="53397" applyNumberFormat="1" applyFont="1" applyFill="1" applyBorder="1" applyAlignment="1">
      <alignment horizontal="center" vertical="center" wrapText="1"/>
    </xf>
    <xf numFmtId="282" fontId="34" fillId="5" borderId="77" xfId="53397" applyNumberFormat="1" applyFont="1" applyFill="1" applyBorder="1" applyAlignment="1">
      <alignment horizontal="center" vertical="center" wrapText="1"/>
    </xf>
    <xf numFmtId="168" fontId="34" fillId="5" borderId="79" xfId="36310" applyNumberFormat="1" applyFont="1" applyFill="1" applyBorder="1" applyAlignment="1">
      <alignment horizontal="center" vertical="center" wrapText="1"/>
    </xf>
    <xf numFmtId="168" fontId="34" fillId="5" borderId="77" xfId="36310" applyNumberFormat="1" applyFont="1" applyFill="1" applyBorder="1" applyAlignment="1">
      <alignment horizontal="center" vertical="center" wrapText="1"/>
    </xf>
    <xf numFmtId="0" fontId="302" fillId="3" borderId="0" xfId="53395" applyFont="1" applyFill="1" applyAlignment="1">
      <alignment horizontal="center" vertical="center"/>
    </xf>
    <xf numFmtId="282" fontId="32" fillId="5" borderId="75" xfId="53397" applyNumberFormat="1" applyFont="1" applyFill="1" applyBorder="1" applyAlignment="1">
      <alignment horizontal="center" vertical="center" wrapText="1"/>
    </xf>
    <xf numFmtId="282" fontId="32" fillId="5" borderId="79" xfId="53397" applyNumberFormat="1" applyFont="1" applyFill="1" applyBorder="1" applyAlignment="1">
      <alignment horizontal="center" vertical="center" wrapText="1"/>
    </xf>
    <xf numFmtId="282" fontId="32" fillId="5" borderId="76" xfId="53397" applyNumberFormat="1" applyFont="1" applyFill="1" applyBorder="1" applyAlignment="1">
      <alignment horizontal="center" vertical="center" wrapText="1"/>
    </xf>
    <xf numFmtId="282" fontId="32" fillId="5" borderId="77" xfId="53397" applyNumberFormat="1" applyFont="1" applyFill="1" applyBorder="1" applyAlignment="1">
      <alignment horizontal="center" vertical="center" wrapText="1"/>
    </xf>
    <xf numFmtId="168" fontId="32" fillId="5" borderId="79" xfId="36310" applyNumberFormat="1" applyFont="1" applyFill="1" applyBorder="1" applyAlignment="1">
      <alignment horizontal="center" vertical="center" wrapText="1"/>
    </xf>
    <xf numFmtId="168" fontId="32" fillId="5" borderId="77" xfId="36310" applyNumberFormat="1" applyFont="1" applyFill="1" applyBorder="1" applyAlignment="1">
      <alignment horizontal="center" vertical="center" wrapText="1"/>
    </xf>
    <xf numFmtId="168" fontId="32" fillId="5" borderId="0" xfId="36310" applyNumberFormat="1" applyFont="1" applyFill="1" applyBorder="1" applyAlignment="1">
      <alignment horizontal="center" vertical="center" wrapText="1"/>
    </xf>
    <xf numFmtId="0" fontId="32" fillId="2" borderId="4" xfId="0" applyFont="1" applyFill="1" applyBorder="1" applyAlignment="1">
      <alignment vertical="center"/>
    </xf>
    <xf numFmtId="0" fontId="32" fillId="2" borderId="80" xfId="0" applyFont="1" applyFill="1" applyBorder="1" applyAlignment="1">
      <alignment vertical="center"/>
    </xf>
    <xf numFmtId="170" fontId="32" fillId="5" borderId="75" xfId="53400" applyNumberFormat="1" applyFont="1" applyFill="1" applyBorder="1" applyAlignment="1">
      <alignment horizontal="left" vertical="center"/>
    </xf>
    <xf numFmtId="282" fontId="32" fillId="5" borderId="5" xfId="53400" applyNumberFormat="1" applyFont="1" applyFill="1" applyBorder="1" applyAlignment="1">
      <alignment horizontal="center" vertical="center" wrapText="1"/>
    </xf>
    <xf numFmtId="282" fontId="32" fillId="5" borderId="0" xfId="53400" applyNumberFormat="1" applyFont="1" applyFill="1" applyBorder="1" applyAlignment="1">
      <alignment horizontal="center" vertical="center" wrapText="1"/>
    </xf>
    <xf numFmtId="282" fontId="34" fillId="5" borderId="5" xfId="53400" applyNumberFormat="1" applyFont="1" applyFill="1" applyBorder="1" applyAlignment="1">
      <alignment horizontal="center" vertical="center" wrapText="1"/>
    </xf>
    <xf numFmtId="282" fontId="34" fillId="5" borderId="0" xfId="53400" applyNumberFormat="1" applyFont="1" applyFill="1" applyBorder="1" applyAlignment="1">
      <alignment horizontal="center" vertical="center" wrapText="1"/>
    </xf>
    <xf numFmtId="282" fontId="34" fillId="5" borderId="79" xfId="53400" applyNumberFormat="1" applyFont="1" applyFill="1" applyBorder="1" applyAlignment="1">
      <alignment horizontal="center" vertical="center" wrapText="1"/>
    </xf>
    <xf numFmtId="282" fontId="34" fillId="5" borderId="76" xfId="53400" applyNumberFormat="1" applyFont="1" applyFill="1" applyBorder="1" applyAlignment="1">
      <alignment horizontal="center" vertical="center" wrapText="1"/>
    </xf>
    <xf numFmtId="282" fontId="34" fillId="5" borderId="77" xfId="53400" applyNumberFormat="1" applyFont="1" applyFill="1" applyBorder="1" applyAlignment="1">
      <alignment horizontal="center" vertical="center" wrapText="1"/>
    </xf>
    <xf numFmtId="1" fontId="35" fillId="3" borderId="5" xfId="53398" quotePrefix="1" applyNumberFormat="1" applyFont="1" applyFill="1" applyBorder="1" applyAlignment="1">
      <alignment horizontal="center" vertical="center"/>
    </xf>
    <xf numFmtId="1" fontId="35" fillId="3" borderId="0" xfId="53398" quotePrefix="1" applyNumberFormat="1" applyFont="1" applyFill="1" applyBorder="1" applyAlignment="1">
      <alignment horizontal="center" vertical="center"/>
    </xf>
    <xf numFmtId="282" fontId="32" fillId="5" borderId="75" xfId="53400" applyNumberFormat="1" applyFont="1" applyFill="1" applyBorder="1" applyAlignment="1">
      <alignment horizontal="center" vertical="center" wrapText="1"/>
    </xf>
    <xf numFmtId="0" fontId="302" fillId="4" borderId="0" xfId="0" applyFont="1" applyFill="1" applyAlignment="1">
      <alignment horizontal="center" vertical="center"/>
    </xf>
    <xf numFmtId="168" fontId="32" fillId="0" borderId="5" xfId="31" applyNumberFormat="1" applyFont="1" applyFill="1" applyBorder="1" applyAlignment="1">
      <alignment horizontal="center" vertical="center"/>
    </xf>
    <xf numFmtId="0" fontId="35" fillId="3" borderId="79" xfId="48" applyFont="1" applyFill="1" applyBorder="1" applyAlignment="1">
      <alignment horizontal="center" vertical="center"/>
    </xf>
    <xf numFmtId="17" fontId="302" fillId="4" borderId="5" xfId="0" quotePrefix="1" applyNumberFormat="1" applyFont="1" applyFill="1" applyBorder="1" applyAlignment="1">
      <alignment horizontal="center" vertical="center"/>
    </xf>
    <xf numFmtId="0" fontId="302" fillId="4" borderId="4" xfId="0" applyFont="1" applyFill="1" applyBorder="1" applyAlignment="1">
      <alignment horizontal="center" vertical="center"/>
    </xf>
    <xf numFmtId="168" fontId="34" fillId="5" borderId="79" xfId="6" applyNumberFormat="1" applyFont="1" applyFill="1" applyBorder="1" applyAlignment="1">
      <alignment horizontal="center" vertical="center"/>
    </xf>
    <xf numFmtId="0" fontId="35" fillId="3" borderId="79" xfId="0" applyFont="1" applyFill="1" applyBorder="1" applyAlignment="1">
      <alignment horizontal="center" vertical="top"/>
    </xf>
    <xf numFmtId="0" fontId="35" fillId="3" borderId="76" xfId="0" applyFont="1" applyFill="1" applyBorder="1" applyAlignment="1">
      <alignment horizontal="center" vertical="top"/>
    </xf>
    <xf numFmtId="0" fontId="35" fillId="3" borderId="77" xfId="0" applyFont="1" applyFill="1" applyBorder="1" applyAlignment="1">
      <alignment horizontal="center" vertical="top"/>
    </xf>
    <xf numFmtId="1" fontId="35" fillId="3" borderId="79" xfId="48" applyNumberFormat="1" applyFont="1" applyFill="1" applyBorder="1" applyAlignment="1">
      <alignment horizontal="center" vertical="center"/>
    </xf>
    <xf numFmtId="1" fontId="35" fillId="3" borderId="76" xfId="48" applyNumberFormat="1" applyFont="1" applyFill="1" applyBorder="1" applyAlignment="1">
      <alignment horizontal="center" vertical="center"/>
    </xf>
    <xf numFmtId="0" fontId="35" fillId="3" borderId="77" xfId="48" applyFont="1" applyFill="1" applyBorder="1" applyAlignment="1">
      <alignment horizontal="center" vertical="center"/>
    </xf>
    <xf numFmtId="3" fontId="32" fillId="0" borderId="5" xfId="48" applyNumberFormat="1" applyFont="1" applyBorder="1" applyAlignment="1">
      <alignment horizontal="center"/>
    </xf>
    <xf numFmtId="3" fontId="32" fillId="0" borderId="0" xfId="48" applyNumberFormat="1" applyFont="1" applyAlignment="1">
      <alignment horizontal="center"/>
    </xf>
    <xf numFmtId="168" fontId="32" fillId="0" borderId="5" xfId="31" applyNumberFormat="1" applyFont="1" applyBorder="1" applyAlignment="1">
      <alignment horizontal="center"/>
    </xf>
    <xf numFmtId="3" fontId="32" fillId="0" borderId="79" xfId="48" applyNumberFormat="1" applyFont="1" applyBorder="1" applyAlignment="1">
      <alignment horizontal="center"/>
    </xf>
    <xf numFmtId="3" fontId="32" fillId="0" borderId="76" xfId="48" applyNumberFormat="1" applyFont="1" applyBorder="1" applyAlignment="1">
      <alignment horizontal="center"/>
    </xf>
    <xf numFmtId="168" fontId="32" fillId="0" borderId="79" xfId="31" applyNumberFormat="1" applyFont="1" applyBorder="1" applyAlignment="1">
      <alignment horizontal="center"/>
    </xf>
    <xf numFmtId="3" fontId="34" fillId="0" borderId="9" xfId="48" applyNumberFormat="1" applyFont="1" applyBorder="1" applyAlignment="1">
      <alignment horizontal="center" vertical="center"/>
    </xf>
    <xf numFmtId="3" fontId="34" fillId="0" borderId="8" xfId="48" applyNumberFormat="1" applyFont="1" applyBorder="1" applyAlignment="1">
      <alignment horizontal="center" vertical="center"/>
    </xf>
    <xf numFmtId="14" fontId="35" fillId="3" borderId="79" xfId="39" applyNumberFormat="1" applyFont="1" applyFill="1" applyBorder="1" applyAlignment="1">
      <alignment horizontal="center" vertical="center"/>
    </xf>
    <xf numFmtId="168" fontId="32" fillId="0" borderId="5" xfId="18" applyNumberFormat="1" applyFont="1" applyBorder="1" applyAlignment="1">
      <alignment horizontal="center"/>
    </xf>
    <xf numFmtId="168" fontId="48" fillId="0" borderId="76" xfId="31" applyNumberFormat="1" applyFont="1" applyBorder="1" applyAlignment="1">
      <alignment horizontal="center" wrapText="1"/>
    </xf>
    <xf numFmtId="168" fontId="48" fillId="0" borderId="77" xfId="31" applyNumberFormat="1" applyFont="1" applyBorder="1" applyAlignment="1">
      <alignment horizontal="center" wrapText="1"/>
    </xf>
    <xf numFmtId="0" fontId="34" fillId="0" borderId="79" xfId="18" applyFont="1" applyBorder="1" applyAlignment="1">
      <alignment horizontal="center"/>
    </xf>
    <xf numFmtId="244" fontId="34" fillId="0" borderId="77" xfId="18" applyNumberFormat="1" applyFont="1" applyBorder="1" applyAlignment="1">
      <alignment horizontal="center"/>
    </xf>
    <xf numFmtId="3" fontId="35" fillId="4" borderId="79" xfId="49" applyNumberFormat="1" applyFont="1" applyFill="1" applyBorder="1" applyAlignment="1">
      <alignment horizontal="center" vertical="center"/>
    </xf>
    <xf numFmtId="43" fontId="34" fillId="0" borderId="9" xfId="34" applyFont="1" applyBorder="1" applyAlignment="1">
      <alignment horizontal="center" vertical="center" wrapText="1"/>
    </xf>
    <xf numFmtId="167" fontId="34" fillId="0" borderId="10" xfId="49" applyNumberFormat="1" applyFont="1" applyBorder="1" applyAlignment="1">
      <alignment horizontal="center" vertical="center" wrapText="1"/>
    </xf>
    <xf numFmtId="43" fontId="32" fillId="0" borderId="5" xfId="34" applyFont="1" applyBorder="1" applyAlignment="1">
      <alignment horizontal="center" vertical="center" wrapText="1"/>
    </xf>
    <xf numFmtId="3" fontId="36" fillId="7" borderId="4" xfId="49" applyNumberFormat="1" applyFont="1" applyFill="1" applyBorder="1" applyAlignment="1">
      <alignment horizontal="left" wrapText="1"/>
    </xf>
    <xf numFmtId="3" fontId="48" fillId="7" borderId="7" xfId="49" applyNumberFormat="1" applyFont="1" applyFill="1" applyBorder="1" applyAlignment="1">
      <alignment horizontal="left" wrapText="1"/>
    </xf>
    <xf numFmtId="0" fontId="0" fillId="5" borderId="0" xfId="0" applyFill="1"/>
    <xf numFmtId="0" fontId="0" fillId="5" borderId="0" xfId="0" applyFill="1" applyAlignment="1">
      <alignment horizontal="center" vertical="center"/>
    </xf>
    <xf numFmtId="168" fontId="32" fillId="6" borderId="5" xfId="13" applyNumberFormat="1" applyFont="1" applyFill="1" applyBorder="1" applyAlignment="1">
      <alignment horizontal="center"/>
    </xf>
    <xf numFmtId="0" fontId="294" fillId="5" borderId="5" xfId="55" applyNumberFormat="1" applyFont="1" applyFill="1" applyBorder="1" applyAlignment="1">
      <alignment horizontal="left" vertical="center"/>
    </xf>
    <xf numFmtId="0" fontId="292" fillId="5" borderId="5" xfId="55" applyNumberFormat="1" applyFont="1" applyFill="1" applyBorder="1" applyAlignment="1">
      <alignment horizontal="left" vertical="center"/>
    </xf>
    <xf numFmtId="0" fontId="294" fillId="5" borderId="79" xfId="55" applyNumberFormat="1" applyFont="1" applyFill="1" applyBorder="1" applyAlignment="1">
      <alignment horizontal="left" vertical="center"/>
    </xf>
    <xf numFmtId="168" fontId="32" fillId="5" borderId="5" xfId="13" applyNumberFormat="1" applyFont="1" applyFill="1" applyBorder="1" applyAlignment="1">
      <alignment horizontal="center"/>
    </xf>
    <xf numFmtId="168" fontId="32" fillId="5" borderId="79" xfId="13" applyNumberFormat="1" applyFont="1" applyFill="1" applyBorder="1" applyAlignment="1">
      <alignment horizontal="center"/>
    </xf>
    <xf numFmtId="168" fontId="32" fillId="5" borderId="77" xfId="13" applyNumberFormat="1" applyFont="1" applyFill="1" applyBorder="1" applyAlignment="1">
      <alignment horizontal="center"/>
    </xf>
    <xf numFmtId="1" fontId="35" fillId="3" borderId="5" xfId="11" applyNumberFormat="1" applyFont="1" applyFill="1" applyBorder="1" applyAlignment="1">
      <alignment horizontal="center" vertical="center"/>
    </xf>
    <xf numFmtId="168" fontId="32" fillId="0" borderId="5" xfId="25" applyNumberFormat="1" applyFont="1" applyBorder="1" applyAlignment="1">
      <alignment horizontal="center"/>
    </xf>
    <xf numFmtId="3" fontId="45" fillId="0" borderId="5" xfId="35" applyNumberFormat="1" applyFont="1" applyBorder="1" applyAlignment="1">
      <alignment horizontal="center" vertical="center"/>
    </xf>
    <xf numFmtId="17" fontId="35" fillId="3" borderId="79" xfId="0" applyNumberFormat="1" applyFont="1" applyFill="1" applyBorder="1" applyAlignment="1">
      <alignment horizontal="center" vertical="center"/>
    </xf>
    <xf numFmtId="0" fontId="302" fillId="3" borderId="5" xfId="91" applyFont="1" applyFill="1" applyBorder="1" applyAlignment="1">
      <alignment horizontal="center" vertical="center"/>
    </xf>
    <xf numFmtId="3" fontId="34" fillId="0" borderId="75" xfId="0" applyNumberFormat="1" applyFont="1" applyBorder="1" applyAlignment="1">
      <alignment horizontal="center" vertical="center"/>
    </xf>
    <xf numFmtId="14" fontId="302" fillId="3" borderId="5" xfId="39" applyNumberFormat="1" applyFont="1" applyFill="1" applyBorder="1" applyAlignment="1">
      <alignment horizontal="center" vertical="center"/>
    </xf>
    <xf numFmtId="17" fontId="35" fillId="3" borderId="77" xfId="0" applyNumberFormat="1" applyFont="1" applyFill="1" applyBorder="1" applyAlignment="1">
      <alignment horizontal="center" vertical="center"/>
    </xf>
    <xf numFmtId="168" fontId="300" fillId="0" borderId="9" xfId="36282" applyNumberFormat="1" applyFont="1" applyBorder="1" applyAlignment="1">
      <alignment horizontal="center" vertical="center" wrapText="1"/>
    </xf>
    <xf numFmtId="168" fontId="300" fillId="0" borderId="10" xfId="36282" applyNumberFormat="1" applyFont="1" applyBorder="1" applyAlignment="1">
      <alignment horizontal="center" vertical="center" wrapText="1"/>
    </xf>
    <xf numFmtId="0" fontId="34" fillId="0" borderId="0" xfId="0" applyFont="1" applyAlignment="1">
      <alignment horizontal="center" vertical="center" wrapText="1"/>
    </xf>
    <xf numFmtId="168" fontId="299" fillId="0" borderId="4" xfId="36282" applyNumberFormat="1" applyFont="1" applyBorder="1" applyAlignment="1">
      <alignment horizontal="center" wrapText="1"/>
    </xf>
    <xf numFmtId="0" fontId="13" fillId="0" borderId="0" xfId="0" applyFont="1"/>
    <xf numFmtId="0" fontId="45" fillId="0" borderId="0" xfId="0" applyFont="1" applyAlignment="1">
      <alignment horizontal="center" vertical="center"/>
    </xf>
    <xf numFmtId="0" fontId="32"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8" fontId="300" fillId="0" borderId="8" xfId="36282" applyNumberFormat="1" applyFont="1" applyBorder="1" applyAlignment="1">
      <alignment horizontal="center" vertical="center" wrapText="1"/>
    </xf>
    <xf numFmtId="3" fontId="34" fillId="0" borderId="87" xfId="0" applyNumberFormat="1" applyFont="1" applyBorder="1" applyAlignment="1">
      <alignment horizontal="center" vertical="center"/>
    </xf>
    <xf numFmtId="3" fontId="34" fillId="0" borderId="88" xfId="0" applyNumberFormat="1" applyFont="1" applyBorder="1" applyAlignment="1">
      <alignment horizontal="center" vertical="center"/>
    </xf>
    <xf numFmtId="0" fontId="302" fillId="3" borderId="86" xfId="91" applyFont="1" applyFill="1" applyBorder="1" applyAlignment="1">
      <alignment vertical="top"/>
    </xf>
    <xf numFmtId="0" fontId="34" fillId="0" borderId="87" xfId="91" applyFont="1" applyBorder="1" applyAlignment="1">
      <alignment vertical="center"/>
    </xf>
    <xf numFmtId="0" fontId="32" fillId="0" borderId="86" xfId="91" applyFont="1" applyBorder="1" applyAlignment="1">
      <alignment vertical="center"/>
    </xf>
    <xf numFmtId="0" fontId="32" fillId="0" borderId="87" xfId="91" applyFont="1" applyBorder="1"/>
    <xf numFmtId="0" fontId="32" fillId="0" borderId="5" xfId="91" applyFont="1" applyBorder="1"/>
    <xf numFmtId="0" fontId="32" fillId="2" borderId="5" xfId="91" applyFont="1" applyFill="1" applyBorder="1"/>
    <xf numFmtId="0" fontId="34" fillId="2" borderId="87" xfId="91" applyFont="1" applyFill="1" applyBorder="1" applyAlignment="1">
      <alignment vertical="center"/>
    </xf>
    <xf numFmtId="0" fontId="34" fillId="2" borderId="5" xfId="91" applyFont="1" applyFill="1" applyBorder="1" applyAlignment="1">
      <alignment vertical="center"/>
    </xf>
    <xf numFmtId="0" fontId="34" fillId="0" borderId="79" xfId="91" applyFont="1" applyBorder="1" applyAlignment="1">
      <alignment vertical="center"/>
    </xf>
    <xf numFmtId="175" fontId="302" fillId="3" borderId="5" xfId="91" quotePrefix="1" applyNumberFormat="1" applyFont="1" applyFill="1" applyBorder="1" applyAlignment="1">
      <alignment vertical="center"/>
    </xf>
    <xf numFmtId="168" fontId="34" fillId="0" borderId="75" xfId="53378" applyNumberFormat="1" applyFont="1" applyBorder="1" applyAlignment="1">
      <alignment horizontal="center" vertical="center"/>
    </xf>
    <xf numFmtId="168" fontId="34" fillId="0" borderId="88" xfId="53378" applyNumberFormat="1" applyFont="1" applyBorder="1" applyAlignment="1">
      <alignment horizontal="center" vertical="center"/>
    </xf>
    <xf numFmtId="203" fontId="32" fillId="0" borderId="9" xfId="5" applyNumberFormat="1" applyFont="1" applyBorder="1" applyAlignment="1">
      <alignment horizontal="center" vertical="center"/>
    </xf>
    <xf numFmtId="203" fontId="32" fillId="0" borderId="8" xfId="5" applyNumberFormat="1" applyFont="1" applyBorder="1" applyAlignment="1">
      <alignment horizontal="center" vertical="center"/>
    </xf>
    <xf numFmtId="203" fontId="32" fillId="0" borderId="10" xfId="5" applyNumberFormat="1" applyFont="1" applyBorder="1" applyAlignment="1">
      <alignment horizontal="center" vertical="center"/>
    </xf>
    <xf numFmtId="168" fontId="32" fillId="0" borderId="82" xfId="53378" applyNumberFormat="1" applyFont="1" applyBorder="1" applyAlignment="1">
      <alignment horizontal="center" vertical="center"/>
    </xf>
    <xf numFmtId="168" fontId="32" fillId="0" borderId="88" xfId="53378" applyNumberFormat="1" applyFont="1" applyBorder="1" applyAlignment="1">
      <alignment horizontal="center" vertical="center"/>
    </xf>
    <xf numFmtId="203" fontId="32" fillId="0" borderId="87" xfId="5" applyNumberFormat="1" applyFont="1" applyBorder="1" applyAlignment="1">
      <alignment horizontal="center" vertical="center"/>
    </xf>
    <xf numFmtId="203" fontId="32" fillId="0" borderId="75" xfId="5" applyNumberFormat="1" applyFont="1" applyBorder="1" applyAlignment="1">
      <alignment horizontal="center" vertical="center"/>
    </xf>
    <xf numFmtId="203" fontId="32" fillId="0" borderId="88" xfId="5" applyNumberFormat="1" applyFont="1" applyBorder="1" applyAlignment="1">
      <alignment horizontal="center" vertical="center"/>
    </xf>
    <xf numFmtId="168" fontId="32" fillId="0" borderId="87" xfId="53378" applyNumberFormat="1" applyFont="1" applyBorder="1" applyAlignment="1">
      <alignment horizontal="center" vertical="center"/>
    </xf>
    <xf numFmtId="203" fontId="32" fillId="0" borderId="5" xfId="5" applyNumberFormat="1" applyFont="1" applyBorder="1" applyAlignment="1">
      <alignment horizontal="center" vertical="center"/>
    </xf>
    <xf numFmtId="203" fontId="32" fillId="0" borderId="0" xfId="5" applyNumberFormat="1" applyFont="1" applyAlignment="1">
      <alignment horizontal="center" vertical="center"/>
    </xf>
    <xf numFmtId="168" fontId="32" fillId="0" borderId="5" xfId="53378" applyNumberFormat="1" applyFont="1" applyBorder="1" applyAlignment="1">
      <alignment horizontal="center" vertical="center"/>
    </xf>
    <xf numFmtId="203" fontId="32" fillId="0" borderId="79" xfId="5" applyNumberFormat="1" applyFont="1" applyBorder="1" applyAlignment="1">
      <alignment horizontal="center" vertical="center"/>
    </xf>
    <xf numFmtId="203" fontId="32" fillId="0" borderId="76" xfId="5" applyNumberFormat="1" applyFont="1" applyBorder="1" applyAlignment="1">
      <alignment horizontal="center" vertical="center"/>
    </xf>
    <xf numFmtId="203" fontId="32" fillId="0" borderId="77" xfId="5" applyNumberFormat="1" applyFont="1" applyBorder="1" applyAlignment="1">
      <alignment horizontal="center" vertical="center"/>
    </xf>
    <xf numFmtId="168" fontId="34" fillId="0" borderId="5" xfId="53378" applyNumberFormat="1" applyFont="1" applyBorder="1" applyAlignment="1">
      <alignment horizontal="center" vertical="center"/>
    </xf>
    <xf numFmtId="168" fontId="34" fillId="0" borderId="0" xfId="53378" applyNumberFormat="1" applyFont="1" applyAlignment="1">
      <alignment horizontal="center" vertical="center"/>
    </xf>
    <xf numFmtId="168" fontId="34" fillId="0" borderId="87" xfId="53378" applyNumberFormat="1" applyFont="1" applyBorder="1" applyAlignment="1">
      <alignment horizontal="center"/>
    </xf>
    <xf numFmtId="168" fontId="34" fillId="0" borderId="88" xfId="53378" applyNumberFormat="1" applyFont="1" applyBorder="1" applyAlignment="1">
      <alignment horizontal="center"/>
    </xf>
    <xf numFmtId="168" fontId="34" fillId="0" borderId="5" xfId="53378" applyNumberFormat="1" applyFont="1" applyBorder="1" applyAlignment="1">
      <alignment horizontal="center"/>
    </xf>
    <xf numFmtId="168" fontId="34" fillId="0" borderId="79" xfId="53378" applyNumberFormat="1" applyFont="1" applyBorder="1" applyAlignment="1">
      <alignment horizontal="center" vertical="center"/>
    </xf>
    <xf numFmtId="168" fontId="34" fillId="0" borderId="76" xfId="31" applyNumberFormat="1" applyFont="1" applyBorder="1" applyAlignment="1">
      <alignment horizontal="center" vertical="center"/>
    </xf>
    <xf numFmtId="168" fontId="34" fillId="0" borderId="77" xfId="53378" applyNumberFormat="1" applyFont="1" applyBorder="1" applyAlignment="1">
      <alignment horizontal="center" vertical="center"/>
    </xf>
    <xf numFmtId="168" fontId="34" fillId="0" borderId="79" xfId="53378" applyNumberFormat="1" applyFont="1" applyBorder="1" applyAlignment="1">
      <alignment horizontal="center"/>
    </xf>
    <xf numFmtId="168" fontId="34" fillId="0" borderId="77" xfId="53378" applyNumberFormat="1" applyFont="1" applyBorder="1" applyAlignment="1">
      <alignment horizontal="center"/>
    </xf>
    <xf numFmtId="0" fontId="32" fillId="0" borderId="4" xfId="49865" applyFont="1" applyBorder="1" applyAlignment="1">
      <alignment vertical="center"/>
    </xf>
    <xf numFmtId="0" fontId="34" fillId="0" borderId="9" xfId="49865" applyFont="1" applyBorder="1" applyAlignment="1">
      <alignment vertical="center"/>
    </xf>
    <xf numFmtId="0" fontId="35" fillId="3" borderId="86" xfId="0" applyFont="1" applyFill="1" applyBorder="1"/>
    <xf numFmtId="0" fontId="0" fillId="0" borderId="76" xfId="0" applyBorder="1"/>
    <xf numFmtId="17" fontId="35" fillId="3" borderId="76" xfId="0" applyNumberFormat="1" applyFont="1" applyFill="1" applyBorder="1" applyAlignment="1">
      <alignment horizontal="center" vertical="center"/>
    </xf>
    <xf numFmtId="0" fontId="32" fillId="0" borderId="86" xfId="0" applyFont="1" applyBorder="1" applyAlignment="1">
      <alignment horizontal="left" vertical="center"/>
    </xf>
    <xf numFmtId="0" fontId="32" fillId="5" borderId="80" xfId="47170" applyFont="1" applyFill="1" applyBorder="1" applyAlignment="1">
      <alignment vertical="center"/>
    </xf>
    <xf numFmtId="0" fontId="34" fillId="5" borderId="7" xfId="47170" applyFont="1" applyFill="1" applyBorder="1" applyAlignment="1">
      <alignment vertical="center"/>
    </xf>
    <xf numFmtId="0" fontId="4" fillId="5" borderId="0" xfId="1" applyFill="1"/>
    <xf numFmtId="0" fontId="35" fillId="3" borderId="86" xfId="0" applyFont="1" applyFill="1" applyBorder="1" applyAlignment="1">
      <alignment vertical="top"/>
    </xf>
    <xf numFmtId="14" fontId="35" fillId="3" borderId="5" xfId="39" applyNumberFormat="1" applyFont="1" applyFill="1" applyBorder="1" applyAlignment="1">
      <alignment horizontal="center" vertical="center"/>
    </xf>
    <xf numFmtId="0" fontId="34" fillId="0" borderId="87" xfId="0" applyFont="1" applyBorder="1"/>
    <xf numFmtId="168" fontId="34" fillId="6" borderId="88" xfId="13" applyNumberFormat="1" applyFont="1" applyFill="1" applyBorder="1" applyAlignment="1">
      <alignment horizontal="center"/>
    </xf>
    <xf numFmtId="168" fontId="34" fillId="6" borderId="5" xfId="13" applyNumberFormat="1" applyFont="1" applyFill="1" applyBorder="1" applyAlignment="1">
      <alignment horizontal="center"/>
    </xf>
    <xf numFmtId="0" fontId="32" fillId="0" borderId="86" xfId="0" applyFont="1" applyBorder="1"/>
    <xf numFmtId="168" fontId="32" fillId="6" borderId="9" xfId="13" applyNumberFormat="1" applyFont="1" applyFill="1" applyBorder="1" applyAlignment="1">
      <alignment horizontal="center"/>
    </xf>
    <xf numFmtId="0" fontId="34" fillId="0" borderId="86" xfId="0" applyFont="1" applyBorder="1"/>
    <xf numFmtId="10" fontId="28" fillId="0" borderId="0" xfId="13" applyNumberFormat="1" applyFont="1" applyAlignment="1">
      <alignment horizontal="left" vertical="center"/>
    </xf>
    <xf numFmtId="10" fontId="40" fillId="0" borderId="0" xfId="13" applyNumberFormat="1" applyFont="1" applyAlignment="1">
      <alignment horizontal="right" vertical="center"/>
    </xf>
    <xf numFmtId="168" fontId="40" fillId="0" borderId="0" xfId="13" quotePrefix="1" applyNumberFormat="1" applyFont="1" applyAlignment="1">
      <alignment horizontal="center"/>
    </xf>
    <xf numFmtId="168" fontId="32" fillId="0" borderId="5" xfId="13" applyNumberFormat="1" applyFont="1" applyBorder="1" applyAlignment="1">
      <alignment horizontal="center" vertical="center"/>
    </xf>
    <xf numFmtId="168" fontId="34" fillId="0" borderId="5" xfId="13" applyNumberFormat="1" applyFont="1" applyBorder="1" applyAlignment="1">
      <alignment horizontal="center"/>
    </xf>
    <xf numFmtId="168" fontId="34" fillId="0" borderId="79" xfId="13" applyNumberFormat="1" applyFont="1" applyBorder="1" applyAlignment="1">
      <alignment horizontal="center"/>
    </xf>
    <xf numFmtId="168" fontId="34" fillId="0" borderId="5" xfId="13" applyNumberFormat="1" applyFont="1" applyBorder="1" applyAlignment="1">
      <alignment horizontal="center" vertical="center"/>
    </xf>
    <xf numFmtId="203" fontId="34" fillId="0" borderId="79" xfId="5" applyNumberFormat="1" applyFont="1" applyBorder="1" applyAlignment="1">
      <alignment horizontal="center" vertical="center"/>
    </xf>
    <xf numFmtId="203" fontId="34" fillId="0" borderId="76" xfId="5" applyNumberFormat="1" applyFont="1" applyBorder="1" applyAlignment="1">
      <alignment horizontal="center" vertical="center"/>
    </xf>
    <xf numFmtId="168" fontId="32" fillId="2" borderId="9" xfId="53378" applyNumberFormat="1" applyFont="1" applyFill="1" applyBorder="1" applyAlignment="1">
      <alignment horizontal="center"/>
    </xf>
    <xf numFmtId="168" fontId="32" fillId="2" borderId="8" xfId="53378" applyNumberFormat="1" applyFont="1" applyFill="1" applyBorder="1" applyAlignment="1">
      <alignment horizontal="center"/>
    </xf>
    <xf numFmtId="168" fontId="32" fillId="0" borderId="10" xfId="53378" applyNumberFormat="1" applyFont="1" applyBorder="1" applyAlignment="1">
      <alignment horizontal="center"/>
    </xf>
    <xf numFmtId="168" fontId="32" fillId="2" borderId="10" xfId="53378" applyNumberFormat="1" applyFont="1" applyFill="1" applyBorder="1" applyAlignment="1">
      <alignment horizontal="center"/>
    </xf>
    <xf numFmtId="0" fontId="35" fillId="3" borderId="87" xfId="0" applyFont="1" applyFill="1" applyBorder="1" applyAlignment="1">
      <alignment vertical="top"/>
    </xf>
    <xf numFmtId="168" fontId="36" fillId="0" borderId="87" xfId="53391" applyNumberFormat="1" applyFont="1" applyBorder="1" applyAlignment="1">
      <alignment horizontal="center"/>
    </xf>
    <xf numFmtId="168" fontId="36" fillId="0" borderId="88" xfId="53391" applyNumberFormat="1" applyFont="1" applyBorder="1" applyAlignment="1">
      <alignment horizontal="center"/>
    </xf>
    <xf numFmtId="3" fontId="48" fillId="0" borderId="0" xfId="0" applyNumberFormat="1" applyFont="1" applyAlignment="1">
      <alignment horizontal="center"/>
    </xf>
    <xf numFmtId="168" fontId="48" fillId="0" borderId="0" xfId="53391" applyNumberFormat="1" applyFont="1" applyAlignment="1">
      <alignment horizontal="center"/>
    </xf>
    <xf numFmtId="49" fontId="35" fillId="3" borderId="79" xfId="0" applyNumberFormat="1" applyFont="1" applyFill="1" applyBorder="1" applyAlignment="1">
      <alignment vertical="top"/>
    </xf>
    <xf numFmtId="3" fontId="35" fillId="3" borderId="79" xfId="0" applyNumberFormat="1" applyFont="1" applyFill="1" applyBorder="1" applyAlignment="1">
      <alignment horizontal="center" vertical="top"/>
    </xf>
    <xf numFmtId="0" fontId="35" fillId="3" borderId="86" xfId="40" applyFont="1" applyFill="1" applyBorder="1" applyAlignment="1">
      <alignment horizontal="left" vertical="top"/>
    </xf>
    <xf numFmtId="0" fontId="32" fillId="0" borderId="4" xfId="40" applyFont="1" applyBorder="1" applyAlignment="1">
      <alignment horizontal="left" vertical="center"/>
    </xf>
    <xf numFmtId="0" fontId="32" fillId="5" borderId="4" xfId="40" applyFont="1" applyFill="1" applyBorder="1" applyAlignment="1">
      <alignment horizontal="left" vertical="center"/>
    </xf>
    <xf numFmtId="0" fontId="34" fillId="5" borderId="7" xfId="40" applyFont="1" applyFill="1" applyBorder="1" applyAlignment="1">
      <alignment horizontal="left" vertical="center"/>
    </xf>
    <xf numFmtId="49" fontId="35" fillId="3" borderId="80" xfId="40" quotePrefix="1" applyNumberFormat="1" applyFont="1" applyFill="1" applyBorder="1" applyAlignment="1">
      <alignment horizontal="left"/>
    </xf>
    <xf numFmtId="168" fontId="36" fillId="0" borderId="5" xfId="53391" applyNumberFormat="1" applyFont="1" applyBorder="1" applyAlignment="1">
      <alignment horizontal="center"/>
    </xf>
    <xf numFmtId="0" fontId="32" fillId="0" borderId="4" xfId="0" applyFont="1" applyBorder="1"/>
    <xf numFmtId="168" fontId="32" fillId="5" borderId="87" xfId="6" applyNumberFormat="1" applyFont="1" applyFill="1" applyBorder="1" applyAlignment="1">
      <alignment horizontal="center" vertical="center"/>
    </xf>
    <xf numFmtId="0" fontId="32" fillId="0" borderId="86" xfId="0" applyFont="1" applyBorder="1" applyAlignment="1">
      <alignment vertical="center"/>
    </xf>
    <xf numFmtId="0" fontId="35" fillId="3" borderId="86" xfId="0" applyFont="1" applyFill="1" applyBorder="1" applyAlignment="1">
      <alignment vertical="top" wrapText="1"/>
    </xf>
    <xf numFmtId="0" fontId="34" fillId="0" borderId="9" xfId="20" applyFont="1" applyBorder="1" applyAlignment="1">
      <alignment wrapText="1"/>
    </xf>
    <xf numFmtId="0" fontId="35" fillId="3" borderId="86" xfId="48" applyFont="1" applyFill="1" applyBorder="1" applyAlignment="1">
      <alignment vertical="top"/>
    </xf>
    <xf numFmtId="0" fontId="32" fillId="5" borderId="87" xfId="48" applyFont="1" applyFill="1" applyBorder="1"/>
    <xf numFmtId="3" fontId="32" fillId="0" borderId="87" xfId="48" applyNumberFormat="1" applyFont="1" applyBorder="1" applyAlignment="1">
      <alignment horizontal="center"/>
    </xf>
    <xf numFmtId="3" fontId="32" fillId="0" borderId="75" xfId="48" applyNumberFormat="1" applyFont="1" applyBorder="1" applyAlignment="1">
      <alignment horizontal="center"/>
    </xf>
    <xf numFmtId="168" fontId="32" fillId="0" borderId="87" xfId="31" applyNumberFormat="1" applyFont="1" applyBorder="1" applyAlignment="1">
      <alignment horizontal="center"/>
    </xf>
    <xf numFmtId="168" fontId="32" fillId="0" borderId="88" xfId="31" applyNumberFormat="1" applyFont="1" applyBorder="1" applyAlignment="1">
      <alignment horizontal="center"/>
    </xf>
    <xf numFmtId="165" fontId="35" fillId="3" borderId="80" xfId="0" quotePrefix="1" applyNumberFormat="1" applyFont="1" applyFill="1" applyBorder="1" applyAlignment="1">
      <alignment horizontal="left" vertical="center" wrapText="1"/>
    </xf>
    <xf numFmtId="0" fontId="32" fillId="5" borderId="86" xfId="0" applyFont="1" applyFill="1" applyBorder="1" applyAlignment="1">
      <alignment horizontal="left" vertical="center" indent="1"/>
    </xf>
    <xf numFmtId="0" fontId="32" fillId="5" borderId="4" xfId="0" applyFont="1" applyFill="1" applyBorder="1" applyAlignment="1">
      <alignment horizontal="left" vertical="center" indent="1"/>
    </xf>
    <xf numFmtId="0" fontId="32" fillId="5" borderId="80" xfId="0" applyFont="1" applyFill="1" applyBorder="1" applyAlignment="1">
      <alignment horizontal="left" vertical="center" indent="1"/>
    </xf>
    <xf numFmtId="0" fontId="34" fillId="5" borderId="7" xfId="0" applyFont="1" applyFill="1" applyBorder="1" applyAlignment="1">
      <alignment vertical="center"/>
    </xf>
    <xf numFmtId="0" fontId="35" fillId="3" borderId="79" xfId="0" quotePrefix="1" applyFont="1" applyFill="1" applyBorder="1" applyAlignment="1">
      <alignment horizontal="left" vertical="center"/>
    </xf>
    <xf numFmtId="0" fontId="35" fillId="3" borderId="87" xfId="47177" applyFont="1" applyFill="1" applyBorder="1" applyAlignment="1">
      <alignment vertical="center" wrapText="1"/>
    </xf>
    <xf numFmtId="284" fontId="35" fillId="3" borderId="79" xfId="47177" applyNumberFormat="1" applyFont="1" applyFill="1" applyBorder="1" applyAlignment="1">
      <alignment horizontal="center" vertical="center"/>
    </xf>
    <xf numFmtId="284" fontId="35" fillId="3" borderId="76" xfId="47177" applyNumberFormat="1" applyFont="1" applyFill="1" applyBorder="1" applyAlignment="1">
      <alignment horizontal="center" vertical="center"/>
    </xf>
    <xf numFmtId="284" fontId="35" fillId="3" borderId="77" xfId="47177" applyNumberFormat="1" applyFont="1" applyFill="1" applyBorder="1" applyAlignment="1">
      <alignment horizontal="center" vertical="center"/>
    </xf>
    <xf numFmtId="0" fontId="35" fillId="3" borderId="77" xfId="47177" applyFont="1" applyFill="1" applyBorder="1" applyAlignment="1">
      <alignment horizontal="center"/>
    </xf>
    <xf numFmtId="0" fontId="48" fillId="5" borderId="87" xfId="47177" applyFont="1" applyFill="1" applyBorder="1" applyAlignment="1">
      <alignment wrapText="1"/>
    </xf>
    <xf numFmtId="17" fontId="35" fillId="3" borderId="79" xfId="47177" applyNumberFormat="1" applyFont="1" applyFill="1" applyBorder="1" applyAlignment="1">
      <alignment horizontal="center" vertical="center"/>
    </xf>
    <xf numFmtId="17" fontId="35" fillId="3" borderId="76" xfId="47177" applyNumberFormat="1" applyFont="1" applyFill="1" applyBorder="1" applyAlignment="1">
      <alignment horizontal="center" vertical="center"/>
    </xf>
    <xf numFmtId="17" fontId="35" fillId="3" borderId="77" xfId="47177" applyNumberFormat="1" applyFont="1" applyFill="1" applyBorder="1" applyAlignment="1">
      <alignment horizontal="center" vertical="center"/>
    </xf>
    <xf numFmtId="284" fontId="32" fillId="5" borderId="5" xfId="0" applyNumberFormat="1" applyFont="1" applyFill="1" applyBorder="1" applyAlignment="1">
      <alignment horizontal="center" vertical="center"/>
    </xf>
    <xf numFmtId="284" fontId="32" fillId="5" borderId="0" xfId="0" applyNumberFormat="1" applyFont="1" applyFill="1" applyAlignment="1">
      <alignment horizontal="center" vertical="center"/>
    </xf>
    <xf numFmtId="168" fontId="32" fillId="5" borderId="87" xfId="36333" applyNumberFormat="1" applyFont="1" applyFill="1" applyBorder="1" applyAlignment="1">
      <alignment horizontal="center" vertical="center"/>
    </xf>
    <xf numFmtId="168" fontId="32" fillId="5" borderId="5" xfId="36333" applyNumberFormat="1" applyFont="1" applyFill="1" applyBorder="1" applyAlignment="1">
      <alignment horizontal="center" vertical="center"/>
    </xf>
    <xf numFmtId="284" fontId="45" fillId="5" borderId="87" xfId="47177" applyNumberFormat="1" applyFont="1" applyFill="1" applyBorder="1" applyAlignment="1">
      <alignment horizontal="center" vertical="center"/>
    </xf>
    <xf numFmtId="284" fontId="45" fillId="5" borderId="75" xfId="47177" applyNumberFormat="1" applyFont="1" applyFill="1" applyBorder="1" applyAlignment="1">
      <alignment horizontal="center" vertical="center"/>
    </xf>
    <xf numFmtId="284" fontId="45" fillId="5" borderId="88" xfId="47177" applyNumberFormat="1" applyFont="1" applyFill="1" applyBorder="1" applyAlignment="1">
      <alignment horizontal="center" vertical="center"/>
    </xf>
    <xf numFmtId="168" fontId="45" fillId="5" borderId="9" xfId="36333" applyNumberFormat="1" applyFont="1" applyFill="1" applyBorder="1" applyAlignment="1">
      <alignment horizontal="center" vertical="center"/>
    </xf>
    <xf numFmtId="168" fontId="45" fillId="5" borderId="10" xfId="36333" applyNumberFormat="1" applyFont="1" applyFill="1" applyBorder="1" applyAlignment="1">
      <alignment horizontal="center" vertical="center"/>
    </xf>
    <xf numFmtId="284" fontId="45" fillId="5" borderId="9" xfId="47177" applyNumberFormat="1" applyFont="1" applyFill="1" applyBorder="1" applyAlignment="1">
      <alignment horizontal="center" vertical="center"/>
    </xf>
    <xf numFmtId="284" fontId="45" fillId="5" borderId="8" xfId="47177" applyNumberFormat="1" applyFont="1" applyFill="1" applyBorder="1" applyAlignment="1">
      <alignment horizontal="center" vertical="center"/>
    </xf>
    <xf numFmtId="284" fontId="45" fillId="5" borderId="10" xfId="47177" applyNumberFormat="1" applyFont="1" applyFill="1" applyBorder="1" applyAlignment="1">
      <alignment horizontal="center" vertical="center"/>
    </xf>
    <xf numFmtId="284" fontId="45" fillId="5" borderId="79" xfId="47177" applyNumberFormat="1" applyFont="1" applyFill="1" applyBorder="1" applyAlignment="1">
      <alignment horizontal="center" vertical="center"/>
    </xf>
    <xf numFmtId="284" fontId="45" fillId="5" borderId="76" xfId="47177" applyNumberFormat="1" applyFont="1" applyFill="1" applyBorder="1" applyAlignment="1">
      <alignment horizontal="center" vertical="center"/>
    </xf>
    <xf numFmtId="284" fontId="45" fillId="5" borderId="77" xfId="47177" applyNumberFormat="1" applyFont="1" applyFill="1" applyBorder="1" applyAlignment="1">
      <alignment horizontal="center" vertical="center"/>
    </xf>
    <xf numFmtId="284" fontId="38" fillId="5" borderId="5" xfId="47177" applyNumberFormat="1" applyFont="1" applyFill="1" applyBorder="1" applyAlignment="1">
      <alignment horizontal="center" vertical="center"/>
    </xf>
    <xf numFmtId="284" fontId="38" fillId="5" borderId="0" xfId="47177" applyNumberFormat="1" applyFont="1" applyFill="1" applyAlignment="1">
      <alignment horizontal="center" vertical="center"/>
    </xf>
    <xf numFmtId="284" fontId="48" fillId="5" borderId="9" xfId="47177" applyNumberFormat="1" applyFont="1" applyFill="1" applyBorder="1" applyAlignment="1">
      <alignment horizontal="center" vertical="center"/>
    </xf>
    <xf numFmtId="284" fontId="48" fillId="5" borderId="8" xfId="47177" applyNumberFormat="1" applyFont="1" applyFill="1" applyBorder="1" applyAlignment="1">
      <alignment horizontal="center" vertical="center"/>
    </xf>
    <xf numFmtId="284" fontId="48" fillId="5" borderId="10" xfId="47177" applyNumberFormat="1" applyFont="1" applyFill="1" applyBorder="1" applyAlignment="1">
      <alignment horizontal="center" vertical="center"/>
    </xf>
    <xf numFmtId="9" fontId="35" fillId="3" borderId="79" xfId="47177" applyNumberFormat="1" applyFont="1" applyFill="1" applyBorder="1" applyAlignment="1">
      <alignment horizontal="center" vertical="center"/>
    </xf>
    <xf numFmtId="9" fontId="35" fillId="3" borderId="77" xfId="47177" applyNumberFormat="1" applyFont="1" applyFill="1" applyBorder="1" applyAlignment="1">
      <alignment horizontal="center" vertical="center"/>
    </xf>
    <xf numFmtId="0" fontId="48" fillId="0" borderId="87" xfId="47177" applyFont="1" applyBorder="1" applyAlignment="1">
      <alignment wrapText="1"/>
    </xf>
    <xf numFmtId="10" fontId="38" fillId="5" borderId="87" xfId="53391" applyNumberFormat="1" applyFont="1" applyFill="1" applyBorder="1" applyAlignment="1">
      <alignment horizontal="center" vertical="center"/>
    </xf>
    <xf numFmtId="10" fontId="38" fillId="5" borderId="75" xfId="53391" applyNumberFormat="1" applyFont="1" applyFill="1" applyBorder="1" applyAlignment="1">
      <alignment horizontal="center" vertical="center"/>
    </xf>
    <xf numFmtId="10" fontId="38" fillId="5" borderId="88" xfId="53391" applyNumberFormat="1" applyFont="1" applyFill="1" applyBorder="1" applyAlignment="1">
      <alignment horizontal="center" vertical="center"/>
    </xf>
    <xf numFmtId="10" fontId="38" fillId="5" borderId="5" xfId="53391" applyNumberFormat="1" applyFont="1" applyFill="1" applyBorder="1" applyAlignment="1">
      <alignment horizontal="center" vertical="center"/>
    </xf>
    <xf numFmtId="10" fontId="38" fillId="5" borderId="0" xfId="53391" applyNumberFormat="1" applyFont="1" applyFill="1" applyAlignment="1">
      <alignment horizontal="center" vertical="center"/>
    </xf>
    <xf numFmtId="10" fontId="38" fillId="5" borderId="79" xfId="53391" applyNumberFormat="1" applyFont="1" applyFill="1" applyBorder="1" applyAlignment="1">
      <alignment horizontal="center" vertical="center"/>
    </xf>
    <xf numFmtId="10" fontId="38" fillId="5" borderId="76" xfId="53391" applyNumberFormat="1" applyFont="1" applyFill="1" applyBorder="1" applyAlignment="1">
      <alignment horizontal="center" vertical="center"/>
    </xf>
    <xf numFmtId="10" fontId="38" fillId="5" borderId="77" xfId="53391" applyNumberFormat="1" applyFont="1" applyFill="1" applyBorder="1" applyAlignment="1">
      <alignment horizontal="center" vertical="center"/>
    </xf>
    <xf numFmtId="17" fontId="35" fillId="3" borderId="0" xfId="36333" applyNumberFormat="1" applyFont="1" applyFill="1" applyAlignment="1">
      <alignment horizontal="center" vertical="center" wrapText="1"/>
    </xf>
    <xf numFmtId="285" fontId="38" fillId="5" borderId="87" xfId="47177" applyNumberFormat="1" applyFont="1" applyFill="1" applyBorder="1" applyAlignment="1">
      <alignment horizontal="center" vertical="center"/>
    </xf>
    <xf numFmtId="285" fontId="38" fillId="5" borderId="75" xfId="47177" applyNumberFormat="1" applyFont="1" applyFill="1" applyBorder="1" applyAlignment="1">
      <alignment horizontal="center" vertical="center"/>
    </xf>
    <xf numFmtId="285" fontId="38" fillId="5" borderId="88" xfId="47177" applyNumberFormat="1" applyFont="1" applyFill="1" applyBorder="1" applyAlignment="1">
      <alignment horizontal="center" vertical="center"/>
    </xf>
    <xf numFmtId="168" fontId="32" fillId="5" borderId="88" xfId="36333" applyNumberFormat="1" applyFont="1" applyFill="1" applyBorder="1" applyAlignment="1">
      <alignment horizontal="center" vertical="center"/>
    </xf>
    <xf numFmtId="285" fontId="38" fillId="5" borderId="5" xfId="47177" applyNumberFormat="1" applyFont="1" applyFill="1" applyBorder="1" applyAlignment="1">
      <alignment horizontal="center" vertical="center"/>
    </xf>
    <xf numFmtId="285" fontId="38" fillId="5" borderId="0" xfId="47177" applyNumberFormat="1" applyFont="1" applyFill="1" applyAlignment="1">
      <alignment horizontal="center" vertical="center"/>
    </xf>
    <xf numFmtId="285" fontId="45" fillId="5" borderId="9" xfId="47177" applyNumberFormat="1" applyFont="1" applyFill="1" applyBorder="1" applyAlignment="1">
      <alignment horizontal="center" vertical="center"/>
    </xf>
    <xf numFmtId="285" fontId="45" fillId="5" borderId="8" xfId="47177" applyNumberFormat="1" applyFont="1" applyFill="1" applyBorder="1" applyAlignment="1">
      <alignment horizontal="center" vertical="center"/>
    </xf>
    <xf numFmtId="285" fontId="45" fillId="5" borderId="10" xfId="47177" applyNumberFormat="1" applyFont="1" applyFill="1" applyBorder="1" applyAlignment="1">
      <alignment horizontal="center" vertical="center"/>
    </xf>
    <xf numFmtId="285" fontId="45" fillId="5" borderId="87" xfId="47177" applyNumberFormat="1" applyFont="1" applyFill="1" applyBorder="1" applyAlignment="1">
      <alignment horizontal="center" vertical="center"/>
    </xf>
    <xf numFmtId="285" fontId="45" fillId="5" borderId="75" xfId="47177" applyNumberFormat="1" applyFont="1" applyFill="1" applyBorder="1" applyAlignment="1">
      <alignment horizontal="center" vertical="center"/>
    </xf>
    <xf numFmtId="285" fontId="45" fillId="5" borderId="88" xfId="47177" applyNumberFormat="1" applyFont="1" applyFill="1" applyBorder="1" applyAlignment="1">
      <alignment horizontal="center" vertical="center"/>
    </xf>
    <xf numFmtId="168" fontId="34" fillId="5" borderId="9" xfId="36333" applyNumberFormat="1" applyFont="1" applyFill="1" applyBorder="1" applyAlignment="1">
      <alignment horizontal="center" vertical="center"/>
    </xf>
    <xf numFmtId="168" fontId="34" fillId="5" borderId="10" xfId="36333" applyNumberFormat="1" applyFont="1" applyFill="1" applyBorder="1" applyAlignment="1">
      <alignment horizontal="center" vertical="center"/>
    </xf>
    <xf numFmtId="285" fontId="38" fillId="5" borderId="79" xfId="47177" applyNumberFormat="1" applyFont="1" applyFill="1" applyBorder="1" applyAlignment="1">
      <alignment horizontal="center" vertical="center"/>
    </xf>
    <xf numFmtId="285" fontId="38" fillId="5" borderId="76" xfId="47177" applyNumberFormat="1" applyFont="1" applyFill="1" applyBorder="1" applyAlignment="1">
      <alignment horizontal="center" vertical="center"/>
    </xf>
    <xf numFmtId="285" fontId="38" fillId="5" borderId="77" xfId="47177" applyNumberFormat="1" applyFont="1" applyFill="1" applyBorder="1" applyAlignment="1">
      <alignment horizontal="center" vertical="center"/>
    </xf>
    <xf numFmtId="168" fontId="32" fillId="5" borderId="79" xfId="36333" applyNumberFormat="1" applyFont="1" applyFill="1" applyBorder="1" applyAlignment="1">
      <alignment horizontal="center" vertical="center"/>
    </xf>
    <xf numFmtId="168" fontId="32" fillId="5" borderId="77" xfId="36333" applyNumberFormat="1" applyFont="1" applyFill="1" applyBorder="1" applyAlignment="1">
      <alignment horizontal="center" vertical="center"/>
    </xf>
    <xf numFmtId="0" fontId="36" fillId="5" borderId="0" xfId="0" applyFont="1" applyFill="1" applyAlignment="1">
      <alignment horizontal="center" vertical="center"/>
    </xf>
    <xf numFmtId="0" fontId="36" fillId="5" borderId="0" xfId="0" applyFont="1" applyFill="1"/>
    <xf numFmtId="10" fontId="45" fillId="5" borderId="9" xfId="31" applyNumberFormat="1" applyFont="1" applyFill="1" applyBorder="1" applyAlignment="1">
      <alignment horizontal="center" vertical="center"/>
    </xf>
    <xf numFmtId="10" fontId="45" fillId="5" borderId="8" xfId="31" applyNumberFormat="1" applyFont="1" applyFill="1" applyBorder="1" applyAlignment="1">
      <alignment horizontal="center" vertical="center"/>
    </xf>
    <xf numFmtId="10" fontId="45" fillId="5" borderId="10" xfId="31" applyNumberFormat="1" applyFont="1" applyFill="1" applyBorder="1" applyAlignment="1">
      <alignment horizontal="center" vertical="center"/>
    </xf>
    <xf numFmtId="244" fontId="48" fillId="5" borderId="9" xfId="36333" applyNumberFormat="1" applyFont="1" applyFill="1" applyBorder="1" applyAlignment="1">
      <alignment horizontal="center"/>
    </xf>
    <xf numFmtId="244" fontId="48" fillId="5" borderId="10" xfId="36333" applyNumberFormat="1" applyFont="1" applyFill="1" applyBorder="1" applyAlignment="1">
      <alignment horizontal="center"/>
    </xf>
    <xf numFmtId="0" fontId="301" fillId="5" borderId="0" xfId="1" applyFont="1" applyFill="1"/>
    <xf numFmtId="0" fontId="17" fillId="0" borderId="0" xfId="0" applyFont="1" applyAlignment="1">
      <alignment horizontal="center"/>
    </xf>
    <xf numFmtId="0" fontId="35" fillId="4" borderId="87" xfId="0" applyFont="1" applyFill="1" applyBorder="1" applyAlignment="1">
      <alignment horizontal="center"/>
    </xf>
    <xf numFmtId="0" fontId="35" fillId="4" borderId="79" xfId="0" applyFont="1" applyFill="1" applyBorder="1" applyAlignment="1">
      <alignment horizontal="left"/>
    </xf>
    <xf numFmtId="49" fontId="35" fillId="3" borderId="5" xfId="23" applyNumberFormat="1" applyFont="1" applyFill="1" applyBorder="1" applyAlignment="1">
      <alignment horizontal="center" vertical="center"/>
    </xf>
    <xf numFmtId="14" fontId="35" fillId="131" borderId="79" xfId="39" applyNumberFormat="1" applyFont="1" applyFill="1" applyBorder="1" applyAlignment="1">
      <alignment horizontal="center" vertical="center"/>
    </xf>
    <xf numFmtId="0" fontId="32" fillId="0" borderId="87" xfId="0" applyFont="1" applyBorder="1"/>
    <xf numFmtId="0" fontId="32" fillId="0" borderId="75" xfId="0" applyFont="1" applyBorder="1"/>
    <xf numFmtId="0" fontId="32" fillId="0" borderId="88" xfId="0" applyFont="1" applyBorder="1"/>
    <xf numFmtId="0" fontId="32" fillId="5" borderId="87" xfId="0" applyFont="1" applyFill="1" applyBorder="1"/>
    <xf numFmtId="0" fontId="32" fillId="5" borderId="88" xfId="0" applyFont="1" applyFill="1" applyBorder="1"/>
    <xf numFmtId="0" fontId="34" fillId="6" borderId="87" xfId="0" applyFont="1" applyFill="1" applyBorder="1" applyAlignment="1">
      <alignment horizontal="left"/>
    </xf>
    <xf numFmtId="0" fontId="32" fillId="5" borderId="83" xfId="23" applyFont="1" applyFill="1" applyBorder="1" applyAlignment="1">
      <alignment vertical="center"/>
    </xf>
    <xf numFmtId="0" fontId="32" fillId="5" borderId="82" xfId="23" applyFont="1" applyFill="1" applyBorder="1" applyAlignment="1">
      <alignment vertical="center"/>
    </xf>
    <xf numFmtId="0" fontId="32" fillId="5" borderId="84" xfId="23" applyFont="1" applyFill="1" applyBorder="1" applyAlignment="1">
      <alignment vertical="center"/>
    </xf>
    <xf numFmtId="0" fontId="32" fillId="5" borderId="88" xfId="23" applyFont="1" applyFill="1" applyBorder="1" applyAlignment="1">
      <alignment vertical="center"/>
    </xf>
    <xf numFmtId="168" fontId="32" fillId="5" borderId="0" xfId="13" applyNumberFormat="1" applyFont="1" applyFill="1" applyAlignment="1">
      <alignment horizontal="center" vertical="center"/>
    </xf>
    <xf numFmtId="203" fontId="32" fillId="0" borderId="5" xfId="12" applyNumberFormat="1" applyFont="1" applyBorder="1" applyAlignment="1">
      <alignment horizontal="center" vertical="center"/>
    </xf>
    <xf numFmtId="203" fontId="32" fillId="0" borderId="0" xfId="12" applyNumberFormat="1" applyFont="1" applyAlignment="1">
      <alignment horizontal="center" vertical="center"/>
    </xf>
    <xf numFmtId="203" fontId="34" fillId="0" borderId="5" xfId="12" applyNumberFormat="1" applyFont="1" applyBorder="1" applyAlignment="1">
      <alignment horizontal="center" vertical="center"/>
    </xf>
    <xf numFmtId="203" fontId="34" fillId="0" borderId="0" xfId="12" applyNumberFormat="1" applyFont="1" applyAlignment="1">
      <alignment horizontal="center" vertical="center"/>
    </xf>
    <xf numFmtId="168" fontId="34" fillId="5" borderId="5" xfId="13" applyNumberFormat="1" applyFont="1" applyFill="1" applyBorder="1" applyAlignment="1">
      <alignment horizontal="center" vertical="center"/>
    </xf>
    <xf numFmtId="0" fontId="34" fillId="0" borderId="79" xfId="0" applyFont="1" applyBorder="1"/>
    <xf numFmtId="203" fontId="32" fillId="0" borderId="79" xfId="12" applyNumberFormat="1" applyFont="1" applyBorder="1" applyAlignment="1">
      <alignment horizontal="center" vertical="center"/>
    </xf>
    <xf numFmtId="203" fontId="32" fillId="0" borderId="76" xfId="12" applyNumberFormat="1" applyFont="1" applyBorder="1" applyAlignment="1">
      <alignment horizontal="center" vertical="center"/>
    </xf>
    <xf numFmtId="203" fontId="32" fillId="0" borderId="77" xfId="12" applyNumberFormat="1" applyFont="1" applyBorder="1" applyAlignment="1">
      <alignment horizontal="center" vertical="center"/>
    </xf>
    <xf numFmtId="0" fontId="292" fillId="3" borderId="86" xfId="55" applyNumberFormat="1" applyFont="1" applyFill="1" applyBorder="1" applyAlignment="1">
      <alignment horizontal="center" vertical="center"/>
    </xf>
    <xf numFmtId="0" fontId="292" fillId="5" borderId="87" xfId="55" applyNumberFormat="1" applyFont="1" applyFill="1" applyBorder="1" applyAlignment="1">
      <alignment horizontal="left" vertical="center"/>
    </xf>
    <xf numFmtId="0" fontId="292" fillId="5" borderId="79" xfId="55" applyNumberFormat="1" applyFont="1" applyFill="1" applyBorder="1" applyAlignment="1">
      <alignment horizontal="left" vertical="center"/>
    </xf>
    <xf numFmtId="0" fontId="292" fillId="5" borderId="0" xfId="55" applyNumberFormat="1" applyFont="1" applyFill="1" applyAlignment="1">
      <alignment horizontal="left" vertical="center"/>
    </xf>
    <xf numFmtId="170" fontId="292" fillId="0" borderId="0" xfId="55" applyNumberFormat="1" applyFont="1" applyAlignment="1">
      <alignment horizontal="left" vertical="center"/>
    </xf>
    <xf numFmtId="168" fontId="292" fillId="5" borderId="0" xfId="53391" applyNumberFormat="1" applyFont="1" applyFill="1" applyAlignment="1">
      <alignment horizontal="center" vertical="center" wrapText="1"/>
    </xf>
    <xf numFmtId="0" fontId="46" fillId="5" borderId="0" xfId="55" applyNumberFormat="1" applyFont="1" applyFill="1" applyAlignment="1">
      <alignment horizontal="left" vertical="center"/>
    </xf>
    <xf numFmtId="170" fontId="42" fillId="5" borderId="0" xfId="55" applyNumberFormat="1" applyFont="1" applyFill="1" applyAlignment="1">
      <alignment horizontal="left" vertical="center"/>
    </xf>
    <xf numFmtId="282" fontId="42" fillId="5" borderId="87" xfId="55" applyNumberFormat="1" applyFont="1" applyFill="1" applyBorder="1" applyAlignment="1">
      <alignment horizontal="center" vertical="center" wrapText="1"/>
    </xf>
    <xf numFmtId="282" fontId="42" fillId="5" borderId="75" xfId="55" applyNumberFormat="1" applyFont="1" applyFill="1" applyBorder="1" applyAlignment="1">
      <alignment horizontal="center" vertical="center" wrapText="1"/>
    </xf>
    <xf numFmtId="282" fontId="42" fillId="5" borderId="88" xfId="55" applyNumberFormat="1" applyFont="1" applyFill="1" applyBorder="1" applyAlignment="1">
      <alignment horizontal="center" vertical="center" wrapText="1"/>
    </xf>
    <xf numFmtId="170" fontId="42" fillId="5" borderId="87" xfId="55" applyNumberFormat="1" applyFont="1" applyFill="1" applyBorder="1" applyAlignment="1">
      <alignment vertical="center"/>
    </xf>
    <xf numFmtId="0" fontId="308" fillId="0" borderId="0" xfId="1" applyFont="1"/>
    <xf numFmtId="0" fontId="34" fillId="3" borderId="86" xfId="53394" applyFont="1" applyFill="1" applyBorder="1" applyAlignment="1">
      <alignment horizontal="center"/>
    </xf>
    <xf numFmtId="0" fontId="36" fillId="3" borderId="86" xfId="53395" applyFont="1" applyFill="1" applyBorder="1" applyAlignment="1">
      <alignment vertical="center"/>
    </xf>
    <xf numFmtId="1" fontId="35" fillId="3" borderId="5" xfId="53398" applyNumberFormat="1" applyFont="1" applyFill="1" applyBorder="1" applyAlignment="1">
      <alignment horizontal="center" vertical="center"/>
    </xf>
    <xf numFmtId="1" fontId="35" fillId="3" borderId="0" xfId="53398" applyNumberFormat="1" applyFont="1" applyFill="1" applyAlignment="1">
      <alignment horizontal="center" vertical="center"/>
    </xf>
    <xf numFmtId="0" fontId="302" fillId="3" borderId="5" xfId="53395" applyFont="1" applyFill="1" applyBorder="1" applyAlignment="1">
      <alignment horizontal="center" vertical="center"/>
    </xf>
    <xf numFmtId="0" fontId="34" fillId="6" borderId="86" xfId="0" applyFont="1" applyFill="1" applyBorder="1"/>
    <xf numFmtId="170" fontId="32" fillId="5" borderId="87" xfId="53397" applyNumberFormat="1" applyFont="1" applyFill="1" applyBorder="1" applyAlignment="1">
      <alignment horizontal="left" vertical="center"/>
    </xf>
    <xf numFmtId="170" fontId="32" fillId="5" borderId="88" xfId="53397" applyNumberFormat="1" applyFont="1" applyFill="1" applyBorder="1" applyAlignment="1">
      <alignment horizontal="left" vertical="center"/>
    </xf>
    <xf numFmtId="0" fontId="34" fillId="5" borderId="87" xfId="53397" applyNumberFormat="1" applyFont="1" applyFill="1" applyBorder="1" applyAlignment="1">
      <alignment horizontal="left" vertical="center"/>
    </xf>
    <xf numFmtId="170" fontId="32" fillId="5" borderId="87" xfId="53397" applyNumberFormat="1" applyFont="1" applyFill="1" applyBorder="1" applyAlignment="1">
      <alignment vertical="center"/>
    </xf>
    <xf numFmtId="170" fontId="32" fillId="5" borderId="75" xfId="53397" applyNumberFormat="1" applyFont="1" applyFill="1" applyBorder="1" applyAlignment="1">
      <alignment vertical="center"/>
    </xf>
    <xf numFmtId="170" fontId="32" fillId="5" borderId="88" xfId="53397" applyNumberFormat="1" applyFont="1" applyFill="1" applyBorder="1" applyAlignment="1">
      <alignment vertical="center"/>
    </xf>
    <xf numFmtId="10" fontId="32" fillId="0" borderId="87" xfId="42" applyNumberFormat="1" applyFont="1" applyBorder="1" applyAlignment="1">
      <alignment horizontal="center"/>
    </xf>
    <xf numFmtId="10" fontId="32" fillId="0" borderId="75" xfId="42" applyNumberFormat="1" applyFont="1" applyBorder="1" applyAlignment="1">
      <alignment horizontal="center"/>
    </xf>
    <xf numFmtId="10" fontId="32" fillId="0" borderId="88" xfId="42" applyNumberFormat="1" applyFont="1" applyBorder="1" applyAlignment="1">
      <alignment horizontal="center"/>
    </xf>
    <xf numFmtId="0" fontId="32" fillId="6" borderId="4" xfId="0" applyFont="1" applyFill="1" applyBorder="1"/>
    <xf numFmtId="282" fontId="32" fillId="5" borderId="0" xfId="53397" applyNumberFormat="1" applyFont="1" applyFill="1" applyAlignment="1">
      <alignment horizontal="center" vertical="center" wrapText="1"/>
    </xf>
    <xf numFmtId="0" fontId="36" fillId="5" borderId="5" xfId="53397" applyNumberFormat="1" applyFont="1" applyFill="1" applyBorder="1" applyAlignment="1">
      <alignment horizontal="left" vertical="center" indent="1"/>
    </xf>
    <xf numFmtId="282" fontId="36" fillId="5" borderId="5" xfId="53397" applyNumberFormat="1" applyFont="1" applyFill="1" applyBorder="1" applyAlignment="1">
      <alignment horizontal="center" vertical="center" wrapText="1"/>
    </xf>
    <xf numFmtId="282" fontId="36" fillId="5" borderId="0" xfId="53397" applyNumberFormat="1" applyFont="1" applyFill="1" applyAlignment="1">
      <alignment horizontal="center" vertical="center" wrapText="1"/>
    </xf>
    <xf numFmtId="282" fontId="48" fillId="5" borderId="5" xfId="53397" applyNumberFormat="1" applyFont="1" applyFill="1" applyBorder="1" applyAlignment="1">
      <alignment horizontal="center" vertical="center" wrapText="1"/>
    </xf>
    <xf numFmtId="282" fontId="48" fillId="5" borderId="0" xfId="53397" applyNumberFormat="1" applyFont="1" applyFill="1" applyAlignment="1">
      <alignment horizontal="center" vertical="center" wrapText="1"/>
    </xf>
    <xf numFmtId="0" fontId="32" fillId="0" borderId="5" xfId="0" applyFont="1" applyBorder="1" applyAlignment="1">
      <alignment horizontal="left" wrapText="1" indent="1"/>
    </xf>
    <xf numFmtId="0" fontId="32" fillId="0" borderId="79" xfId="0" applyFont="1" applyBorder="1" applyAlignment="1">
      <alignment horizontal="left" indent="1"/>
    </xf>
    <xf numFmtId="43" fontId="36" fillId="0" borderId="0" xfId="34" applyFont="1"/>
    <xf numFmtId="282" fontId="32" fillId="5" borderId="0" xfId="55" applyNumberFormat="1" applyFont="1" applyFill="1" applyAlignment="1">
      <alignment horizontal="center" vertical="center" wrapText="1"/>
    </xf>
    <xf numFmtId="0" fontId="34" fillId="6" borderId="4" xfId="0" applyFont="1" applyFill="1" applyBorder="1" applyAlignment="1">
      <alignment horizontal="center"/>
    </xf>
    <xf numFmtId="0" fontId="34" fillId="6" borderId="4" xfId="0" applyFont="1" applyFill="1" applyBorder="1"/>
    <xf numFmtId="0" fontId="32" fillId="0" borderId="4" xfId="22" applyFont="1" applyBorder="1"/>
    <xf numFmtId="0" fontId="36" fillId="5" borderId="5" xfId="53395" applyFont="1" applyFill="1" applyBorder="1"/>
    <xf numFmtId="0" fontId="311" fillId="0" borderId="4" xfId="53396" applyFont="1" applyBorder="1"/>
    <xf numFmtId="0" fontId="311" fillId="5" borderId="5" xfId="53396" applyFont="1" applyFill="1" applyBorder="1"/>
    <xf numFmtId="0" fontId="311" fillId="5" borderId="0" xfId="53396" applyFont="1" applyFill="1"/>
    <xf numFmtId="0" fontId="32" fillId="0" borderId="0" xfId="0" applyFont="1" applyAlignment="1">
      <alignment horizontal="center" vertical="top" wrapText="1"/>
    </xf>
    <xf numFmtId="0" fontId="32" fillId="6" borderId="4" xfId="0" applyFont="1" applyFill="1" applyBorder="1" applyAlignment="1">
      <alignment horizontal="left" indent="1"/>
    </xf>
    <xf numFmtId="0" fontId="32" fillId="6" borderId="4" xfId="0" applyFont="1" applyFill="1" applyBorder="1" applyAlignment="1">
      <alignment horizontal="center"/>
    </xf>
    <xf numFmtId="0" fontId="32" fillId="0" borderId="0" xfId="22" applyFont="1" applyAlignment="1">
      <alignment wrapText="1"/>
    </xf>
    <xf numFmtId="282" fontId="36" fillId="5" borderId="79" xfId="53397" applyNumberFormat="1" applyFont="1" applyFill="1" applyBorder="1" applyAlignment="1">
      <alignment horizontal="center" vertical="center" wrapText="1"/>
    </xf>
    <xf numFmtId="282" fontId="36" fillId="5" borderId="76" xfId="53397" applyNumberFormat="1" applyFont="1" applyFill="1" applyBorder="1" applyAlignment="1">
      <alignment horizontal="center" vertical="center" wrapText="1"/>
    </xf>
    <xf numFmtId="282" fontId="36" fillId="5" borderId="77" xfId="53397" applyNumberFormat="1" applyFont="1" applyFill="1" applyBorder="1" applyAlignment="1">
      <alignment horizontal="center" vertical="center" wrapText="1"/>
    </xf>
    <xf numFmtId="0" fontId="32" fillId="0" borderId="0" xfId="22" applyFont="1" applyAlignment="1">
      <alignment vertical="center" wrapText="1"/>
    </xf>
    <xf numFmtId="0" fontId="36" fillId="5" borderId="0" xfId="53396" applyFont="1" applyFill="1"/>
    <xf numFmtId="0" fontId="34" fillId="3" borderId="87" xfId="0" applyFont="1" applyFill="1" applyBorder="1" applyAlignment="1">
      <alignment horizontal="center"/>
    </xf>
    <xf numFmtId="0" fontId="34" fillId="3" borderId="88" xfId="0" applyFont="1" applyFill="1" applyBorder="1" applyAlignment="1">
      <alignment horizontal="center"/>
    </xf>
    <xf numFmtId="0" fontId="32" fillId="3" borderId="86" xfId="54" applyFont="1" applyFill="1" applyBorder="1" applyAlignment="1">
      <alignment horizontal="centerContinuous"/>
    </xf>
    <xf numFmtId="1" fontId="35" fillId="3" borderId="0" xfId="11" applyNumberFormat="1" applyFont="1" applyFill="1" applyAlignment="1">
      <alignment horizontal="center" vertical="center"/>
    </xf>
    <xf numFmtId="282" fontId="32" fillId="5" borderId="87" xfId="55" applyNumberFormat="1" applyFont="1" applyFill="1" applyBorder="1" applyAlignment="1">
      <alignment horizontal="center" vertical="center" wrapText="1"/>
    </xf>
    <xf numFmtId="282" fontId="32" fillId="5" borderId="75" xfId="55" applyNumberFormat="1" applyFont="1" applyFill="1" applyBorder="1" applyAlignment="1">
      <alignment horizontal="center" vertical="center" wrapText="1"/>
    </xf>
    <xf numFmtId="282" fontId="32" fillId="5" borderId="88" xfId="55" applyNumberFormat="1" applyFont="1" applyFill="1" applyBorder="1" applyAlignment="1">
      <alignment horizontal="center" vertical="center" wrapText="1"/>
    </xf>
    <xf numFmtId="43" fontId="34" fillId="6" borderId="87" xfId="53392" applyFont="1" applyFill="1" applyBorder="1"/>
    <xf numFmtId="282" fontId="34" fillId="5" borderId="0" xfId="55" applyNumberFormat="1" applyFont="1" applyFill="1" applyAlignment="1">
      <alignment horizontal="center" vertical="center" wrapText="1"/>
    </xf>
    <xf numFmtId="43" fontId="32" fillId="0" borderId="5" xfId="53392" applyFont="1" applyBorder="1" applyAlignment="1">
      <alignment horizontal="left"/>
    </xf>
    <xf numFmtId="43" fontId="36" fillId="0" borderId="0" xfId="53392" applyFont="1"/>
    <xf numFmtId="282" fontId="32" fillId="5" borderId="76" xfId="55" applyNumberFormat="1" applyFont="1" applyFill="1" applyBorder="1" applyAlignment="1">
      <alignment horizontal="center" vertical="center" wrapText="1"/>
    </xf>
    <xf numFmtId="0" fontId="34" fillId="5" borderId="4" xfId="0" applyFont="1" applyFill="1" applyBorder="1"/>
    <xf numFmtId="0" fontId="32" fillId="3" borderId="86" xfId="48" applyFont="1" applyFill="1" applyBorder="1"/>
    <xf numFmtId="0" fontId="48" fillId="0" borderId="0" xfId="0" applyFont="1"/>
    <xf numFmtId="168" fontId="32" fillId="5" borderId="5" xfId="36928" applyNumberFormat="1" applyFont="1" applyFill="1" applyBorder="1" applyAlignment="1">
      <alignment horizontal="center" vertical="center"/>
    </xf>
    <xf numFmtId="168" fontId="34" fillId="5" borderId="5" xfId="36928" applyNumberFormat="1" applyFont="1" applyFill="1" applyBorder="1" applyAlignment="1">
      <alignment horizontal="center" vertical="center"/>
    </xf>
    <xf numFmtId="168" fontId="34" fillId="5" borderId="79" xfId="36928" applyNumberFormat="1" applyFont="1" applyFill="1" applyBorder="1" applyAlignment="1">
      <alignment horizontal="center" vertical="center"/>
    </xf>
    <xf numFmtId="168" fontId="34" fillId="5" borderId="77" xfId="36928" applyNumberFormat="1" applyFont="1" applyFill="1" applyBorder="1" applyAlignment="1">
      <alignment horizontal="center" vertical="center"/>
    </xf>
    <xf numFmtId="0" fontId="36" fillId="0" borderId="87" xfId="0" applyFont="1" applyBorder="1" applyAlignment="1">
      <alignment horizontal="center"/>
    </xf>
    <xf numFmtId="0" fontId="36" fillId="0" borderId="88" xfId="0" applyFont="1" applyBorder="1" applyAlignment="1">
      <alignment horizontal="center"/>
    </xf>
    <xf numFmtId="0" fontId="36" fillId="0" borderId="4" xfId="0" applyFont="1" applyBorder="1"/>
    <xf numFmtId="0" fontId="36" fillId="0" borderId="5" xfId="0" applyFont="1" applyBorder="1" applyAlignment="1">
      <alignment horizontal="center"/>
    </xf>
    <xf numFmtId="0" fontId="36" fillId="0" borderId="79" xfId="0" applyFont="1" applyBorder="1" applyAlignment="1">
      <alignment horizontal="center"/>
    </xf>
    <xf numFmtId="0" fontId="36" fillId="0" borderId="77" xfId="0" applyFont="1" applyBorder="1" applyAlignment="1">
      <alignment horizontal="center"/>
    </xf>
    <xf numFmtId="170" fontId="35" fillId="3" borderId="87" xfId="53404" applyNumberFormat="1" applyFont="1" applyFill="1" applyBorder="1" applyAlignment="1">
      <alignment horizontal="center" vertical="center" wrapText="1"/>
    </xf>
    <xf numFmtId="170" fontId="35" fillId="3" borderId="75" xfId="53404" applyNumberFormat="1" applyFont="1" applyFill="1" applyBorder="1" applyAlignment="1">
      <alignment horizontal="center" vertical="center" wrapText="1"/>
    </xf>
    <xf numFmtId="170" fontId="35" fillId="3" borderId="88" xfId="53404" applyNumberFormat="1" applyFont="1" applyFill="1" applyBorder="1" applyAlignment="1">
      <alignment horizontal="center" vertical="center" wrapText="1"/>
    </xf>
    <xf numFmtId="170" fontId="35" fillId="3" borderId="79" xfId="53404" applyNumberFormat="1" applyFont="1" applyFill="1" applyBorder="1" applyAlignment="1">
      <alignment horizontal="center" vertical="center" wrapText="1"/>
    </xf>
    <xf numFmtId="170" fontId="35" fillId="3" borderId="76" xfId="53404" applyNumberFormat="1" applyFont="1" applyFill="1" applyBorder="1" applyAlignment="1">
      <alignment horizontal="center" vertical="center" wrapText="1"/>
    </xf>
    <xf numFmtId="170" fontId="35" fillId="3" borderId="77" xfId="53404" applyNumberFormat="1" applyFont="1" applyFill="1" applyBorder="1" applyAlignment="1">
      <alignment horizontal="center" vertical="center" wrapText="1"/>
    </xf>
    <xf numFmtId="9" fontId="36" fillId="0" borderId="0" xfId="53391" applyFont="1"/>
    <xf numFmtId="0" fontId="35" fillId="3" borderId="87" xfId="0" applyFont="1" applyFill="1" applyBorder="1" applyAlignment="1">
      <alignment horizontal="left"/>
    </xf>
    <xf numFmtId="283" fontId="32" fillId="5" borderId="0" xfId="13888" applyNumberFormat="1" applyFont="1" applyFill="1" applyAlignment="1">
      <alignment horizontal="center" vertical="center"/>
    </xf>
    <xf numFmtId="0" fontId="38" fillId="0" borderId="87" xfId="0" applyFont="1" applyBorder="1" applyAlignment="1">
      <alignment horizontal="left"/>
    </xf>
    <xf numFmtId="0" fontId="32" fillId="0" borderId="9" xfId="0" applyFont="1" applyBorder="1" applyAlignment="1">
      <alignment vertical="center"/>
    </xf>
    <xf numFmtId="0" fontId="35" fillId="3" borderId="4" xfId="0" applyFont="1" applyFill="1" applyBorder="1" applyAlignment="1">
      <alignment horizontal="center"/>
    </xf>
    <xf numFmtId="168" fontId="34" fillId="6" borderId="86" xfId="13" applyNumberFormat="1" applyFont="1" applyFill="1" applyBorder="1" applyAlignment="1">
      <alignment horizontal="center"/>
    </xf>
    <xf numFmtId="168" fontId="32" fillId="6" borderId="7" xfId="13" applyNumberFormat="1" applyFont="1" applyFill="1" applyBorder="1" applyAlignment="1">
      <alignment horizontal="center"/>
    </xf>
    <xf numFmtId="168" fontId="34" fillId="0" borderId="4" xfId="13" applyNumberFormat="1" applyFont="1" applyBorder="1" applyAlignment="1">
      <alignment horizontal="center"/>
    </xf>
    <xf numFmtId="168" fontId="34" fillId="0" borderId="4" xfId="13" applyNumberFormat="1" applyFont="1" applyBorder="1" applyAlignment="1">
      <alignment horizontal="center" vertical="center"/>
    </xf>
    <xf numFmtId="49" fontId="35" fillId="3" borderId="79" xfId="0" quotePrefix="1" applyNumberFormat="1" applyFont="1" applyFill="1" applyBorder="1" applyAlignment="1">
      <alignment horizontal="center" vertical="center" wrapText="1"/>
    </xf>
    <xf numFmtId="49" fontId="35" fillId="3" borderId="77" xfId="0" quotePrefix="1" applyNumberFormat="1" applyFont="1" applyFill="1" applyBorder="1" applyAlignment="1">
      <alignment horizontal="center" vertical="center" wrapText="1"/>
    </xf>
    <xf numFmtId="0" fontId="35" fillId="3" borderId="77" xfId="0" applyFont="1" applyFill="1" applyBorder="1" applyAlignment="1">
      <alignment horizontal="center" vertical="center" wrapText="1"/>
    </xf>
    <xf numFmtId="168" fontId="299" fillId="0" borderId="5" xfId="36282" applyNumberFormat="1" applyFont="1" applyBorder="1" applyAlignment="1">
      <alignment horizontal="center" wrapText="1"/>
    </xf>
    <xf numFmtId="0" fontId="308" fillId="0" borderId="76" xfId="1" applyFont="1" applyBorder="1" applyAlignment="1">
      <alignment horizontal="left" vertical="center"/>
    </xf>
    <xf numFmtId="0" fontId="36" fillId="0" borderId="87" xfId="0" applyFont="1" applyBorder="1"/>
    <xf numFmtId="0" fontId="36" fillId="0" borderId="75" xfId="0" applyFont="1" applyBorder="1"/>
    <xf numFmtId="0" fontId="36" fillId="0" borderId="88" xfId="0" applyFont="1" applyBorder="1"/>
    <xf numFmtId="0" fontId="45" fillId="0" borderId="0" xfId="0" applyFont="1"/>
    <xf numFmtId="0" fontId="38" fillId="0" borderId="0" xfId="0" applyFont="1" applyAlignment="1">
      <alignment horizontal="left" vertical="center"/>
    </xf>
    <xf numFmtId="9" fontId="35" fillId="3" borderId="79" xfId="47177" applyNumberFormat="1" applyFont="1" applyFill="1" applyBorder="1" applyAlignment="1">
      <alignment horizontal="center"/>
    </xf>
    <xf numFmtId="9" fontId="35" fillId="3" borderId="77" xfId="47177" applyNumberFormat="1" applyFont="1" applyFill="1" applyBorder="1" applyAlignment="1">
      <alignment horizontal="center"/>
    </xf>
    <xf numFmtId="168" fontId="34" fillId="6" borderId="9" xfId="13" applyNumberFormat="1" applyFont="1" applyFill="1" applyBorder="1" applyAlignment="1">
      <alignment horizontal="center"/>
    </xf>
    <xf numFmtId="168" fontId="34" fillId="6" borderId="10" xfId="13" applyNumberFormat="1" applyFont="1" applyFill="1" applyBorder="1" applyAlignment="1">
      <alignment horizontal="center"/>
    </xf>
    <xf numFmtId="168" fontId="34" fillId="6" borderId="7" xfId="13" applyNumberFormat="1" applyFont="1" applyFill="1" applyBorder="1" applyAlignment="1">
      <alignment horizontal="center"/>
    </xf>
    <xf numFmtId="0" fontId="36" fillId="5" borderId="5" xfId="53400" applyNumberFormat="1" applyFont="1" applyFill="1" applyBorder="1" applyAlignment="1">
      <alignment horizontal="left" vertical="center" indent="1"/>
    </xf>
    <xf numFmtId="0" fontId="32" fillId="5" borderId="5" xfId="53395" applyFont="1" applyFill="1" applyBorder="1"/>
    <xf numFmtId="0" fontId="34" fillId="5" borderId="5" xfId="53395" applyFont="1" applyFill="1" applyBorder="1"/>
    <xf numFmtId="0" fontId="32" fillId="5" borderId="5" xfId="53395" applyFont="1" applyFill="1" applyBorder="1" applyAlignment="1">
      <alignment horizontal="left" indent="1"/>
    </xf>
    <xf numFmtId="0" fontId="34" fillId="5" borderId="79" xfId="53395" applyFont="1" applyFill="1" applyBorder="1"/>
    <xf numFmtId="0" fontId="34" fillId="5" borderId="87" xfId="53400" applyNumberFormat="1" applyFont="1" applyFill="1" applyBorder="1" applyAlignment="1">
      <alignment horizontal="left" vertical="center"/>
    </xf>
    <xf numFmtId="0" fontId="36" fillId="5" borderId="5" xfId="53395" applyFont="1" applyFill="1" applyBorder="1" applyAlignment="1">
      <alignment horizontal="left" indent="1"/>
    </xf>
    <xf numFmtId="282" fontId="32" fillId="5" borderId="5" xfId="53400" applyNumberFormat="1" applyFont="1" applyFill="1" applyBorder="1" applyAlignment="1">
      <alignment horizontal="left" vertical="center" wrapText="1" indent="1"/>
    </xf>
    <xf numFmtId="282" fontId="34" fillId="5" borderId="5" xfId="53400" applyNumberFormat="1" applyFont="1" applyFill="1" applyBorder="1" applyAlignment="1">
      <alignment horizontal="left" vertical="center" wrapText="1" indent="1"/>
    </xf>
    <xf numFmtId="170" fontId="32" fillId="5" borderId="5" xfId="53400" applyNumberFormat="1" applyFont="1" applyFill="1" applyBorder="1" applyAlignment="1">
      <alignment horizontal="left" vertical="center"/>
    </xf>
    <xf numFmtId="282" fontId="32" fillId="5" borderId="5" xfId="53400" applyNumberFormat="1" applyFont="1" applyFill="1" applyBorder="1" applyAlignment="1">
      <alignment horizontal="left" vertical="center" wrapText="1"/>
    </xf>
    <xf numFmtId="282" fontId="32" fillId="0" borderId="5" xfId="53400" applyNumberFormat="1" applyFont="1" applyFill="1" applyBorder="1" applyAlignment="1">
      <alignment horizontal="left" vertical="center" wrapText="1"/>
    </xf>
    <xf numFmtId="0" fontId="48" fillId="0" borderId="5" xfId="53395" applyFont="1" applyBorder="1" applyAlignment="1">
      <alignment horizontal="left"/>
    </xf>
    <xf numFmtId="0" fontId="34" fillId="5" borderId="5" xfId="53395" applyFont="1" applyFill="1" applyBorder="1" applyAlignment="1">
      <alignment horizontal="left"/>
    </xf>
    <xf numFmtId="0" fontId="34" fillId="3" borderId="86" xfId="0" applyFont="1" applyFill="1" applyBorder="1" applyAlignment="1">
      <alignment horizontal="center"/>
    </xf>
    <xf numFmtId="0" fontId="34" fillId="3" borderId="80" xfId="0" applyFont="1" applyFill="1" applyBorder="1" applyAlignment="1">
      <alignment horizontal="left"/>
    </xf>
    <xf numFmtId="0" fontId="32" fillId="2" borderId="87" xfId="0" applyFont="1" applyFill="1" applyBorder="1"/>
    <xf numFmtId="282" fontId="32" fillId="5" borderId="87" xfId="53397" applyNumberFormat="1" applyFont="1" applyFill="1" applyBorder="1" applyAlignment="1">
      <alignment horizontal="center" vertical="center" wrapText="1"/>
    </xf>
    <xf numFmtId="282" fontId="32" fillId="5" borderId="88" xfId="53397" applyNumberFormat="1" applyFont="1" applyFill="1" applyBorder="1" applyAlignment="1">
      <alignment horizontal="center" vertical="center" wrapText="1"/>
    </xf>
    <xf numFmtId="168" fontId="32" fillId="5" borderId="87" xfId="36310" applyNumberFormat="1" applyFont="1" applyFill="1" applyBorder="1" applyAlignment="1">
      <alignment horizontal="center" vertical="center" wrapText="1"/>
    </xf>
    <xf numFmtId="168" fontId="32" fillId="5" borderId="88" xfId="36310" applyNumberFormat="1" applyFont="1" applyFill="1" applyBorder="1" applyAlignment="1">
      <alignment horizontal="center" vertical="center" wrapText="1"/>
    </xf>
    <xf numFmtId="282" fontId="34" fillId="5" borderId="0" xfId="53397" applyNumberFormat="1" applyFont="1" applyFill="1" applyAlignment="1">
      <alignment horizontal="center" vertical="center" wrapText="1"/>
    </xf>
    <xf numFmtId="168" fontId="32" fillId="0" borderId="87" xfId="42" applyNumberFormat="1" applyFont="1" applyBorder="1" applyAlignment="1">
      <alignment horizontal="center"/>
    </xf>
    <xf numFmtId="168" fontId="32" fillId="0" borderId="88" xfId="42" applyNumberFormat="1" applyFont="1" applyBorder="1" applyAlignment="1">
      <alignment horizontal="center"/>
    </xf>
    <xf numFmtId="282" fontId="34" fillId="5" borderId="79" xfId="55" applyNumberFormat="1" applyFont="1" applyFill="1" applyBorder="1" applyAlignment="1">
      <alignment horizontal="center" vertical="center" wrapText="1"/>
    </xf>
    <xf numFmtId="282" fontId="34" fillId="5" borderId="76" xfId="55" applyNumberFormat="1" applyFont="1" applyFill="1" applyBorder="1" applyAlignment="1">
      <alignment horizontal="center" vertical="center" wrapText="1"/>
    </xf>
    <xf numFmtId="282" fontId="34" fillId="5" borderId="77" xfId="55" applyNumberFormat="1" applyFont="1" applyFill="1" applyBorder="1" applyAlignment="1">
      <alignment horizontal="center" vertical="center" wrapText="1"/>
    </xf>
    <xf numFmtId="168" fontId="34" fillId="0" borderId="5" xfId="25" applyNumberFormat="1" applyFont="1" applyBorder="1" applyAlignment="1">
      <alignment horizontal="center"/>
    </xf>
    <xf numFmtId="168" fontId="34" fillId="0" borderId="79" xfId="25" applyNumberFormat="1" applyFont="1" applyBorder="1" applyAlignment="1">
      <alignment horizontal="center"/>
    </xf>
    <xf numFmtId="168" fontId="34" fillId="0" borderId="77" xfId="25" applyNumberFormat="1" applyFont="1" applyBorder="1" applyAlignment="1">
      <alignment horizontal="center"/>
    </xf>
    <xf numFmtId="168" fontId="34" fillId="2" borderId="77" xfId="0" applyNumberFormat="1" applyFont="1" applyFill="1" applyBorder="1" applyAlignment="1">
      <alignment horizontal="center" vertical="center"/>
    </xf>
    <xf numFmtId="282" fontId="32" fillId="5" borderId="87" xfId="53400" applyNumberFormat="1" applyFont="1" applyFill="1" applyBorder="1" applyAlignment="1">
      <alignment horizontal="center" vertical="center" wrapText="1"/>
    </xf>
    <xf numFmtId="168" fontId="32" fillId="6" borderId="87" xfId="13" applyNumberFormat="1" applyFont="1" applyFill="1" applyBorder="1" applyAlignment="1">
      <alignment horizontal="center"/>
    </xf>
    <xf numFmtId="168" fontId="32" fillId="6" borderId="86" xfId="13" applyNumberFormat="1" applyFont="1" applyFill="1" applyBorder="1" applyAlignment="1">
      <alignment horizontal="center"/>
    </xf>
    <xf numFmtId="168" fontId="34" fillId="5" borderId="87" xfId="36928" applyNumberFormat="1" applyFont="1" applyFill="1" applyBorder="1" applyAlignment="1">
      <alignment horizontal="center" vertical="center"/>
    </xf>
    <xf numFmtId="168" fontId="34" fillId="5" borderId="88" xfId="36928" applyNumberFormat="1" applyFont="1" applyFill="1" applyBorder="1" applyAlignment="1">
      <alignment horizontal="center" vertical="center"/>
    </xf>
    <xf numFmtId="0" fontId="32" fillId="5" borderId="4" xfId="48" applyFont="1" applyFill="1" applyBorder="1" applyAlignment="1">
      <alignment horizontal="left" vertical="center" indent="1"/>
    </xf>
    <xf numFmtId="37" fontId="35" fillId="3" borderId="0" xfId="0" applyNumberFormat="1" applyFont="1" applyFill="1" applyAlignment="1">
      <alignment horizontal="center"/>
    </xf>
    <xf numFmtId="37" fontId="35" fillId="3" borderId="5" xfId="0" applyNumberFormat="1" applyFont="1" applyFill="1" applyBorder="1" applyAlignment="1">
      <alignment horizontal="center"/>
    </xf>
    <xf numFmtId="283" fontId="32" fillId="5" borderId="87" xfId="13888" applyNumberFormat="1" applyFont="1" applyFill="1" applyBorder="1" applyAlignment="1">
      <alignment horizontal="center" vertical="center"/>
    </xf>
    <xf numFmtId="283" fontId="32" fillId="5" borderId="88" xfId="13888" applyNumberFormat="1" applyFont="1" applyFill="1" applyBorder="1" applyAlignment="1">
      <alignment horizontal="center" vertical="center"/>
    </xf>
    <xf numFmtId="168" fontId="45" fillId="5" borderId="79" xfId="36333" applyNumberFormat="1" applyFont="1" applyFill="1" applyBorder="1" applyAlignment="1">
      <alignment horizontal="center" vertical="center"/>
    </xf>
    <xf numFmtId="168" fontId="45" fillId="5" borderId="77" xfId="36333" applyNumberFormat="1" applyFont="1" applyFill="1" applyBorder="1" applyAlignment="1">
      <alignment horizontal="center" vertical="center"/>
    </xf>
    <xf numFmtId="168" fontId="36" fillId="5" borderId="76" xfId="36333" applyNumberFormat="1" applyFont="1" applyFill="1" applyBorder="1" applyAlignment="1">
      <alignment horizontal="center"/>
    </xf>
    <xf numFmtId="168" fontId="36" fillId="5" borderId="0" xfId="36333" applyNumberFormat="1" applyFont="1" applyFill="1" applyAlignment="1">
      <alignment horizontal="center"/>
    </xf>
    <xf numFmtId="0" fontId="34" fillId="2" borderId="0" xfId="0" applyFont="1" applyFill="1" applyAlignment="1">
      <alignment horizontal="left" vertical="center"/>
    </xf>
    <xf numFmtId="168" fontId="32" fillId="2" borderId="0" xfId="0" applyNumberFormat="1" applyFont="1" applyFill="1" applyAlignment="1">
      <alignment horizontal="center" vertical="center"/>
    </xf>
    <xf numFmtId="168" fontId="34" fillId="6" borderId="87" xfId="13" applyNumberFormat="1" applyFont="1" applyFill="1" applyBorder="1" applyAlignment="1">
      <alignment horizontal="center"/>
    </xf>
    <xf numFmtId="203" fontId="32" fillId="0" borderId="0" xfId="12" applyNumberFormat="1" applyFont="1" applyBorder="1" applyAlignment="1">
      <alignment horizontal="center" vertical="center"/>
    </xf>
    <xf numFmtId="203" fontId="32" fillId="0" borderId="9" xfId="12" applyNumberFormat="1" applyFont="1" applyBorder="1" applyAlignment="1">
      <alignment horizontal="center" vertical="center"/>
    </xf>
    <xf numFmtId="203" fontId="32" fillId="0" borderId="8" xfId="12" applyNumberFormat="1" applyFont="1" applyBorder="1" applyAlignment="1">
      <alignment horizontal="center" vertical="center"/>
    </xf>
    <xf numFmtId="203" fontId="34" fillId="0" borderId="9" xfId="12" applyNumberFormat="1" applyFont="1" applyBorder="1" applyAlignment="1">
      <alignment horizontal="center" vertical="center"/>
    </xf>
    <xf numFmtId="203" fontId="34" fillId="0" borderId="8" xfId="12" applyNumberFormat="1" applyFont="1" applyBorder="1" applyAlignment="1">
      <alignment horizontal="center" vertical="center"/>
    </xf>
    <xf numFmtId="203" fontId="34" fillId="0" borderId="87" xfId="12" applyNumberFormat="1" applyFont="1" applyBorder="1" applyAlignment="1">
      <alignment horizontal="center" vertical="center"/>
    </xf>
    <xf numFmtId="203" fontId="34" fillId="0" borderId="75" xfId="12" applyNumberFormat="1" applyFont="1" applyBorder="1" applyAlignment="1">
      <alignment horizontal="center" vertical="center"/>
    </xf>
    <xf numFmtId="203" fontId="34" fillId="0" borderId="88" xfId="12" applyNumberFormat="1" applyFont="1" applyBorder="1" applyAlignment="1">
      <alignment horizontal="center" vertical="center"/>
    </xf>
    <xf numFmtId="203" fontId="34" fillId="0" borderId="0" xfId="12" applyNumberFormat="1" applyFont="1" applyBorder="1" applyAlignment="1">
      <alignment horizontal="center" vertical="center"/>
    </xf>
    <xf numFmtId="168" fontId="34" fillId="0" borderId="80" xfId="13" applyNumberFormat="1" applyFont="1" applyBorder="1" applyAlignment="1">
      <alignment horizontal="center"/>
    </xf>
    <xf numFmtId="1" fontId="35" fillId="3" borderId="79" xfId="12" applyNumberFormat="1" applyFont="1" applyFill="1" applyBorder="1" applyAlignment="1">
      <alignment horizontal="center" vertical="center"/>
    </xf>
    <xf numFmtId="170" fontId="34" fillId="0" borderId="5" xfId="12" applyNumberFormat="1" applyFont="1" applyBorder="1" applyAlignment="1">
      <alignment horizontal="center" vertical="center"/>
    </xf>
    <xf numFmtId="170" fontId="34" fillId="0" borderId="0" xfId="12" applyNumberFormat="1" applyFont="1" applyAlignment="1">
      <alignment horizontal="center" vertical="center"/>
    </xf>
    <xf numFmtId="170" fontId="32" fillId="0" borderId="0" xfId="12" applyNumberFormat="1" applyFont="1" applyAlignment="1">
      <alignment horizontal="center" vertical="center"/>
    </xf>
    <xf numFmtId="170" fontId="32" fillId="0" borderId="5" xfId="12" applyNumberFormat="1" applyFont="1" applyBorder="1" applyAlignment="1">
      <alignment horizontal="center" vertical="center"/>
    </xf>
    <xf numFmtId="10" fontId="32" fillId="0" borderId="5" xfId="13" applyNumberFormat="1" applyFont="1" applyBorder="1" applyAlignment="1">
      <alignment horizontal="center" vertical="center"/>
    </xf>
    <xf numFmtId="10" fontId="32" fillId="0" borderId="0" xfId="13" applyNumberFormat="1" applyFont="1" applyAlignment="1">
      <alignment horizontal="center" vertical="center"/>
    </xf>
    <xf numFmtId="203" fontId="32" fillId="0" borderId="5" xfId="12" applyNumberFormat="1" applyFont="1" applyBorder="1" applyAlignment="1">
      <alignment horizontal="center"/>
    </xf>
    <xf numFmtId="203" fontId="32" fillId="0" borderId="0" xfId="12" applyNumberFormat="1" applyFont="1" applyBorder="1" applyAlignment="1">
      <alignment horizontal="center"/>
    </xf>
    <xf numFmtId="203" fontId="32" fillId="0" borderId="87" xfId="12" applyNumberFormat="1" applyFont="1" applyBorder="1" applyAlignment="1">
      <alignment horizontal="center"/>
    </xf>
    <xf numFmtId="203" fontId="32" fillId="0" borderId="75" xfId="12" applyNumberFormat="1" applyFont="1" applyBorder="1" applyAlignment="1">
      <alignment horizontal="center"/>
    </xf>
    <xf numFmtId="203" fontId="36" fillId="0" borderId="88" xfId="0" applyNumberFormat="1" applyFont="1" applyBorder="1" applyAlignment="1">
      <alignment horizontal="center"/>
    </xf>
    <xf numFmtId="203" fontId="34" fillId="0" borderId="79" xfId="12" applyNumberFormat="1" applyFont="1" applyBorder="1" applyAlignment="1">
      <alignment horizontal="center" vertical="center"/>
    </xf>
    <xf numFmtId="0" fontId="34" fillId="2" borderId="79" xfId="0" applyFont="1" applyFill="1" applyBorder="1"/>
    <xf numFmtId="282" fontId="32" fillId="5" borderId="90" xfId="53397" applyNumberFormat="1" applyFont="1" applyFill="1" applyBorder="1" applyAlignment="1">
      <alignment horizontal="center" vertical="center" wrapText="1"/>
    </xf>
    <xf numFmtId="0" fontId="32" fillId="2" borderId="86" xfId="0" applyFont="1" applyFill="1" applyBorder="1" applyAlignment="1">
      <alignment vertical="center"/>
    </xf>
    <xf numFmtId="282" fontId="34" fillId="5" borderId="90" xfId="53397" applyNumberFormat="1" applyFont="1" applyFill="1" applyBorder="1" applyAlignment="1">
      <alignment horizontal="center" vertical="center" wrapText="1"/>
    </xf>
    <xf numFmtId="165" fontId="35" fillId="3" borderId="80" xfId="0" quotePrefix="1" applyNumberFormat="1" applyFont="1" applyFill="1" applyBorder="1" applyAlignment="1">
      <alignment horizontal="left"/>
    </xf>
    <xf numFmtId="203" fontId="34" fillId="0" borderId="10" xfId="12" applyNumberFormat="1" applyFont="1" applyBorder="1" applyAlignment="1">
      <alignment horizontal="center" vertical="center"/>
    </xf>
    <xf numFmtId="14" fontId="35" fillId="3" borderId="90" xfId="39" applyNumberFormat="1" applyFont="1" applyFill="1" applyBorder="1" applyAlignment="1">
      <alignment horizontal="center" vertical="center"/>
    </xf>
    <xf numFmtId="203" fontId="0" fillId="0" borderId="0" xfId="0" applyNumberFormat="1"/>
    <xf numFmtId="203" fontId="32" fillId="0" borderId="10" xfId="12" applyNumberFormat="1" applyFont="1" applyBorder="1" applyAlignment="1">
      <alignment horizontal="center" vertical="center"/>
    </xf>
    <xf numFmtId="203" fontId="32" fillId="0" borderId="0" xfId="12" applyNumberFormat="1" applyFont="1" applyAlignment="1">
      <alignment horizontal="center"/>
    </xf>
    <xf numFmtId="1" fontId="1" fillId="3" borderId="90" xfId="39" quotePrefix="1" applyNumberFormat="1" applyFont="1" applyFill="1" applyBorder="1" applyAlignment="1">
      <alignment horizontal="center"/>
    </xf>
    <xf numFmtId="203" fontId="32" fillId="0" borderId="90" xfId="12" applyNumberFormat="1" applyFont="1" applyBorder="1" applyAlignment="1">
      <alignment horizontal="center"/>
    </xf>
    <xf numFmtId="0" fontId="34" fillId="0" borderId="5" xfId="0" applyFont="1" applyBorder="1" applyAlignment="1">
      <alignment horizontal="left" vertical="center" indent="1"/>
    </xf>
    <xf numFmtId="0" fontId="34" fillId="0" borderId="13" xfId="0" applyFont="1" applyBorder="1" applyAlignment="1">
      <alignment horizontal="left" vertical="center" indent="1"/>
    </xf>
    <xf numFmtId="168" fontId="34" fillId="0" borderId="92" xfId="13" applyNumberFormat="1" applyFont="1" applyBorder="1" applyAlignment="1">
      <alignment horizontal="center" vertical="center"/>
    </xf>
    <xf numFmtId="168" fontId="34" fillId="0" borderId="91" xfId="13" applyNumberFormat="1" applyFont="1" applyBorder="1" applyAlignment="1">
      <alignment horizontal="center" vertical="center"/>
    </xf>
    <xf numFmtId="0" fontId="34" fillId="0" borderId="79" xfId="0" applyFont="1" applyBorder="1" applyAlignment="1">
      <alignment horizontal="left" vertical="center" indent="1"/>
    </xf>
    <xf numFmtId="168" fontId="34" fillId="0" borderId="80" xfId="13" applyNumberFormat="1" applyFont="1" applyBorder="1" applyAlignment="1">
      <alignment horizontal="center" vertical="center"/>
    </xf>
    <xf numFmtId="203" fontId="32" fillId="0" borderId="90" xfId="12" applyNumberFormat="1" applyFont="1" applyBorder="1" applyAlignment="1">
      <alignment horizontal="center" vertical="center"/>
    </xf>
    <xf numFmtId="168" fontId="32" fillId="5" borderId="90" xfId="13" applyNumberFormat="1" applyFont="1" applyFill="1" applyBorder="1" applyAlignment="1">
      <alignment horizontal="center" vertical="center"/>
    </xf>
    <xf numFmtId="203" fontId="34" fillId="0" borderId="90" xfId="12" applyNumberFormat="1" applyFont="1" applyBorder="1" applyAlignment="1">
      <alignment horizontal="center" vertical="center"/>
    </xf>
    <xf numFmtId="168" fontId="34" fillId="5" borderId="90" xfId="13" applyNumberFormat="1" applyFont="1" applyFill="1" applyBorder="1" applyAlignment="1">
      <alignment horizontal="center" vertical="center"/>
    </xf>
    <xf numFmtId="0" fontId="32" fillId="5" borderId="5" xfId="0" applyFont="1" applyFill="1" applyBorder="1" applyAlignment="1">
      <alignment vertical="center"/>
    </xf>
    <xf numFmtId="282" fontId="19" fillId="0" borderId="0" xfId="0" applyNumberFormat="1" applyFont="1"/>
    <xf numFmtId="168" fontId="34" fillId="5" borderId="90" xfId="36928" applyNumberFormat="1" applyFont="1" applyFill="1" applyBorder="1" applyAlignment="1">
      <alignment horizontal="center" vertical="center"/>
    </xf>
    <xf numFmtId="282" fontId="34" fillId="5" borderId="87" xfId="53397" applyNumberFormat="1" applyFont="1" applyFill="1" applyBorder="1" applyAlignment="1">
      <alignment horizontal="center" vertical="center" wrapText="1"/>
    </xf>
    <xf numFmtId="282" fontId="34" fillId="5" borderId="75" xfId="53397" applyNumberFormat="1" applyFont="1" applyFill="1" applyBorder="1" applyAlignment="1">
      <alignment horizontal="center" vertical="center" wrapText="1"/>
    </xf>
    <xf numFmtId="282" fontId="34" fillId="5" borderId="88" xfId="53397" applyNumberFormat="1" applyFont="1" applyFill="1" applyBorder="1" applyAlignment="1">
      <alignment horizontal="center" vertical="center" wrapText="1"/>
    </xf>
    <xf numFmtId="168" fontId="32" fillId="5" borderId="90" xfId="36928" applyNumberFormat="1" applyFont="1" applyFill="1" applyBorder="1" applyAlignment="1">
      <alignment horizontal="center" vertical="center"/>
    </xf>
    <xf numFmtId="0" fontId="35" fillId="3" borderId="5" xfId="48" applyFont="1" applyFill="1" applyBorder="1" applyAlignment="1">
      <alignment horizontal="center" vertical="center"/>
    </xf>
    <xf numFmtId="0" fontId="35" fillId="3" borderId="0" xfId="48" applyFont="1" applyFill="1" applyAlignment="1">
      <alignment horizontal="center" vertical="center"/>
    </xf>
    <xf numFmtId="0" fontId="35" fillId="3" borderId="90" xfId="48" applyFont="1" applyFill="1" applyBorder="1" applyAlignment="1">
      <alignment horizontal="center" vertical="center"/>
    </xf>
    <xf numFmtId="0" fontId="302" fillId="4" borderId="90" xfId="0" applyFont="1" applyFill="1" applyBorder="1" applyAlignment="1">
      <alignment horizontal="center" vertical="center"/>
    </xf>
    <xf numFmtId="168" fontId="36" fillId="0" borderId="90" xfId="53391" applyNumberFormat="1" applyFont="1" applyBorder="1" applyAlignment="1">
      <alignment horizontal="center"/>
    </xf>
    <xf numFmtId="0" fontId="36" fillId="0" borderId="90" xfId="0" applyFont="1" applyBorder="1" applyAlignment="1">
      <alignment horizontal="center"/>
    </xf>
    <xf numFmtId="14" fontId="302" fillId="3" borderId="90" xfId="39" applyNumberFormat="1" applyFont="1" applyFill="1" applyBorder="1" applyAlignment="1">
      <alignment horizontal="center" vertical="center"/>
    </xf>
    <xf numFmtId="1" fontId="35" fillId="3" borderId="90" xfId="53398" applyNumberFormat="1" applyFont="1" applyFill="1" applyBorder="1" applyAlignment="1">
      <alignment horizontal="center" vertical="center"/>
    </xf>
    <xf numFmtId="0" fontId="36" fillId="0" borderId="79" xfId="0" applyFont="1" applyBorder="1"/>
    <xf numFmtId="168" fontId="32" fillId="0" borderId="90" xfId="31" applyNumberFormat="1" applyFont="1" applyFill="1" applyBorder="1" applyAlignment="1">
      <alignment horizontal="center" vertical="center"/>
    </xf>
    <xf numFmtId="282" fontId="48" fillId="5" borderId="90" xfId="53397" applyNumberFormat="1" applyFont="1" applyFill="1" applyBorder="1" applyAlignment="1">
      <alignment horizontal="center" vertical="center" wrapText="1"/>
    </xf>
    <xf numFmtId="168" fontId="34" fillId="5" borderId="90" xfId="36310" applyNumberFormat="1" applyFont="1" applyFill="1" applyBorder="1" applyAlignment="1">
      <alignment horizontal="center" vertical="center" wrapText="1"/>
    </xf>
    <xf numFmtId="282" fontId="34" fillId="5" borderId="90" xfId="55" applyNumberFormat="1" applyFont="1" applyFill="1" applyBorder="1" applyAlignment="1">
      <alignment horizontal="center" vertical="center" wrapText="1"/>
    </xf>
    <xf numFmtId="168" fontId="32" fillId="5" borderId="90" xfId="13" applyNumberFormat="1" applyFont="1" applyFill="1" applyBorder="1" applyAlignment="1">
      <alignment horizontal="center"/>
    </xf>
    <xf numFmtId="282" fontId="32" fillId="5" borderId="90" xfId="55" applyNumberFormat="1" applyFont="1" applyFill="1" applyBorder="1" applyAlignment="1">
      <alignment horizontal="center" vertical="center" wrapText="1"/>
    </xf>
    <xf numFmtId="0" fontId="32" fillId="0" borderId="5" xfId="0" applyFont="1" applyBorder="1" applyAlignment="1">
      <alignment horizontal="left" vertical="center"/>
    </xf>
    <xf numFmtId="168" fontId="32" fillId="6" borderId="90" xfId="13" applyNumberFormat="1" applyFont="1" applyFill="1" applyBorder="1" applyAlignment="1">
      <alignment horizontal="center"/>
    </xf>
    <xf numFmtId="203" fontId="32" fillId="0" borderId="87" xfId="12" applyNumberFormat="1" applyFont="1" applyBorder="1" applyAlignment="1">
      <alignment horizontal="center" vertical="center"/>
    </xf>
    <xf numFmtId="203" fontId="32" fillId="0" borderId="88" xfId="12" applyNumberFormat="1" applyFont="1" applyBorder="1" applyAlignment="1">
      <alignment horizontal="center" vertical="center"/>
    </xf>
    <xf numFmtId="168" fontId="32" fillId="6" borderId="88" xfId="13" applyNumberFormat="1" applyFont="1" applyFill="1" applyBorder="1" applyAlignment="1">
      <alignment horizontal="center"/>
    </xf>
    <xf numFmtId="168" fontId="32" fillId="6" borderId="79" xfId="13" applyNumberFormat="1" applyFont="1" applyFill="1" applyBorder="1" applyAlignment="1">
      <alignment horizontal="center"/>
    </xf>
    <xf numFmtId="168" fontId="32" fillId="6" borderId="77" xfId="13" applyNumberFormat="1" applyFont="1" applyFill="1" applyBorder="1" applyAlignment="1">
      <alignment horizontal="center"/>
    </xf>
    <xf numFmtId="168" fontId="32" fillId="6" borderId="80" xfId="13" applyNumberFormat="1" applyFont="1" applyFill="1" applyBorder="1" applyAlignment="1">
      <alignment horizontal="center"/>
    </xf>
    <xf numFmtId="168" fontId="34" fillId="6" borderId="90" xfId="13" applyNumberFormat="1" applyFont="1" applyFill="1" applyBorder="1" applyAlignment="1">
      <alignment horizontal="center"/>
    </xf>
    <xf numFmtId="168" fontId="34" fillId="6" borderId="5" xfId="13" applyNumberFormat="1" applyFont="1" applyFill="1" applyBorder="1" applyAlignment="1">
      <alignment horizontal="center" vertical="center"/>
    </xf>
    <xf numFmtId="168" fontId="34" fillId="6" borderId="90" xfId="13" applyNumberFormat="1" applyFont="1" applyFill="1" applyBorder="1" applyAlignment="1">
      <alignment horizontal="center" vertical="center"/>
    </xf>
    <xf numFmtId="168" fontId="34" fillId="6" borderId="4" xfId="13" applyNumberFormat="1" applyFont="1" applyFill="1" applyBorder="1" applyAlignment="1">
      <alignment horizontal="center" vertical="center"/>
    </xf>
    <xf numFmtId="0" fontId="35" fillId="3" borderId="87" xfId="23" applyFont="1" applyFill="1" applyBorder="1" applyAlignment="1">
      <alignment vertical="top"/>
    </xf>
    <xf numFmtId="0" fontId="35" fillId="3" borderId="87" xfId="0" applyFont="1" applyFill="1" applyBorder="1" applyAlignment="1">
      <alignment horizontal="centerContinuous"/>
    </xf>
    <xf numFmtId="0" fontId="35" fillId="3" borderId="88" xfId="0" applyFont="1" applyFill="1" applyBorder="1" applyAlignment="1">
      <alignment horizontal="centerContinuous"/>
    </xf>
    <xf numFmtId="0" fontId="35" fillId="3" borderId="86" xfId="0" applyFont="1" applyFill="1" applyBorder="1" applyAlignment="1">
      <alignment horizontal="centerContinuous"/>
    </xf>
    <xf numFmtId="0" fontId="35" fillId="3" borderId="79" xfId="23" quotePrefix="1" applyFont="1" applyFill="1" applyBorder="1"/>
    <xf numFmtId="176" fontId="35" fillId="3" borderId="5" xfId="23" applyNumberFormat="1" applyFont="1" applyFill="1" applyBorder="1" applyAlignment="1">
      <alignment horizontal="center"/>
    </xf>
    <xf numFmtId="0" fontId="35" fillId="3" borderId="5" xfId="0" quotePrefix="1" applyFont="1" applyFill="1" applyBorder="1" applyAlignment="1">
      <alignment horizontal="center"/>
    </xf>
    <xf numFmtId="168" fontId="300" fillId="0" borderId="10" xfId="36282" applyNumberFormat="1" applyFont="1" applyBorder="1" applyAlignment="1">
      <alignment horizontal="center" wrapText="1"/>
    </xf>
    <xf numFmtId="0" fontId="35" fillId="3" borderId="86" xfId="0" applyFont="1" applyFill="1" applyBorder="1" applyAlignment="1">
      <alignment vertical="center"/>
    </xf>
    <xf numFmtId="165" fontId="35" fillId="3" borderId="80" xfId="0" quotePrefix="1" applyNumberFormat="1" applyFont="1" applyFill="1" applyBorder="1"/>
    <xf numFmtId="0" fontId="35" fillId="0" borderId="0" xfId="35" applyFont="1" applyAlignment="1">
      <alignment vertical="center" wrapText="1"/>
    </xf>
    <xf numFmtId="0" fontId="32" fillId="0" borderId="80" xfId="0" applyFont="1" applyBorder="1" applyAlignment="1">
      <alignment horizontal="left" indent="1"/>
    </xf>
    <xf numFmtId="0" fontId="35" fillId="3" borderId="76" xfId="53393" applyFont="1" applyFill="1" applyBorder="1" applyAlignment="1">
      <alignment horizontal="center"/>
    </xf>
    <xf numFmtId="0" fontId="35" fillId="3" borderId="77" xfId="53393" applyFont="1" applyFill="1" applyBorder="1" applyAlignment="1">
      <alignment horizontal="center"/>
    </xf>
    <xf numFmtId="203" fontId="34" fillId="0" borderId="9" xfId="5" applyNumberFormat="1" applyFont="1" applyBorder="1" applyAlignment="1">
      <alignment horizontal="center" vertical="center"/>
    </xf>
    <xf numFmtId="203" fontId="34" fillId="0" borderId="8" xfId="5" applyNumberFormat="1" applyFont="1" applyBorder="1" applyAlignment="1">
      <alignment horizontal="center" vertical="center"/>
    </xf>
    <xf numFmtId="203" fontId="34" fillId="0" borderId="10" xfId="5" applyNumberFormat="1" applyFont="1" applyBorder="1" applyAlignment="1">
      <alignment horizontal="center" vertical="center"/>
    </xf>
    <xf numFmtId="168" fontId="34" fillId="0" borderId="9" xfId="53378" applyNumberFormat="1" applyFont="1" applyBorder="1" applyAlignment="1">
      <alignment horizontal="center" vertical="center"/>
    </xf>
    <xf numFmtId="168" fontId="34" fillId="0" borderId="10" xfId="53378" applyNumberFormat="1" applyFont="1" applyBorder="1" applyAlignment="1">
      <alignment horizontal="center" vertical="center"/>
    </xf>
    <xf numFmtId="168" fontId="299" fillId="0" borderId="0" xfId="36282" applyNumberFormat="1" applyFont="1" applyAlignment="1">
      <alignment horizontal="center" vertical="center" wrapText="1"/>
    </xf>
    <xf numFmtId="168" fontId="300" fillId="0" borderId="0" xfId="36282" applyNumberFormat="1" applyFont="1" applyAlignment="1">
      <alignment horizontal="center" vertical="center" wrapText="1"/>
    </xf>
    <xf numFmtId="14" fontId="302" fillId="3" borderId="79" xfId="44" applyNumberFormat="1" applyFont="1" applyFill="1" applyBorder="1" applyAlignment="1">
      <alignment horizontal="center" vertical="center" wrapText="1"/>
    </xf>
    <xf numFmtId="14" fontId="302" fillId="3" borderId="76" xfId="44" applyNumberFormat="1" applyFont="1" applyFill="1" applyBorder="1" applyAlignment="1">
      <alignment horizontal="center" vertical="center" wrapText="1"/>
    </xf>
    <xf numFmtId="14" fontId="302" fillId="3" borderId="77" xfId="44" applyNumberFormat="1" applyFont="1" applyFill="1" applyBorder="1" applyAlignment="1">
      <alignment horizontal="center" vertical="center" wrapText="1"/>
    </xf>
    <xf numFmtId="203" fontId="32" fillId="0" borderId="5" xfId="0" applyNumberFormat="1" applyFont="1" applyBorder="1" applyAlignment="1">
      <alignment horizontal="center"/>
    </xf>
    <xf numFmtId="203" fontId="32" fillId="0" borderId="0" xfId="0" applyNumberFormat="1" applyFont="1" applyAlignment="1">
      <alignment horizontal="center"/>
    </xf>
    <xf numFmtId="203" fontId="34" fillId="0" borderId="9" xfId="0" applyNumberFormat="1" applyFont="1" applyBorder="1" applyAlignment="1">
      <alignment horizontal="center"/>
    </xf>
    <xf numFmtId="203" fontId="34" fillId="0" borderId="8" xfId="0" applyNumberFormat="1" applyFont="1" applyBorder="1" applyAlignment="1">
      <alignment horizontal="center"/>
    </xf>
    <xf numFmtId="0" fontId="35" fillId="3" borderId="87" xfId="0" applyFont="1" applyFill="1" applyBorder="1" applyAlignment="1">
      <alignment vertical="center"/>
    </xf>
    <xf numFmtId="0" fontId="35" fillId="3" borderId="88" xfId="0" applyFont="1" applyFill="1" applyBorder="1" applyAlignment="1">
      <alignment vertical="center"/>
    </xf>
    <xf numFmtId="0" fontId="35" fillId="3" borderId="80" xfId="0" quotePrefix="1" applyFont="1" applyFill="1" applyBorder="1"/>
    <xf numFmtId="170" fontId="12" fillId="5" borderId="0" xfId="53398" applyNumberFormat="1" applyFont="1" applyFill="1" applyBorder="1" applyAlignment="1">
      <alignment vertical="center"/>
    </xf>
    <xf numFmtId="168" fontId="32" fillId="0" borderId="79" xfId="53378" applyNumberFormat="1" applyFont="1" applyBorder="1" applyAlignment="1">
      <alignment horizontal="center" vertical="center"/>
    </xf>
    <xf numFmtId="168" fontId="32" fillId="0" borderId="77" xfId="53378" applyNumberFormat="1" applyFont="1" applyBorder="1" applyAlignment="1">
      <alignment horizontal="center" vertical="center"/>
    </xf>
    <xf numFmtId="203" fontId="32" fillId="0" borderId="0" xfId="5" applyNumberFormat="1" applyFont="1" applyBorder="1" applyAlignment="1">
      <alignment horizontal="center" vertical="center"/>
    </xf>
    <xf numFmtId="0" fontId="45" fillId="0" borderId="4" xfId="0" applyFont="1" applyBorder="1" applyAlignment="1">
      <alignment vertical="center"/>
    </xf>
    <xf numFmtId="168" fontId="12" fillId="0" borderId="0" xfId="36282" applyNumberFormat="1" applyFont="1" applyBorder="1" applyAlignment="1">
      <alignment horizontal="center" vertical="center"/>
    </xf>
    <xf numFmtId="168" fontId="32" fillId="0" borderId="9" xfId="36282" applyNumberFormat="1" applyFont="1" applyBorder="1" applyAlignment="1">
      <alignment horizontal="center" vertical="center"/>
    </xf>
    <xf numFmtId="168" fontId="32" fillId="0" borderId="10" xfId="36282" applyNumberFormat="1" applyFont="1" applyBorder="1" applyAlignment="1">
      <alignment horizontal="center" vertical="center"/>
    </xf>
    <xf numFmtId="3" fontId="32" fillId="0" borderId="5" xfId="12" applyNumberFormat="1" applyFont="1" applyFill="1" applyBorder="1" applyAlignment="1">
      <alignment horizontal="center" vertical="center"/>
    </xf>
    <xf numFmtId="3" fontId="32" fillId="0" borderId="0" xfId="12" applyNumberFormat="1" applyFont="1" applyFill="1" applyBorder="1" applyAlignment="1">
      <alignment horizontal="center" vertical="center"/>
    </xf>
    <xf numFmtId="168" fontId="32" fillId="0" borderId="90" xfId="12" applyNumberFormat="1" applyFont="1" applyFill="1" applyBorder="1" applyAlignment="1">
      <alignment horizontal="center" vertical="center"/>
    </xf>
    <xf numFmtId="3" fontId="34" fillId="0" borderId="9" xfId="12" applyNumberFormat="1" applyFont="1" applyFill="1" applyBorder="1" applyAlignment="1">
      <alignment horizontal="center" vertical="center"/>
    </xf>
    <xf numFmtId="3" fontId="34" fillId="0" borderId="8" xfId="12" applyNumberFormat="1" applyFont="1" applyFill="1" applyBorder="1" applyAlignment="1">
      <alignment horizontal="center" vertical="center"/>
    </xf>
    <xf numFmtId="168" fontId="34" fillId="0" borderId="10" xfId="12" applyNumberFormat="1" applyFont="1" applyFill="1" applyBorder="1" applyAlignment="1">
      <alignment horizontal="center" vertical="center"/>
    </xf>
    <xf numFmtId="168" fontId="32" fillId="0" borderId="9" xfId="12" applyNumberFormat="1" applyFont="1" applyFill="1" applyBorder="1" applyAlignment="1">
      <alignment horizontal="center" vertical="center"/>
    </xf>
    <xf numFmtId="168" fontId="32" fillId="0" borderId="8" xfId="12" applyNumberFormat="1" applyFont="1" applyFill="1" applyBorder="1" applyAlignment="1">
      <alignment horizontal="center" vertical="center"/>
    </xf>
    <xf numFmtId="168" fontId="32" fillId="0" borderId="10" xfId="12" applyNumberFormat="1" applyFont="1" applyFill="1" applyBorder="1" applyAlignment="1">
      <alignment horizontal="center" vertical="center"/>
    </xf>
    <xf numFmtId="1" fontId="35" fillId="3" borderId="75" xfId="0" quotePrefix="1" applyNumberFormat="1" applyFont="1" applyFill="1" applyBorder="1" applyAlignment="1">
      <alignment horizontal="center" vertical="center"/>
    </xf>
    <xf numFmtId="0" fontId="35" fillId="3" borderId="75" xfId="0" quotePrefix="1" applyFont="1" applyFill="1" applyBorder="1" applyAlignment="1">
      <alignment horizontal="center" vertical="center"/>
    </xf>
    <xf numFmtId="1" fontId="35" fillId="3" borderId="0" xfId="12" applyNumberFormat="1" applyFont="1" applyFill="1" applyBorder="1" applyAlignment="1">
      <alignment horizontal="center"/>
    </xf>
    <xf numFmtId="1" fontId="35" fillId="3" borderId="0" xfId="12" applyNumberFormat="1" applyFont="1" applyFill="1" applyAlignment="1">
      <alignment vertical="center"/>
    </xf>
    <xf numFmtId="1" fontId="35" fillId="3" borderId="76" xfId="12" applyNumberFormat="1" applyFont="1" applyFill="1" applyBorder="1" applyAlignment="1">
      <alignment horizontal="center"/>
    </xf>
    <xf numFmtId="3" fontId="32" fillId="0" borderId="5" xfId="12" applyNumberFormat="1" applyFont="1" applyBorder="1" applyAlignment="1">
      <alignment horizontal="center" vertical="center"/>
    </xf>
    <xf numFmtId="3" fontId="32" fillId="0" borderId="0" xfId="12" applyNumberFormat="1" applyFont="1" applyAlignment="1">
      <alignment horizontal="center" vertical="center"/>
    </xf>
    <xf numFmtId="0" fontId="34" fillId="0" borderId="7" xfId="0" applyFont="1" applyBorder="1" applyAlignment="1">
      <alignment horizontal="left" vertical="center"/>
    </xf>
    <xf numFmtId="3" fontId="34" fillId="0" borderId="9" xfId="12" applyNumberFormat="1" applyFont="1" applyBorder="1" applyAlignment="1">
      <alignment horizontal="center" vertical="center"/>
    </xf>
    <xf numFmtId="3" fontId="34" fillId="0" borderId="8" xfId="12" applyNumberFormat="1" applyFont="1" applyBorder="1" applyAlignment="1">
      <alignment horizontal="center" vertical="center"/>
    </xf>
    <xf numFmtId="168" fontId="34" fillId="0" borderId="10" xfId="12" applyNumberFormat="1" applyFont="1" applyBorder="1" applyAlignment="1">
      <alignment horizontal="center" vertical="center"/>
    </xf>
    <xf numFmtId="0" fontId="32" fillId="0" borderId="7" xfId="0" applyFont="1" applyBorder="1" applyAlignment="1">
      <alignment horizontal="left" vertical="center"/>
    </xf>
    <xf numFmtId="168" fontId="32" fillId="0" borderId="9" xfId="53391" applyNumberFormat="1" applyFont="1" applyBorder="1" applyAlignment="1">
      <alignment horizontal="center" vertical="center"/>
    </xf>
    <xf numFmtId="168" fontId="32" fillId="0" borderId="8" xfId="53391" applyNumberFormat="1" applyFont="1" applyBorder="1" applyAlignment="1">
      <alignment horizontal="center" vertical="center"/>
    </xf>
    <xf numFmtId="168" fontId="32" fillId="0" borderId="10" xfId="12" applyNumberFormat="1" applyFont="1" applyBorder="1" applyAlignment="1">
      <alignment horizontal="center" vertical="center"/>
    </xf>
    <xf numFmtId="1" fontId="35" fillId="3" borderId="0" xfId="12" applyNumberFormat="1" applyFont="1" applyFill="1" applyAlignment="1">
      <alignment horizontal="center"/>
    </xf>
    <xf numFmtId="0" fontId="302" fillId="4" borderId="5" xfId="0" applyFont="1" applyFill="1" applyBorder="1" applyAlignment="1">
      <alignment horizontal="center" vertical="center"/>
    </xf>
    <xf numFmtId="168" fontId="32" fillId="0" borderId="90" xfId="53378" applyNumberFormat="1" applyFont="1" applyBorder="1" applyAlignment="1">
      <alignment horizontal="center" vertical="center"/>
    </xf>
    <xf numFmtId="0" fontId="35" fillId="3" borderId="0" xfId="2" applyFont="1" applyFill="1" applyAlignment="1">
      <alignment horizontal="center"/>
    </xf>
    <xf numFmtId="0" fontId="35" fillId="3" borderId="90" xfId="2" applyFont="1" applyFill="1" applyBorder="1" applyAlignment="1">
      <alignment horizontal="center"/>
    </xf>
    <xf numFmtId="0" fontId="35" fillId="3" borderId="5" xfId="0" applyFont="1" applyFill="1" applyBorder="1" applyAlignment="1">
      <alignment horizontal="center" vertical="top"/>
    </xf>
    <xf numFmtId="251" fontId="32" fillId="0" borderId="87" xfId="5" applyNumberFormat="1" applyFont="1" applyBorder="1" applyAlignment="1">
      <alignment horizontal="center" vertical="center"/>
    </xf>
    <xf numFmtId="251" fontId="32" fillId="0" borderId="75" xfId="5" applyNumberFormat="1" applyFont="1" applyBorder="1" applyAlignment="1">
      <alignment horizontal="center" vertical="center"/>
    </xf>
    <xf numFmtId="251" fontId="32" fillId="0" borderId="5" xfId="5" applyNumberFormat="1" applyFont="1" applyBorder="1" applyAlignment="1">
      <alignment horizontal="center" vertical="center"/>
    </xf>
    <xf numFmtId="251" fontId="32" fillId="0" borderId="0" xfId="5" applyNumberFormat="1" applyFont="1" applyBorder="1" applyAlignment="1">
      <alignment horizontal="center" vertical="center"/>
    </xf>
    <xf numFmtId="251" fontId="34" fillId="0" borderId="79" xfId="5" applyNumberFormat="1" applyFont="1" applyBorder="1" applyAlignment="1">
      <alignment horizontal="center" vertical="center"/>
    </xf>
    <xf numFmtId="251" fontId="34" fillId="0" borderId="76" xfId="5" applyNumberFormat="1" applyFont="1" applyBorder="1" applyAlignment="1">
      <alignment horizontal="center" vertical="center"/>
    </xf>
    <xf numFmtId="168" fontId="32" fillId="0" borderId="87" xfId="53391" applyNumberFormat="1" applyFont="1" applyBorder="1" applyAlignment="1">
      <alignment horizontal="center" vertical="center"/>
    </xf>
    <xf numFmtId="168" fontId="32" fillId="0" borderId="88" xfId="53391" applyNumberFormat="1" applyFont="1" applyBorder="1" applyAlignment="1">
      <alignment horizontal="center" vertical="center"/>
    </xf>
    <xf numFmtId="168" fontId="32" fillId="0" borderId="5" xfId="53391" applyNumberFormat="1" applyFont="1" applyBorder="1" applyAlignment="1">
      <alignment horizontal="center" vertical="center"/>
    </xf>
    <xf numFmtId="168" fontId="32" fillId="0" borderId="90" xfId="53391" applyNumberFormat="1" applyFont="1" applyBorder="1" applyAlignment="1">
      <alignment horizontal="center" vertical="center"/>
    </xf>
    <xf numFmtId="168" fontId="34" fillId="0" borderId="79" xfId="53391" applyNumberFormat="1" applyFont="1" applyBorder="1" applyAlignment="1">
      <alignment horizontal="center" vertical="center"/>
    </xf>
    <xf numFmtId="168" fontId="34" fillId="0" borderId="77" xfId="53391" applyNumberFormat="1" applyFont="1" applyBorder="1" applyAlignment="1">
      <alignment horizontal="center" vertical="center"/>
    </xf>
    <xf numFmtId="168" fontId="32" fillId="0" borderId="86" xfId="53391" applyNumberFormat="1" applyFont="1" applyBorder="1" applyAlignment="1">
      <alignment horizontal="center" vertical="center"/>
    </xf>
    <xf numFmtId="168" fontId="32" fillId="0" borderId="4" xfId="53391" applyNumberFormat="1" applyFont="1" applyBorder="1" applyAlignment="1">
      <alignment horizontal="center" vertical="center"/>
    </xf>
    <xf numFmtId="168" fontId="34" fillId="0" borderId="9" xfId="53391" applyNumberFormat="1" applyFont="1" applyBorder="1" applyAlignment="1">
      <alignment horizontal="center" vertical="center"/>
    </xf>
    <xf numFmtId="168" fontId="34" fillId="0" borderId="10" xfId="53391" applyNumberFormat="1" applyFont="1" applyBorder="1" applyAlignment="1">
      <alignment horizontal="center" vertical="center"/>
    </xf>
    <xf numFmtId="168" fontId="34" fillId="0" borderId="7" xfId="53391" applyNumberFormat="1" applyFont="1" applyBorder="1" applyAlignment="1">
      <alignment horizontal="center" vertical="center"/>
    </xf>
    <xf numFmtId="168" fontId="32" fillId="6" borderId="5" xfId="13" applyNumberFormat="1" applyFont="1" applyFill="1" applyBorder="1" applyAlignment="1">
      <alignment horizontal="center" vertical="center"/>
    </xf>
    <xf numFmtId="168" fontId="32" fillId="6" borderId="90" xfId="13" applyNumberFormat="1" applyFont="1" applyFill="1" applyBorder="1" applyAlignment="1">
      <alignment horizontal="center" vertical="center"/>
    </xf>
    <xf numFmtId="168" fontId="32" fillId="6" borderId="4" xfId="13" applyNumberFormat="1" applyFont="1" applyFill="1" applyBorder="1" applyAlignment="1">
      <alignment horizontal="center" vertical="center"/>
    </xf>
    <xf numFmtId="17" fontId="35" fillId="3" borderId="79" xfId="0" applyNumberFormat="1" applyFont="1" applyFill="1" applyBorder="1" applyAlignment="1">
      <alignment horizontal="center"/>
    </xf>
    <xf numFmtId="17" fontId="35" fillId="3" borderId="77" xfId="0" applyNumberFormat="1" applyFont="1" applyFill="1" applyBorder="1" applyAlignment="1">
      <alignment horizontal="center"/>
    </xf>
    <xf numFmtId="170" fontId="32" fillId="5" borderId="87" xfId="55" applyNumberFormat="1" applyFont="1" applyFill="1" applyBorder="1" applyAlignment="1">
      <alignment horizontal="left" vertical="center"/>
    </xf>
    <xf numFmtId="170" fontId="32" fillId="5" borderId="88" xfId="55" applyNumberFormat="1" applyFont="1" applyFill="1" applyBorder="1" applyAlignment="1">
      <alignment horizontal="left" vertical="center"/>
    </xf>
    <xf numFmtId="168" fontId="34" fillId="0" borderId="75" xfId="53391" applyNumberFormat="1" applyFont="1" applyBorder="1" applyAlignment="1">
      <alignment horizontal="center" vertical="center"/>
    </xf>
    <xf numFmtId="10" fontId="32" fillId="0" borderId="75" xfId="53391" applyNumberFormat="1" applyFont="1" applyBorder="1" applyAlignment="1">
      <alignment horizontal="center" vertical="center" wrapText="1"/>
    </xf>
    <xf numFmtId="284" fontId="45" fillId="5" borderId="0" xfId="47177" applyNumberFormat="1" applyFont="1" applyFill="1" applyAlignment="1">
      <alignment horizontal="center" vertical="center"/>
    </xf>
    <xf numFmtId="9" fontId="45" fillId="5" borderId="0" xfId="36333" applyFont="1" applyFill="1" applyAlignment="1">
      <alignment horizontal="center" vertical="center"/>
    </xf>
    <xf numFmtId="284" fontId="35" fillId="3" borderId="78" xfId="47177" applyNumberFormat="1" applyFont="1" applyFill="1" applyBorder="1" applyAlignment="1">
      <alignment horizontal="center" vertical="center"/>
    </xf>
    <xf numFmtId="284" fontId="35" fillId="3" borderId="85" xfId="47177" applyNumberFormat="1" applyFont="1" applyFill="1" applyBorder="1" applyAlignment="1">
      <alignment horizontal="center" vertical="center"/>
    </xf>
    <xf numFmtId="284" fontId="35" fillId="3" borderId="81" xfId="47177" applyNumberFormat="1" applyFont="1" applyFill="1" applyBorder="1" applyAlignment="1">
      <alignment horizontal="center" vertical="center"/>
    </xf>
    <xf numFmtId="285" fontId="38" fillId="5" borderId="90" xfId="47177" applyNumberFormat="1" applyFont="1" applyFill="1" applyBorder="1" applyAlignment="1">
      <alignment horizontal="center" vertical="center"/>
    </xf>
    <xf numFmtId="17" fontId="35" fillId="3" borderId="5" xfId="36333" applyNumberFormat="1" applyFont="1" applyFill="1" applyBorder="1" applyAlignment="1">
      <alignment horizontal="center" vertical="center" wrapText="1"/>
    </xf>
    <xf numFmtId="0" fontId="34" fillId="0" borderId="4" xfId="22" applyFont="1" applyBorder="1"/>
    <xf numFmtId="0" fontId="48" fillId="5" borderId="79" xfId="53395" applyFont="1" applyFill="1" applyBorder="1"/>
    <xf numFmtId="17" fontId="35" fillId="3" borderId="79" xfId="53396" applyNumberFormat="1" applyFont="1" applyFill="1" applyBorder="1" applyAlignment="1">
      <alignment horizontal="center"/>
    </xf>
    <xf numFmtId="17" fontId="35" fillId="3" borderId="77" xfId="53396" applyNumberFormat="1" applyFont="1" applyFill="1" applyBorder="1" applyAlignment="1">
      <alignment horizontal="center"/>
    </xf>
    <xf numFmtId="283" fontId="34" fillId="5" borderId="9" xfId="13888" applyNumberFormat="1" applyFont="1" applyFill="1" applyBorder="1" applyAlignment="1">
      <alignment horizontal="center" vertical="center"/>
    </xf>
    <xf numFmtId="283" fontId="34" fillId="5" borderId="8" xfId="13888" applyNumberFormat="1" applyFont="1" applyFill="1" applyBorder="1" applyAlignment="1">
      <alignment horizontal="center" vertical="center"/>
    </xf>
    <xf numFmtId="283" fontId="34" fillId="5" borderId="10" xfId="13888" applyNumberFormat="1" applyFont="1" applyFill="1" applyBorder="1" applyAlignment="1">
      <alignment horizontal="center" vertical="center"/>
    </xf>
    <xf numFmtId="168" fontId="48" fillId="0" borderId="9" xfId="53391" applyNumberFormat="1" applyFont="1" applyBorder="1" applyAlignment="1">
      <alignment horizontal="center"/>
    </xf>
    <xf numFmtId="168" fontId="48" fillId="0" borderId="10" xfId="53391" applyNumberFormat="1" applyFont="1" applyBorder="1" applyAlignment="1">
      <alignment horizontal="center"/>
    </xf>
    <xf numFmtId="37" fontId="35" fillId="3" borderId="90" xfId="0" applyNumberFormat="1" applyFont="1" applyFill="1" applyBorder="1" applyAlignment="1">
      <alignment horizontal="center"/>
    </xf>
    <xf numFmtId="0" fontId="34" fillId="2" borderId="4" xfId="0" applyFont="1" applyFill="1" applyBorder="1" applyAlignment="1">
      <alignment horizontal="center"/>
    </xf>
    <xf numFmtId="0" fontId="32" fillId="5" borderId="4" xfId="0" applyFont="1" applyFill="1" applyBorder="1" applyAlignment="1">
      <alignment horizontal="left" vertical="center" wrapText="1" indent="1"/>
    </xf>
    <xf numFmtId="168" fontId="32" fillId="0" borderId="87" xfId="31" applyNumberFormat="1" applyFont="1" applyFill="1" applyBorder="1" applyAlignment="1">
      <alignment horizontal="center" vertical="center"/>
    </xf>
    <xf numFmtId="168" fontId="32" fillId="0" borderId="88" xfId="31" applyNumberFormat="1" applyFont="1" applyFill="1" applyBorder="1" applyAlignment="1">
      <alignment horizontal="center" vertical="center"/>
    </xf>
    <xf numFmtId="168" fontId="32" fillId="0" borderId="79" xfId="31" applyNumberFormat="1" applyFont="1" applyFill="1" applyBorder="1" applyAlignment="1">
      <alignment horizontal="center" vertical="center"/>
    </xf>
    <xf numFmtId="168" fontId="32" fillId="0" borderId="77" xfId="31" applyNumberFormat="1" applyFont="1" applyFill="1" applyBorder="1" applyAlignment="1">
      <alignment horizontal="center" vertical="center"/>
    </xf>
    <xf numFmtId="0" fontId="34" fillId="0" borderId="90" xfId="0" applyFont="1" applyBorder="1" applyAlignment="1">
      <alignment horizontal="center" vertical="center" wrapText="1"/>
    </xf>
    <xf numFmtId="168" fontId="299" fillId="0" borderId="90" xfId="36282" applyNumberFormat="1" applyFont="1" applyBorder="1" applyAlignment="1">
      <alignment horizontal="center" wrapText="1"/>
    </xf>
    <xf numFmtId="0" fontId="36" fillId="0" borderId="87" xfId="0" applyFont="1" applyBorder="1" applyAlignment="1">
      <alignment horizontal="center" vertical="center"/>
    </xf>
    <xf numFmtId="0" fontId="36" fillId="0" borderId="75" xfId="0" applyFont="1" applyBorder="1" applyAlignment="1">
      <alignment horizontal="center" vertical="center"/>
    </xf>
    <xf numFmtId="0" fontId="36" fillId="0" borderId="88" xfId="0" applyFont="1" applyBorder="1" applyAlignment="1">
      <alignment horizontal="center" vertical="center"/>
    </xf>
    <xf numFmtId="168" fontId="299" fillId="0" borderId="90" xfId="36282" applyNumberFormat="1" applyFont="1" applyBorder="1" applyAlignment="1">
      <alignment horizontal="center" vertical="center" wrapText="1"/>
    </xf>
    <xf numFmtId="168" fontId="300" fillId="0" borderId="90" xfId="36282" applyNumberFormat="1" applyFont="1" applyBorder="1" applyAlignment="1">
      <alignment horizontal="center" vertical="center" wrapText="1"/>
    </xf>
    <xf numFmtId="3" fontId="45" fillId="0" borderId="90" xfId="35" applyNumberFormat="1" applyFont="1" applyBorder="1" applyAlignment="1">
      <alignment horizontal="center" vertical="center"/>
    </xf>
    <xf numFmtId="0" fontId="302" fillId="3" borderId="90" xfId="91" applyFont="1" applyFill="1" applyBorder="1" applyAlignment="1">
      <alignment horizontal="center" vertical="center"/>
    </xf>
    <xf numFmtId="203" fontId="32" fillId="0" borderId="90" xfId="5" applyNumberFormat="1" applyFont="1" applyBorder="1" applyAlignment="1">
      <alignment horizontal="center" vertical="center"/>
    </xf>
    <xf numFmtId="168" fontId="34" fillId="0" borderId="90" xfId="53378" applyNumberFormat="1" applyFont="1" applyBorder="1" applyAlignment="1">
      <alignment horizontal="center" vertical="center"/>
    </xf>
    <xf numFmtId="168" fontId="34" fillId="0" borderId="90" xfId="53378" applyNumberFormat="1" applyFont="1" applyBorder="1" applyAlignment="1">
      <alignment horizontal="center"/>
    </xf>
    <xf numFmtId="0" fontId="35" fillId="3" borderId="86" xfId="49865" applyFont="1" applyFill="1" applyBorder="1" applyAlignment="1">
      <alignment horizontal="left" vertical="top"/>
    </xf>
    <xf numFmtId="168" fontId="34" fillId="0" borderId="90" xfId="13" applyNumberFormat="1" applyFont="1" applyBorder="1" applyAlignment="1">
      <alignment horizontal="center"/>
    </xf>
    <xf numFmtId="203" fontId="36" fillId="0" borderId="90" xfId="0" applyNumberFormat="1" applyFont="1" applyBorder="1" applyAlignment="1">
      <alignment horizontal="center"/>
    </xf>
    <xf numFmtId="170" fontId="34" fillId="0" borderId="90" xfId="12" applyNumberFormat="1" applyFont="1" applyBorder="1" applyAlignment="1">
      <alignment horizontal="center" vertical="center"/>
    </xf>
    <xf numFmtId="168" fontId="34" fillId="0" borderId="90" xfId="13" applyNumberFormat="1" applyFont="1" applyBorder="1" applyAlignment="1">
      <alignment horizontal="center" vertical="center"/>
    </xf>
    <xf numFmtId="170" fontId="32" fillId="0" borderId="90" xfId="12" applyNumberFormat="1" applyFont="1" applyBorder="1" applyAlignment="1">
      <alignment horizontal="center" vertical="center"/>
    </xf>
    <xf numFmtId="168" fontId="32" fillId="0" borderId="90" xfId="13" applyNumberFormat="1" applyFont="1" applyBorder="1" applyAlignment="1">
      <alignment horizontal="center" vertical="center"/>
    </xf>
    <xf numFmtId="10" fontId="32" fillId="0" borderId="90" xfId="13" applyNumberFormat="1" applyFont="1" applyBorder="1" applyAlignment="1">
      <alignment horizontal="center" vertical="center"/>
    </xf>
    <xf numFmtId="168" fontId="32" fillId="0" borderId="90" xfId="12" applyNumberFormat="1" applyFont="1" applyBorder="1" applyAlignment="1">
      <alignment horizontal="center" vertical="center"/>
    </xf>
    <xf numFmtId="0" fontId="302" fillId="3" borderId="86" xfId="91" applyFont="1" applyFill="1" applyBorder="1" applyAlignment="1">
      <alignment vertical="top" wrapText="1"/>
    </xf>
    <xf numFmtId="0" fontId="35" fillId="3" borderId="80" xfId="0" applyFont="1" applyFill="1" applyBorder="1" applyAlignment="1">
      <alignment horizontal="center" vertical="center" wrapText="1"/>
    </xf>
    <xf numFmtId="168" fontId="32" fillId="0" borderId="90" xfId="31" applyNumberFormat="1" applyFont="1" applyBorder="1" applyAlignment="1">
      <alignment horizontal="center"/>
    </xf>
    <xf numFmtId="168" fontId="32" fillId="0" borderId="90" xfId="18" applyNumberFormat="1" applyFont="1" applyBorder="1" applyAlignment="1">
      <alignment horizontal="center"/>
    </xf>
    <xf numFmtId="167" fontId="32" fillId="0" borderId="90" xfId="49" applyNumberFormat="1" applyFont="1" applyBorder="1" applyAlignment="1">
      <alignment horizontal="center" vertical="center" wrapText="1"/>
    </xf>
    <xf numFmtId="169" fontId="36" fillId="0" borderId="90" xfId="49" applyNumberFormat="1" applyFont="1" applyBorder="1" applyAlignment="1">
      <alignment horizontal="center" vertical="center" wrapText="1"/>
    </xf>
    <xf numFmtId="284" fontId="32" fillId="5" borderId="90" xfId="0" applyNumberFormat="1" applyFont="1" applyFill="1" applyBorder="1" applyAlignment="1">
      <alignment horizontal="center" vertical="center"/>
    </xf>
    <xf numFmtId="168" fontId="32" fillId="5" borderId="90" xfId="36333" applyNumberFormat="1" applyFont="1" applyFill="1" applyBorder="1" applyAlignment="1">
      <alignment horizontal="center" vertical="center"/>
    </xf>
    <xf numFmtId="284" fontId="38" fillId="5" borderId="90" xfId="47177" applyNumberFormat="1" applyFont="1" applyFill="1" applyBorder="1" applyAlignment="1">
      <alignment horizontal="center" vertical="center"/>
    </xf>
    <xf numFmtId="10" fontId="38" fillId="5" borderId="90" xfId="53391" applyNumberFormat="1" applyFont="1" applyFill="1" applyBorder="1" applyAlignment="1">
      <alignment horizontal="center" vertical="center"/>
    </xf>
    <xf numFmtId="17" fontId="35" fillId="3" borderId="90" xfId="36333" applyNumberFormat="1" applyFont="1" applyFill="1" applyBorder="1" applyAlignment="1">
      <alignment horizontal="center" vertical="center" wrapText="1"/>
    </xf>
    <xf numFmtId="0" fontId="35" fillId="3" borderId="86" xfId="0" applyFont="1" applyFill="1" applyBorder="1" applyAlignment="1">
      <alignment wrapText="1"/>
    </xf>
    <xf numFmtId="0" fontId="305" fillId="3" borderId="80" xfId="1" applyFont="1" applyFill="1" applyBorder="1" applyAlignment="1">
      <alignment wrapText="1"/>
    </xf>
    <xf numFmtId="0" fontId="35" fillId="3" borderId="79" xfId="1" applyFont="1" applyFill="1" applyBorder="1"/>
    <xf numFmtId="0" fontId="35" fillId="3" borderId="90" xfId="0" applyFont="1" applyFill="1" applyBorder="1" applyAlignment="1">
      <alignment horizontal="center"/>
    </xf>
    <xf numFmtId="0" fontId="32" fillId="0" borderId="90" xfId="0" applyFont="1" applyBorder="1"/>
    <xf numFmtId="0" fontId="32" fillId="5" borderId="90" xfId="0" applyFont="1" applyFill="1" applyBorder="1"/>
    <xf numFmtId="0" fontId="34" fillId="6" borderId="90" xfId="0" applyFont="1" applyFill="1" applyBorder="1" applyAlignment="1">
      <alignment horizontal="left"/>
    </xf>
    <xf numFmtId="0" fontId="34" fillId="0" borderId="90" xfId="0" applyFont="1" applyBorder="1" applyAlignment="1">
      <alignment horizontal="left"/>
    </xf>
    <xf numFmtId="173" fontId="292" fillId="3" borderId="80" xfId="55" quotePrefix="1" applyNumberFormat="1" applyFont="1" applyFill="1" applyBorder="1" applyAlignment="1">
      <alignment horizontal="left" vertical="center"/>
    </xf>
    <xf numFmtId="168" fontId="32" fillId="5" borderId="90" xfId="53391" applyNumberFormat="1" applyFont="1" applyFill="1" applyBorder="1" applyAlignment="1">
      <alignment horizontal="center" vertical="center" wrapText="1"/>
    </xf>
    <xf numFmtId="168" fontId="34" fillId="5" borderId="90" xfId="53391" applyNumberFormat="1" applyFont="1" applyFill="1" applyBorder="1" applyAlignment="1">
      <alignment horizontal="center" vertical="center" wrapText="1"/>
    </xf>
    <xf numFmtId="0" fontId="34" fillId="3" borderId="80" xfId="53394" applyFont="1" applyFill="1" applyBorder="1" applyAlignment="1">
      <alignment horizontal="center"/>
    </xf>
    <xf numFmtId="0" fontId="302" fillId="3" borderId="90" xfId="53395" applyFont="1" applyFill="1" applyBorder="1" applyAlignment="1">
      <alignment horizontal="center" vertical="center"/>
    </xf>
    <xf numFmtId="0" fontId="36" fillId="3" borderId="80" xfId="53395" applyFont="1" applyFill="1" applyBorder="1"/>
    <xf numFmtId="168" fontId="32" fillId="5" borderId="90" xfId="36310" applyNumberFormat="1" applyFont="1" applyFill="1" applyBorder="1" applyAlignment="1">
      <alignment horizontal="center" vertical="center" wrapText="1"/>
    </xf>
    <xf numFmtId="282" fontId="36" fillId="5" borderId="90" xfId="53397" applyNumberFormat="1" applyFont="1" applyFill="1" applyBorder="1" applyAlignment="1">
      <alignment horizontal="center" vertical="center" wrapText="1"/>
    </xf>
    <xf numFmtId="0" fontId="311" fillId="5" borderId="90" xfId="53396" applyFont="1" applyFill="1" applyBorder="1"/>
    <xf numFmtId="0" fontId="32" fillId="6" borderId="80" xfId="0" applyFont="1" applyFill="1" applyBorder="1"/>
    <xf numFmtId="176" fontId="35" fillId="3" borderId="90" xfId="44" applyNumberFormat="1" applyFont="1" applyFill="1" applyBorder="1" applyAlignment="1">
      <alignment horizontal="center" vertical="center" wrapText="1"/>
    </xf>
    <xf numFmtId="1" fontId="35" fillId="3" borderId="90" xfId="11" applyNumberFormat="1" applyFont="1" applyFill="1" applyBorder="1" applyAlignment="1">
      <alignment horizontal="center" vertical="center"/>
    </xf>
    <xf numFmtId="14" fontId="35" fillId="3" borderId="90" xfId="39" applyNumberFormat="1" applyFont="1" applyFill="1" applyBorder="1" applyAlignment="1">
      <alignment horizontal="center"/>
    </xf>
    <xf numFmtId="168" fontId="32" fillId="0" borderId="90" xfId="25" applyNumberFormat="1" applyFont="1" applyBorder="1" applyAlignment="1">
      <alignment horizontal="center"/>
    </xf>
    <xf numFmtId="168" fontId="34" fillId="0" borderId="90" xfId="25" applyNumberFormat="1" applyFont="1" applyBorder="1" applyAlignment="1">
      <alignment horizontal="center"/>
    </xf>
    <xf numFmtId="0" fontId="35" fillId="4" borderId="86" xfId="0" applyFont="1" applyFill="1" applyBorder="1" applyAlignment="1">
      <alignment horizontal="left" vertical="center"/>
    </xf>
    <xf numFmtId="0" fontId="303" fillId="4" borderId="80" xfId="0" applyFont="1" applyFill="1" applyBorder="1" applyAlignment="1">
      <alignment horizontal="left" vertical="center"/>
    </xf>
    <xf numFmtId="0" fontId="35" fillId="3" borderId="90" xfId="3" applyFont="1" applyFill="1" applyBorder="1" applyAlignment="1">
      <alignment horizontal="center"/>
    </xf>
    <xf numFmtId="170" fontId="32" fillId="5" borderId="87" xfId="53400" applyNumberFormat="1" applyFont="1" applyFill="1" applyBorder="1" applyAlignment="1">
      <alignment horizontal="left" vertical="center"/>
    </xf>
    <xf numFmtId="170" fontId="32" fillId="5" borderId="88" xfId="53400" applyNumberFormat="1" applyFont="1" applyFill="1" applyBorder="1" applyAlignment="1">
      <alignment horizontal="left" vertical="center"/>
    </xf>
    <xf numFmtId="0" fontId="34" fillId="5" borderId="87" xfId="3" applyFont="1" applyFill="1" applyBorder="1" applyAlignment="1">
      <alignment horizontal="center" vertical="center"/>
    </xf>
    <xf numFmtId="0" fontId="34" fillId="5" borderId="88" xfId="3" applyFont="1" applyFill="1" applyBorder="1" applyAlignment="1">
      <alignment horizontal="center" vertical="center"/>
    </xf>
    <xf numFmtId="282" fontId="32" fillId="5" borderId="90" xfId="53400" applyNumberFormat="1" applyFont="1" applyFill="1" applyBorder="1" applyAlignment="1">
      <alignment horizontal="center" vertical="center" wrapText="1"/>
    </xf>
    <xf numFmtId="168" fontId="32" fillId="2" borderId="90" xfId="0" applyNumberFormat="1" applyFont="1" applyFill="1" applyBorder="1" applyAlignment="1">
      <alignment horizontal="center" vertical="center"/>
    </xf>
    <xf numFmtId="282" fontId="34" fillId="5" borderId="90" xfId="53400" applyNumberFormat="1" applyFont="1" applyFill="1" applyBorder="1" applyAlignment="1">
      <alignment horizontal="center" vertical="center" wrapText="1"/>
    </xf>
    <xf numFmtId="168" fontId="34" fillId="2" borderId="90" xfId="0" applyNumberFormat="1" applyFont="1" applyFill="1" applyBorder="1" applyAlignment="1">
      <alignment horizontal="center" vertical="center"/>
    </xf>
    <xf numFmtId="0" fontId="34" fillId="2" borderId="80" xfId="0" applyFont="1" applyFill="1" applyBorder="1" applyAlignment="1">
      <alignment horizontal="left"/>
    </xf>
    <xf numFmtId="1" fontId="35" fillId="3" borderId="90" xfId="53398" quotePrefix="1" applyNumberFormat="1" applyFont="1" applyFill="1" applyBorder="1" applyAlignment="1">
      <alignment horizontal="center" vertical="center"/>
    </xf>
    <xf numFmtId="282" fontId="32" fillId="5" borderId="88" xfId="53400" applyNumberFormat="1" applyFont="1" applyFill="1" applyBorder="1" applyAlignment="1">
      <alignment horizontal="center" vertical="center" wrapText="1"/>
    </xf>
    <xf numFmtId="168" fontId="32" fillId="2" borderId="88" xfId="0" applyNumberFormat="1" applyFont="1" applyFill="1" applyBorder="1" applyAlignment="1">
      <alignment horizontal="center" vertical="center"/>
    </xf>
    <xf numFmtId="0" fontId="32" fillId="0" borderId="87" xfId="0" applyFont="1" applyBorder="1" applyAlignment="1">
      <alignment horizontal="left" vertical="center"/>
    </xf>
    <xf numFmtId="0" fontId="32" fillId="2" borderId="79" xfId="0" applyFont="1" applyFill="1" applyBorder="1" applyAlignment="1">
      <alignment horizontal="left" vertical="center"/>
    </xf>
    <xf numFmtId="0" fontId="35" fillId="4" borderId="86" xfId="0" applyFont="1" applyFill="1" applyBorder="1" applyAlignment="1">
      <alignment vertical="center"/>
    </xf>
    <xf numFmtId="0" fontId="303" fillId="4" borderId="80" xfId="0" applyFont="1" applyFill="1" applyBorder="1" applyAlignment="1">
      <alignment vertical="center"/>
    </xf>
    <xf numFmtId="0" fontId="34" fillId="2" borderId="87" xfId="0" applyFont="1" applyFill="1" applyBorder="1" applyAlignment="1">
      <alignment horizontal="left"/>
    </xf>
    <xf numFmtId="0" fontId="34" fillId="2" borderId="79" xfId="0" applyFont="1" applyFill="1" applyBorder="1" applyAlignment="1">
      <alignment horizontal="left"/>
    </xf>
    <xf numFmtId="0" fontId="32" fillId="3" borderId="80" xfId="48" applyFont="1" applyFill="1" applyBorder="1"/>
    <xf numFmtId="0" fontId="32" fillId="3" borderId="87" xfId="0" applyFont="1" applyFill="1" applyBorder="1" applyAlignment="1">
      <alignment horizontal="left"/>
    </xf>
    <xf numFmtId="0" fontId="32" fillId="3" borderId="75" xfId="0" applyFont="1" applyFill="1" applyBorder="1" applyAlignment="1">
      <alignment horizontal="center"/>
    </xf>
    <xf numFmtId="0" fontId="32" fillId="3" borderId="88" xfId="0" applyFont="1" applyFill="1" applyBorder="1" applyAlignment="1">
      <alignment horizontal="center"/>
    </xf>
    <xf numFmtId="0" fontId="32" fillId="5" borderId="79" xfId="11" applyFont="1" applyFill="1" applyBorder="1" applyAlignment="1">
      <alignment horizontal="left" vertical="center"/>
    </xf>
    <xf numFmtId="0" fontId="32" fillId="0" borderId="87" xfId="11" applyFont="1" applyBorder="1" applyAlignment="1">
      <alignment horizontal="left"/>
    </xf>
    <xf numFmtId="283" fontId="32" fillId="5" borderId="90" xfId="13888" applyNumberFormat="1" applyFont="1" applyFill="1" applyBorder="1" applyAlignment="1">
      <alignment horizontal="center" vertical="center"/>
    </xf>
    <xf numFmtId="168" fontId="34" fillId="5" borderId="5" xfId="13" applyNumberFormat="1" applyFont="1" applyFill="1" applyBorder="1" applyAlignment="1">
      <alignment horizontal="center"/>
    </xf>
    <xf numFmtId="168" fontId="34" fillId="5" borderId="90" xfId="13" applyNumberFormat="1" applyFont="1" applyFill="1" applyBorder="1" applyAlignment="1">
      <alignment horizontal="center"/>
    </xf>
    <xf numFmtId="1" fontId="35" fillId="3" borderId="0" xfId="53398" quotePrefix="1" applyNumberFormat="1" applyFont="1" applyFill="1" applyAlignment="1">
      <alignment horizontal="center" vertical="center"/>
    </xf>
    <xf numFmtId="49" fontId="35" fillId="3" borderId="5" xfId="0" quotePrefix="1" applyNumberFormat="1" applyFont="1" applyFill="1" applyBorder="1" applyAlignment="1">
      <alignment horizontal="center" vertical="center"/>
    </xf>
    <xf numFmtId="49" fontId="35" fillId="3" borderId="0" xfId="0" quotePrefix="1" applyNumberFormat="1" applyFont="1" applyFill="1" applyAlignment="1">
      <alignment horizontal="center" vertical="center"/>
    </xf>
    <xf numFmtId="49" fontId="35" fillId="3" borderId="90" xfId="0" quotePrefix="1" applyNumberFormat="1" applyFont="1" applyFill="1" applyBorder="1" applyAlignment="1">
      <alignment horizontal="center" vertical="center"/>
    </xf>
    <xf numFmtId="14" fontId="35" fillId="3" borderId="77" xfId="39" applyNumberFormat="1" applyFont="1" applyFill="1" applyBorder="1" applyAlignment="1">
      <alignment horizontal="center" vertical="center"/>
    </xf>
    <xf numFmtId="0" fontId="32" fillId="5" borderId="0" xfId="20" applyFont="1" applyFill="1" applyAlignment="1">
      <alignment horizontal="left" vertical="top" wrapText="1"/>
    </xf>
    <xf numFmtId="3" fontId="35" fillId="4" borderId="77" xfId="49" applyNumberFormat="1" applyFont="1" applyFill="1" applyBorder="1" applyAlignment="1">
      <alignment horizontal="center" vertical="center"/>
    </xf>
    <xf numFmtId="168" fontId="38" fillId="2" borderId="0" xfId="49" applyNumberFormat="1" applyFont="1" applyFill="1" applyAlignment="1">
      <alignment horizontal="center" wrapText="1"/>
    </xf>
    <xf numFmtId="168" fontId="38" fillId="2" borderId="0" xfId="49" applyNumberFormat="1" applyFont="1" applyFill="1" applyAlignment="1">
      <alignment horizontal="center"/>
    </xf>
    <xf numFmtId="0" fontId="32" fillId="5" borderId="76" xfId="20" applyFont="1" applyFill="1" applyBorder="1" applyAlignment="1">
      <alignment horizontal="left" vertical="top" wrapText="1"/>
    </xf>
    <xf numFmtId="168" fontId="36" fillId="0" borderId="0" xfId="53391" applyNumberFormat="1" applyFont="1"/>
    <xf numFmtId="168" fontId="36" fillId="5" borderId="0" xfId="53391" applyNumberFormat="1" applyFont="1" applyFill="1"/>
    <xf numFmtId="1" fontId="35" fillId="3" borderId="0" xfId="53398" applyNumberFormat="1" applyFont="1" applyFill="1" applyBorder="1" applyAlignment="1">
      <alignment horizontal="center" vertical="center"/>
    </xf>
    <xf numFmtId="282" fontId="32" fillId="5" borderId="93" xfId="53397" applyNumberFormat="1" applyFont="1" applyFill="1" applyBorder="1" applyAlignment="1">
      <alignment horizontal="center" vertical="center" wrapText="1"/>
    </xf>
    <xf numFmtId="0" fontId="32" fillId="5" borderId="4" xfId="48" applyFont="1" applyFill="1" applyBorder="1" applyAlignment="1">
      <alignment vertical="center"/>
    </xf>
    <xf numFmtId="0" fontId="34" fillId="5" borderId="5" xfId="48" applyFont="1" applyFill="1" applyBorder="1" applyAlignment="1">
      <alignment vertical="center"/>
    </xf>
    <xf numFmtId="1" fontId="302" fillId="3" borderId="5" xfId="34" quotePrefix="1" applyNumberFormat="1" applyFont="1" applyFill="1" applyBorder="1" applyAlignment="1">
      <alignment horizontal="center" vertical="center"/>
    </xf>
    <xf numFmtId="1" fontId="302" fillId="3" borderId="0" xfId="34" quotePrefix="1" applyNumberFormat="1" applyFont="1" applyFill="1" applyAlignment="1">
      <alignment horizontal="center" vertical="center"/>
    </xf>
    <xf numFmtId="1" fontId="35" fillId="3" borderId="79" xfId="45" quotePrefix="1" applyNumberFormat="1" applyFont="1" applyFill="1" applyBorder="1" applyAlignment="1">
      <alignment horizontal="center" vertical="center"/>
    </xf>
    <xf numFmtId="1" fontId="35" fillId="3" borderId="76" xfId="45" quotePrefix="1" applyNumberFormat="1" applyFont="1" applyFill="1" applyBorder="1" applyAlignment="1">
      <alignment horizontal="center" vertical="center"/>
    </xf>
    <xf numFmtId="1" fontId="35" fillId="3" borderId="77" xfId="45" quotePrefix="1" applyNumberFormat="1" applyFont="1" applyFill="1" applyBorder="1" applyAlignment="1">
      <alignment horizontal="center" vertical="center"/>
    </xf>
    <xf numFmtId="176" fontId="35" fillId="3" borderId="79" xfId="0" quotePrefix="1" applyNumberFormat="1" applyFont="1" applyFill="1" applyBorder="1" applyAlignment="1">
      <alignment horizontal="center"/>
    </xf>
    <xf numFmtId="176" fontId="35" fillId="3" borderId="76" xfId="0" quotePrefix="1" applyNumberFormat="1" applyFont="1" applyFill="1" applyBorder="1" applyAlignment="1">
      <alignment horizontal="center"/>
    </xf>
    <xf numFmtId="176" fontId="35" fillId="3" borderId="77" xfId="0" quotePrefix="1" applyNumberFormat="1" applyFont="1" applyFill="1" applyBorder="1" applyAlignment="1">
      <alignment horizontal="center"/>
    </xf>
    <xf numFmtId="1" fontId="35" fillId="3" borderId="79" xfId="34" quotePrefix="1" applyNumberFormat="1" applyFont="1" applyFill="1" applyBorder="1" applyAlignment="1">
      <alignment horizontal="center" vertical="center"/>
    </xf>
    <xf numFmtId="1" fontId="35" fillId="3" borderId="76" xfId="34" quotePrefix="1" applyNumberFormat="1" applyFont="1" applyFill="1" applyBorder="1" applyAlignment="1">
      <alignment horizontal="center" vertical="center"/>
    </xf>
    <xf numFmtId="1" fontId="35" fillId="3" borderId="77" xfId="34" quotePrefix="1" applyNumberFormat="1" applyFont="1" applyFill="1" applyBorder="1" applyAlignment="1">
      <alignment horizontal="center" vertical="center"/>
    </xf>
    <xf numFmtId="3" fontId="35" fillId="4" borderId="79" xfId="49" quotePrefix="1" applyNumberFormat="1" applyFont="1" applyFill="1" applyBorder="1" applyAlignment="1">
      <alignment horizontal="center" vertical="center"/>
    </xf>
    <xf numFmtId="3" fontId="35" fillId="4" borderId="76" xfId="49" quotePrefix="1" applyNumberFormat="1" applyFont="1" applyFill="1" applyBorder="1" applyAlignment="1">
      <alignment horizontal="center" vertical="center"/>
    </xf>
    <xf numFmtId="0" fontId="35" fillId="3" borderId="0" xfId="0" quotePrefix="1" applyFont="1" applyFill="1" applyAlignment="1">
      <alignment horizontal="center"/>
    </xf>
    <xf numFmtId="176" fontId="35" fillId="3" borderId="0" xfId="23" applyNumberFormat="1" applyFont="1" applyFill="1" applyAlignment="1">
      <alignment horizontal="center"/>
    </xf>
    <xf numFmtId="203" fontId="32" fillId="0" borderId="93" xfId="12" applyNumberFormat="1" applyFont="1" applyBorder="1" applyAlignment="1">
      <alignment horizontal="center" vertical="center"/>
    </xf>
    <xf numFmtId="10" fontId="32" fillId="0" borderId="5" xfId="42" applyNumberFormat="1" applyFont="1" applyBorder="1" applyAlignment="1">
      <alignment horizontal="center"/>
    </xf>
    <xf numFmtId="10" fontId="32" fillId="0" borderId="0" xfId="42" applyNumberFormat="1" applyFont="1" applyAlignment="1">
      <alignment horizontal="center"/>
    </xf>
    <xf numFmtId="10" fontId="32" fillId="0" borderId="90" xfId="42" applyNumberFormat="1" applyFont="1" applyBorder="1" applyAlignment="1">
      <alignment horizontal="center"/>
    </xf>
    <xf numFmtId="168" fontId="32" fillId="0" borderId="5" xfId="53391" applyNumberFormat="1" applyFont="1" applyBorder="1" applyAlignment="1">
      <alignment horizontal="center"/>
    </xf>
    <xf numFmtId="168" fontId="32" fillId="0" borderId="90" xfId="53391" applyNumberFormat="1" applyFont="1" applyBorder="1" applyAlignment="1">
      <alignment horizontal="center"/>
    </xf>
    <xf numFmtId="10" fontId="32" fillId="0" borderId="5" xfId="53391" applyNumberFormat="1" applyFont="1" applyBorder="1" applyAlignment="1">
      <alignment horizontal="center"/>
    </xf>
    <xf numFmtId="10" fontId="32" fillId="0" borderId="90" xfId="53391" applyNumberFormat="1" applyFont="1" applyBorder="1" applyAlignment="1">
      <alignment horizontal="center"/>
    </xf>
    <xf numFmtId="168" fontId="32" fillId="0" borderId="79" xfId="53391" applyNumberFormat="1" applyFont="1" applyBorder="1" applyAlignment="1">
      <alignment horizontal="center"/>
    </xf>
    <xf numFmtId="168" fontId="32" fillId="0" borderId="77" xfId="53391" applyNumberFormat="1" applyFont="1" applyBorder="1" applyAlignment="1">
      <alignment horizontal="center"/>
    </xf>
    <xf numFmtId="0" fontId="35" fillId="3" borderId="0" xfId="48" quotePrefix="1" applyFont="1" applyFill="1" applyAlignment="1">
      <alignment horizontal="center" vertical="center"/>
    </xf>
    <xf numFmtId="0" fontId="302" fillId="4" borderId="0" xfId="0" quotePrefix="1" applyFont="1" applyFill="1" applyAlignment="1">
      <alignment horizontal="center" vertical="center"/>
    </xf>
    <xf numFmtId="203" fontId="36" fillId="0" borderId="93" xfId="0" applyNumberFormat="1" applyFont="1" applyBorder="1" applyAlignment="1">
      <alignment horizontal="center"/>
    </xf>
    <xf numFmtId="203" fontId="36" fillId="0" borderId="0" xfId="0" applyNumberFormat="1" applyFont="1" applyAlignment="1">
      <alignment horizontal="center"/>
    </xf>
    <xf numFmtId="170" fontId="34" fillId="0" borderId="0" xfId="12" applyNumberFormat="1" applyFont="1" applyBorder="1" applyAlignment="1">
      <alignment horizontal="center" vertical="center"/>
    </xf>
    <xf numFmtId="170" fontId="32" fillId="0" borderId="0" xfId="12" applyNumberFormat="1" applyFont="1" applyBorder="1" applyAlignment="1">
      <alignment horizontal="center" vertical="center"/>
    </xf>
    <xf numFmtId="168" fontId="34" fillId="0" borderId="94" xfId="13" applyNumberFormat="1" applyFont="1" applyBorder="1" applyAlignment="1">
      <alignment horizontal="center" vertical="center"/>
    </xf>
    <xf numFmtId="168" fontId="34" fillId="0" borderId="77" xfId="13" applyNumberFormat="1" applyFont="1" applyBorder="1" applyAlignment="1">
      <alignment horizontal="center" vertical="center"/>
    </xf>
    <xf numFmtId="0" fontId="38" fillId="0" borderId="90" xfId="0" applyFont="1" applyBorder="1" applyAlignment="1">
      <alignment horizontal="center" vertical="center"/>
    </xf>
    <xf numFmtId="174" fontId="38" fillId="0" borderId="0" xfId="0" applyNumberFormat="1" applyFont="1" applyAlignment="1">
      <alignment horizontal="center" vertical="center"/>
    </xf>
    <xf numFmtId="174" fontId="38" fillId="0" borderId="90" xfId="0" applyNumberFormat="1" applyFont="1" applyBorder="1" applyAlignment="1">
      <alignment horizontal="center" vertical="center"/>
    </xf>
    <xf numFmtId="0" fontId="35" fillId="3" borderId="76" xfId="0" quotePrefix="1" applyFont="1" applyFill="1" applyBorder="1" applyAlignment="1">
      <alignment horizontal="center" vertical="center"/>
    </xf>
    <xf numFmtId="0" fontId="38" fillId="0" borderId="87" xfId="0" applyFont="1" applyBorder="1" applyAlignment="1">
      <alignment horizontal="center" vertical="center"/>
    </xf>
    <xf numFmtId="0" fontId="38" fillId="0" borderId="93" xfId="0" applyFont="1" applyBorder="1" applyAlignment="1">
      <alignment horizontal="center" vertical="center"/>
    </xf>
    <xf numFmtId="0" fontId="38" fillId="0" borderId="88" xfId="0" applyFont="1" applyBorder="1" applyAlignment="1">
      <alignment horizontal="center" vertical="center"/>
    </xf>
    <xf numFmtId="174" fontId="38" fillId="0" borderId="5" xfId="53392" applyNumberFormat="1" applyFont="1" applyBorder="1" applyAlignment="1">
      <alignment horizontal="center" vertical="center"/>
    </xf>
    <xf numFmtId="174" fontId="38" fillId="0" borderId="0" xfId="53392" applyNumberFormat="1" applyFont="1" applyBorder="1" applyAlignment="1">
      <alignment horizontal="center" vertical="center"/>
    </xf>
    <xf numFmtId="174" fontId="38" fillId="0" borderId="90" xfId="53392" applyNumberFormat="1" applyFont="1" applyBorder="1" applyAlignment="1">
      <alignment horizontal="center" vertical="center"/>
    </xf>
    <xf numFmtId="168" fontId="38" fillId="0" borderId="5" xfId="53391" applyNumberFormat="1" applyFont="1" applyBorder="1" applyAlignment="1">
      <alignment horizontal="center" vertical="center"/>
    </xf>
    <xf numFmtId="168" fontId="38" fillId="0" borderId="90" xfId="53391" applyNumberFormat="1" applyFont="1" applyBorder="1" applyAlignment="1">
      <alignment horizontal="center" vertical="center"/>
    </xf>
    <xf numFmtId="174" fontId="38" fillId="0" borderId="79" xfId="53392" applyNumberFormat="1" applyFont="1" applyBorder="1" applyAlignment="1">
      <alignment horizontal="center" vertical="center"/>
    </xf>
    <xf numFmtId="174" fontId="38" fillId="0" borderId="76" xfId="53392" applyNumberFormat="1" applyFont="1" applyBorder="1" applyAlignment="1">
      <alignment horizontal="center" vertical="center"/>
    </xf>
    <xf numFmtId="174" fontId="38" fillId="0" borderId="77" xfId="53392" applyNumberFormat="1" applyFont="1" applyBorder="1" applyAlignment="1">
      <alignment horizontal="center" vertical="center"/>
    </xf>
    <xf numFmtId="168" fontId="38" fillId="0" borderId="79" xfId="53391" applyNumberFormat="1" applyFont="1" applyBorder="1" applyAlignment="1">
      <alignment horizontal="center" vertical="center"/>
    </xf>
    <xf numFmtId="168" fontId="38" fillId="0" borderId="77" xfId="53391" applyNumberFormat="1" applyFont="1" applyBorder="1" applyAlignment="1">
      <alignment horizontal="center" vertical="center"/>
    </xf>
    <xf numFmtId="168" fontId="38" fillId="0" borderId="87" xfId="53391" applyNumberFormat="1" applyFont="1" applyBorder="1" applyAlignment="1">
      <alignment horizontal="center" vertical="center"/>
    </xf>
    <xf numFmtId="168" fontId="38" fillId="0" borderId="88" xfId="53391" applyNumberFormat="1" applyFont="1" applyBorder="1" applyAlignment="1">
      <alignment horizontal="center" vertical="center"/>
    </xf>
    <xf numFmtId="216" fontId="38" fillId="0" borderId="5" xfId="53392" applyNumberFormat="1" applyFont="1" applyBorder="1" applyAlignment="1">
      <alignment horizontal="center" vertical="center"/>
    </xf>
    <xf numFmtId="216" fontId="38" fillId="0" borderId="0" xfId="53392" applyNumberFormat="1" applyFont="1" applyBorder="1" applyAlignment="1">
      <alignment horizontal="center" vertical="center"/>
    </xf>
    <xf numFmtId="216" fontId="38" fillId="0" borderId="90" xfId="53392" applyNumberFormat="1" applyFont="1" applyBorder="1" applyAlignment="1">
      <alignment horizontal="center" vertical="center"/>
    </xf>
    <xf numFmtId="174" fontId="38" fillId="0" borderId="87" xfId="53392" applyNumberFormat="1" applyFont="1" applyBorder="1" applyAlignment="1">
      <alignment horizontal="center" vertical="center"/>
    </xf>
    <xf numFmtId="174" fontId="38" fillId="0" borderId="93" xfId="53392" applyNumberFormat="1" applyFont="1" applyBorder="1" applyAlignment="1">
      <alignment horizontal="center" vertical="center"/>
    </xf>
    <xf numFmtId="174" fontId="38" fillId="0" borderId="88" xfId="53392" applyNumberFormat="1" applyFont="1" applyBorder="1" applyAlignment="1">
      <alignment horizontal="center" vertical="center"/>
    </xf>
    <xf numFmtId="168" fontId="38" fillId="0" borderId="87" xfId="53391" applyNumberFormat="1" applyFont="1" applyFill="1" applyBorder="1" applyAlignment="1">
      <alignment horizontal="center" vertical="center"/>
    </xf>
    <xf numFmtId="0" fontId="35" fillId="3" borderId="77" xfId="0" quotePrefix="1" applyFont="1" applyFill="1" applyBorder="1" applyAlignment="1">
      <alignment horizontal="center" vertical="center"/>
    </xf>
    <xf numFmtId="216" fontId="38" fillId="0" borderId="87" xfId="0" applyNumberFormat="1" applyFont="1" applyBorder="1" applyAlignment="1">
      <alignment horizontal="center" vertical="center"/>
    </xf>
    <xf numFmtId="216" fontId="38" fillId="0" borderId="93" xfId="0" applyNumberFormat="1" applyFont="1" applyBorder="1" applyAlignment="1">
      <alignment horizontal="center" vertical="center"/>
    </xf>
    <xf numFmtId="216" fontId="38" fillId="0" borderId="88" xfId="0" applyNumberFormat="1" applyFont="1" applyBorder="1" applyAlignment="1">
      <alignment horizontal="center" vertical="center"/>
    </xf>
    <xf numFmtId="216" fontId="38" fillId="0" borderId="5" xfId="0" applyNumberFormat="1" applyFont="1" applyBorder="1" applyAlignment="1">
      <alignment horizontal="center" vertical="center"/>
    </xf>
    <xf numFmtId="216" fontId="38" fillId="0" borderId="0" xfId="0" applyNumberFormat="1" applyFont="1" applyAlignment="1">
      <alignment horizontal="center" vertical="center"/>
    </xf>
    <xf numFmtId="216" fontId="38" fillId="0" borderId="90" xfId="0" applyNumberFormat="1" applyFont="1" applyBorder="1" applyAlignment="1">
      <alignment horizontal="center" vertical="center"/>
    </xf>
    <xf numFmtId="0" fontId="38" fillId="0" borderId="86" xfId="0" applyFont="1" applyBorder="1" applyAlignment="1">
      <alignment vertical="center"/>
    </xf>
    <xf numFmtId="216" fontId="38" fillId="0" borderId="9" xfId="0" applyNumberFormat="1" applyFont="1" applyBorder="1" applyAlignment="1">
      <alignment horizontal="center" vertical="center"/>
    </xf>
    <xf numFmtId="216" fontId="38" fillId="0" borderId="8" xfId="0" applyNumberFormat="1" applyFont="1" applyBorder="1" applyAlignment="1">
      <alignment horizontal="center" vertical="center"/>
    </xf>
    <xf numFmtId="216" fontId="38" fillId="0" borderId="10" xfId="0" applyNumberFormat="1" applyFont="1" applyBorder="1" applyAlignment="1">
      <alignment horizontal="center" vertical="center"/>
    </xf>
    <xf numFmtId="0" fontId="38" fillId="0" borderId="7" xfId="0" applyFont="1" applyBorder="1" applyAlignment="1">
      <alignment vertical="center"/>
    </xf>
    <xf numFmtId="216" fontId="38" fillId="0" borderId="79" xfId="0" applyNumberFormat="1" applyFont="1" applyBorder="1" applyAlignment="1">
      <alignment horizontal="center" vertical="center"/>
    </xf>
    <xf numFmtId="216" fontId="38" fillId="0" borderId="76" xfId="0" applyNumberFormat="1" applyFont="1" applyBorder="1" applyAlignment="1">
      <alignment horizontal="center" vertical="center"/>
    </xf>
    <xf numFmtId="168" fontId="38" fillId="0" borderId="9" xfId="53391" applyNumberFormat="1" applyFont="1" applyBorder="1" applyAlignment="1">
      <alignment horizontal="center" vertical="center"/>
    </xf>
    <xf numFmtId="203" fontId="32" fillId="0" borderId="93" xfId="5" applyNumberFormat="1" applyFont="1" applyBorder="1" applyAlignment="1">
      <alignment horizontal="center" vertical="center"/>
    </xf>
    <xf numFmtId="251" fontId="32" fillId="0" borderId="5" xfId="12" applyNumberFormat="1" applyFont="1" applyBorder="1" applyAlignment="1">
      <alignment horizontal="center" vertical="center"/>
    </xf>
    <xf numFmtId="251" fontId="32" fillId="0" borderId="0" xfId="12" applyNumberFormat="1" applyFont="1" applyBorder="1" applyAlignment="1">
      <alignment horizontal="center" vertical="center"/>
    </xf>
    <xf numFmtId="251" fontId="32" fillId="0" borderId="90" xfId="12" applyNumberFormat="1" applyFont="1" applyBorder="1" applyAlignment="1">
      <alignment horizontal="center" vertical="center"/>
    </xf>
    <xf numFmtId="0" fontId="61" fillId="0" borderId="0" xfId="0" applyFont="1"/>
    <xf numFmtId="0" fontId="61" fillId="0" borderId="0" xfId="35" applyFont="1"/>
    <xf numFmtId="0" fontId="34" fillId="0" borderId="7" xfId="49865" applyFont="1" applyBorder="1" applyAlignment="1">
      <alignment vertical="center"/>
    </xf>
    <xf numFmtId="0" fontId="34" fillId="0" borderId="86" xfId="0" applyFont="1" applyBorder="1" applyAlignment="1">
      <alignment horizontal="left" vertical="center" indent="1"/>
    </xf>
    <xf numFmtId="0" fontId="34" fillId="0" borderId="80" xfId="0" applyFont="1" applyBorder="1" applyAlignment="1">
      <alignment horizontal="left" vertical="center"/>
    </xf>
    <xf numFmtId="170" fontId="34" fillId="0" borderId="79" xfId="12" applyNumberFormat="1" applyFont="1" applyBorder="1" applyAlignment="1">
      <alignment horizontal="center" vertical="center"/>
    </xf>
    <xf numFmtId="170" fontId="34" fillId="0" borderId="76" xfId="12" applyNumberFormat="1" applyFont="1" applyBorder="1" applyAlignment="1">
      <alignment horizontal="center" vertical="center"/>
    </xf>
    <xf numFmtId="203" fontId="34" fillId="0" borderId="87" xfId="12" applyNumberFormat="1" applyFont="1" applyBorder="1" applyAlignment="1">
      <alignment horizontal="center"/>
    </xf>
    <xf numFmtId="203" fontId="34" fillId="0" borderId="93" xfId="12" applyNumberFormat="1" applyFont="1" applyBorder="1" applyAlignment="1">
      <alignment horizontal="center"/>
    </xf>
    <xf numFmtId="203" fontId="48" fillId="0" borderId="93" xfId="0" applyNumberFormat="1" applyFont="1" applyBorder="1" applyAlignment="1">
      <alignment horizontal="center"/>
    </xf>
    <xf numFmtId="0" fontId="37" fillId="0" borderId="0" xfId="0" applyFont="1" applyAlignment="1">
      <alignment horizontal="left" vertical="center" indent="1"/>
    </xf>
    <xf numFmtId="0" fontId="34" fillId="0" borderId="76" xfId="0" applyFont="1" applyBorder="1" applyAlignment="1">
      <alignment vertical="center"/>
    </xf>
    <xf numFmtId="0" fontId="32" fillId="0" borderId="90" xfId="0" applyFont="1" applyBorder="1" applyAlignment="1">
      <alignment vertical="center"/>
    </xf>
    <xf numFmtId="0" fontId="34" fillId="0" borderId="77" xfId="0" applyFont="1" applyBorder="1" applyAlignment="1">
      <alignment vertical="center"/>
    </xf>
    <xf numFmtId="0" fontId="320" fillId="0" borderId="0" xfId="0" applyFont="1"/>
    <xf numFmtId="0" fontId="321" fillId="3" borderId="87" xfId="0" applyFont="1" applyFill="1" applyBorder="1" applyAlignment="1">
      <alignment vertical="center" wrapText="1"/>
    </xf>
    <xf numFmtId="49" fontId="321" fillId="3" borderId="79" xfId="0" applyNumberFormat="1" applyFont="1" applyFill="1" applyBorder="1" applyAlignment="1">
      <alignment horizontal="left" vertical="center" wrapText="1"/>
    </xf>
    <xf numFmtId="287" fontId="313" fillId="5" borderId="0" xfId="34" applyNumberFormat="1" applyFont="1" applyFill="1" applyBorder="1" applyAlignment="1">
      <alignment vertical="center"/>
    </xf>
    <xf numFmtId="168" fontId="313" fillId="5" borderId="5" xfId="31" applyNumberFormat="1" applyFont="1" applyFill="1" applyBorder="1" applyAlignment="1">
      <alignment horizontal="center" vertical="center"/>
    </xf>
    <xf numFmtId="168" fontId="313" fillId="5" borderId="90" xfId="31" applyNumberFormat="1" applyFont="1" applyFill="1" applyBorder="1" applyAlignment="1">
      <alignment horizontal="center" vertical="center"/>
    </xf>
    <xf numFmtId="287" fontId="313" fillId="0" borderId="0" xfId="34" applyNumberFormat="1" applyFont="1" applyBorder="1"/>
    <xf numFmtId="49" fontId="314" fillId="0" borderId="7" xfId="0" applyNumberFormat="1" applyFont="1" applyBorder="1" applyAlignment="1">
      <alignment horizontal="left" vertical="center" wrapText="1"/>
    </xf>
    <xf numFmtId="287" fontId="314" fillId="0" borderId="8" xfId="34" applyNumberFormat="1" applyFont="1" applyBorder="1"/>
    <xf numFmtId="168" fontId="314" fillId="5" borderId="9" xfId="31" applyNumberFormat="1" applyFont="1" applyFill="1" applyBorder="1" applyAlignment="1">
      <alignment horizontal="center" vertical="center"/>
    </xf>
    <xf numFmtId="168" fontId="314" fillId="5" borderId="10" xfId="31" applyNumberFormat="1" applyFont="1" applyFill="1" applyBorder="1" applyAlignment="1">
      <alignment horizontal="center" vertical="center"/>
    </xf>
    <xf numFmtId="0" fontId="34" fillId="0" borderId="9" xfId="23" applyFont="1" applyBorder="1" applyAlignment="1">
      <alignment vertical="center" wrapText="1"/>
    </xf>
    <xf numFmtId="168" fontId="34" fillId="6" borderId="9" xfId="13" applyNumberFormat="1" applyFont="1" applyFill="1" applyBorder="1" applyAlignment="1">
      <alignment horizontal="center" vertical="center"/>
    </xf>
    <xf numFmtId="168" fontId="34" fillId="6" borderId="10" xfId="13" applyNumberFormat="1" applyFont="1" applyFill="1" applyBorder="1" applyAlignment="1">
      <alignment horizontal="center" vertical="center"/>
    </xf>
    <xf numFmtId="288" fontId="34" fillId="0" borderId="9" xfId="12" applyNumberFormat="1" applyFont="1" applyBorder="1" applyAlignment="1">
      <alignment horizontal="center" vertical="center"/>
    </xf>
    <xf numFmtId="288" fontId="34" fillId="0" borderId="8" xfId="12" applyNumberFormat="1" applyFont="1" applyBorder="1" applyAlignment="1">
      <alignment horizontal="center" vertical="center"/>
    </xf>
    <xf numFmtId="288" fontId="34" fillId="0" borderId="10" xfId="12" applyNumberFormat="1" applyFont="1" applyBorder="1" applyAlignment="1">
      <alignment horizontal="center" vertical="center"/>
    </xf>
    <xf numFmtId="168" fontId="0" fillId="0" borderId="0" xfId="0" applyNumberFormat="1"/>
    <xf numFmtId="170" fontId="42" fillId="5" borderId="88" xfId="55" applyNumberFormat="1" applyFont="1" applyFill="1" applyBorder="1" applyAlignment="1">
      <alignment vertical="center"/>
    </xf>
    <xf numFmtId="168" fontId="32" fillId="5" borderId="87" xfId="36928" applyNumberFormat="1" applyFont="1" applyFill="1" applyBorder="1" applyAlignment="1">
      <alignment horizontal="center" vertical="center"/>
    </xf>
    <xf numFmtId="168" fontId="32" fillId="5" borderId="88" xfId="36928" applyNumberFormat="1" applyFont="1" applyFill="1" applyBorder="1" applyAlignment="1">
      <alignment horizontal="center" vertical="center"/>
    </xf>
    <xf numFmtId="168" fontId="36" fillId="5" borderId="88" xfId="31" applyNumberFormat="1" applyFont="1" applyFill="1" applyBorder="1" applyAlignment="1">
      <alignment horizontal="center"/>
    </xf>
    <xf numFmtId="168" fontId="36" fillId="5" borderId="90" xfId="31" applyNumberFormat="1" applyFont="1" applyFill="1" applyBorder="1" applyAlignment="1">
      <alignment horizontal="center"/>
    </xf>
    <xf numFmtId="168" fontId="48" fillId="5" borderId="90" xfId="31" applyNumberFormat="1" applyFont="1" applyFill="1" applyBorder="1" applyAlignment="1">
      <alignment horizontal="center"/>
    </xf>
    <xf numFmtId="168" fontId="48" fillId="5" borderId="77" xfId="31" applyNumberFormat="1" applyFont="1" applyFill="1" applyBorder="1" applyAlignment="1">
      <alignment horizontal="center"/>
    </xf>
    <xf numFmtId="0" fontId="34" fillId="0" borderId="5" xfId="53392" applyNumberFormat="1" applyFont="1" applyBorder="1"/>
    <xf numFmtId="0" fontId="34" fillId="2" borderId="80" xfId="0" applyFont="1" applyFill="1" applyBorder="1" applyAlignment="1">
      <alignment vertical="center" wrapText="1"/>
    </xf>
    <xf numFmtId="174" fontId="0" fillId="0" borderId="0" xfId="0" applyNumberFormat="1"/>
    <xf numFmtId="1" fontId="0" fillId="0" borderId="0" xfId="0" applyNumberFormat="1"/>
    <xf numFmtId="2" fontId="0" fillId="0" borderId="0" xfId="0" applyNumberFormat="1"/>
    <xf numFmtId="0" fontId="37" fillId="0" borderId="0" xfId="0" applyFont="1" applyAlignment="1">
      <alignment horizontal="left" vertical="center" readingOrder="1"/>
    </xf>
    <xf numFmtId="168" fontId="32" fillId="5" borderId="87" xfId="18" applyNumberFormat="1" applyFont="1" applyFill="1" applyBorder="1" applyAlignment="1">
      <alignment horizontal="center"/>
    </xf>
    <xf numFmtId="168" fontId="32" fillId="5" borderId="75" xfId="18" applyNumberFormat="1" applyFont="1" applyFill="1" applyBorder="1" applyAlignment="1">
      <alignment horizontal="center"/>
    </xf>
    <xf numFmtId="168" fontId="32" fillId="5" borderId="93" xfId="18" applyNumberFormat="1" applyFont="1" applyFill="1" applyBorder="1" applyAlignment="1">
      <alignment horizontal="center"/>
    </xf>
    <xf numFmtId="168" fontId="32" fillId="5" borderId="5" xfId="18" applyNumberFormat="1" applyFont="1" applyFill="1" applyBorder="1" applyAlignment="1">
      <alignment horizontal="center"/>
    </xf>
    <xf numFmtId="168" fontId="32" fillId="5" borderId="0" xfId="18" applyNumberFormat="1" applyFont="1" applyFill="1" applyAlignment="1">
      <alignment horizontal="center"/>
    </xf>
    <xf numFmtId="168" fontId="32" fillId="0" borderId="5" xfId="42" applyNumberFormat="1" applyFont="1" applyBorder="1" applyAlignment="1">
      <alignment horizontal="center"/>
    </xf>
    <xf numFmtId="168" fontId="32" fillId="0" borderId="0" xfId="42" applyNumberFormat="1" applyFont="1" applyAlignment="1">
      <alignment horizontal="center"/>
    </xf>
    <xf numFmtId="168" fontId="32" fillId="0" borderId="90" xfId="42" applyNumberFormat="1" applyFont="1" applyBorder="1" applyAlignment="1">
      <alignment horizontal="center"/>
    </xf>
    <xf numFmtId="168" fontId="32" fillId="0" borderId="79" xfId="42" applyNumberFormat="1" applyFont="1" applyBorder="1" applyAlignment="1">
      <alignment horizontal="center"/>
    </xf>
    <xf numFmtId="168" fontId="32" fillId="0" borderId="76" xfId="42" applyNumberFormat="1" applyFont="1" applyBorder="1" applyAlignment="1">
      <alignment horizontal="center"/>
    </xf>
    <xf numFmtId="168" fontId="32" fillId="0" borderId="77" xfId="42" applyNumberFormat="1" applyFont="1" applyBorder="1" applyAlignment="1">
      <alignment horizontal="center"/>
    </xf>
    <xf numFmtId="168" fontId="32" fillId="0" borderId="87" xfId="25" applyNumberFormat="1" applyFont="1" applyBorder="1" applyAlignment="1">
      <alignment horizontal="center"/>
    </xf>
    <xf numFmtId="168" fontId="32" fillId="0" borderId="75" xfId="25" applyNumberFormat="1" applyFont="1" applyBorder="1" applyAlignment="1">
      <alignment horizontal="center"/>
    </xf>
    <xf numFmtId="168" fontId="32" fillId="0" borderId="88" xfId="25" applyNumberFormat="1" applyFont="1" applyBorder="1" applyAlignment="1">
      <alignment horizontal="center"/>
    </xf>
    <xf numFmtId="168" fontId="32" fillId="0" borderId="0" xfId="25" applyNumberFormat="1" applyFont="1" applyBorder="1" applyAlignment="1">
      <alignment horizontal="center"/>
    </xf>
    <xf numFmtId="168" fontId="32" fillId="0" borderId="0" xfId="13" applyNumberFormat="1" applyFont="1" applyAlignment="1">
      <alignment horizontal="center" vertical="center"/>
    </xf>
    <xf numFmtId="171" fontId="32" fillId="5" borderId="5" xfId="12" applyFont="1" applyFill="1" applyBorder="1" applyAlignment="1">
      <alignment horizontal="center" vertical="center"/>
    </xf>
    <xf numFmtId="171" fontId="32" fillId="5" borderId="90" xfId="12" applyFont="1" applyFill="1" applyBorder="1" applyAlignment="1">
      <alignment horizontal="center" vertical="center"/>
    </xf>
    <xf numFmtId="168" fontId="34" fillId="0" borderId="9" xfId="13" applyNumberFormat="1" applyFont="1" applyBorder="1" applyAlignment="1">
      <alignment horizontal="center" vertical="center"/>
    </xf>
    <xf numFmtId="168" fontId="34" fillId="0" borderId="8" xfId="13" applyNumberFormat="1" applyFont="1" applyBorder="1" applyAlignment="1">
      <alignment horizontal="center" vertical="center"/>
    </xf>
    <xf numFmtId="168" fontId="34" fillId="0" borderId="10" xfId="13" applyNumberFormat="1" applyFont="1" applyBorder="1" applyAlignment="1">
      <alignment horizontal="center" vertical="center"/>
    </xf>
    <xf numFmtId="0" fontId="318" fillId="0" borderId="0" xfId="0" applyFont="1" applyAlignment="1">
      <alignment vertical="center"/>
    </xf>
    <xf numFmtId="168" fontId="32" fillId="0" borderId="93" xfId="53378" applyNumberFormat="1" applyFont="1" applyBorder="1" applyAlignment="1">
      <alignment horizontal="center" vertical="center"/>
    </xf>
    <xf numFmtId="203" fontId="32" fillId="0" borderId="5" xfId="53397" applyNumberFormat="1" applyFont="1" applyBorder="1" applyAlignment="1">
      <alignment horizontal="center" vertical="center"/>
    </xf>
    <xf numFmtId="203" fontId="32" fillId="0" borderId="0" xfId="53397" applyNumberFormat="1" applyFont="1" applyAlignment="1">
      <alignment horizontal="center" vertical="center"/>
    </xf>
    <xf numFmtId="203" fontId="32" fillId="0" borderId="90" xfId="53397" applyNumberFormat="1" applyFont="1" applyBorder="1" applyAlignment="1">
      <alignment horizontal="center" vertical="center"/>
    </xf>
    <xf numFmtId="168" fontId="32" fillId="0" borderId="0" xfId="53378" applyNumberFormat="1" applyFont="1" applyAlignment="1">
      <alignment horizontal="center" vertical="center"/>
    </xf>
    <xf numFmtId="0" fontId="32" fillId="2" borderId="4" xfId="91" applyFont="1" applyFill="1" applyBorder="1"/>
    <xf numFmtId="0" fontId="48" fillId="0" borderId="86" xfId="0" applyFont="1" applyBorder="1"/>
    <xf numFmtId="168" fontId="48" fillId="0" borderId="87" xfId="31" applyNumberFormat="1" applyFont="1" applyBorder="1" applyAlignment="1">
      <alignment horizontal="center"/>
    </xf>
    <xf numFmtId="168" fontId="48" fillId="0" borderId="93" xfId="31" applyNumberFormat="1" applyFont="1" applyBorder="1" applyAlignment="1">
      <alignment horizontal="center"/>
    </xf>
    <xf numFmtId="168" fontId="48" fillId="0" borderId="88" xfId="31" applyNumberFormat="1" applyFont="1" applyBorder="1" applyAlignment="1">
      <alignment horizontal="center"/>
    </xf>
    <xf numFmtId="0" fontId="48" fillId="0" borderId="80" xfId="0" applyFont="1" applyBorder="1"/>
    <xf numFmtId="168" fontId="48" fillId="0" borderId="79" xfId="31" applyNumberFormat="1" applyFont="1" applyBorder="1" applyAlignment="1">
      <alignment horizontal="center"/>
    </xf>
    <xf numFmtId="168" fontId="48" fillId="0" borderId="76" xfId="31" applyNumberFormat="1" applyFont="1" applyBorder="1" applyAlignment="1">
      <alignment horizontal="center"/>
    </xf>
    <xf numFmtId="168" fontId="48" fillId="0" borderId="77" xfId="31" applyNumberFormat="1" applyFont="1" applyBorder="1" applyAlignment="1">
      <alignment horizontal="center"/>
    </xf>
    <xf numFmtId="0" fontId="32" fillId="5" borderId="5" xfId="48" applyFont="1" applyFill="1" applyBorder="1" applyAlignment="1">
      <alignment vertical="center"/>
    </xf>
    <xf numFmtId="0" fontId="32" fillId="5" borderId="7" xfId="0" applyFont="1" applyFill="1" applyBorder="1" applyAlignment="1">
      <alignment vertical="center"/>
    </xf>
    <xf numFmtId="203" fontId="34" fillId="0" borderId="93" xfId="5" applyNumberFormat="1" applyFont="1" applyBorder="1" applyAlignment="1">
      <alignment horizontal="center" vertical="center"/>
    </xf>
    <xf numFmtId="168" fontId="34" fillId="0" borderId="93" xfId="53378" applyNumberFormat="1" applyFont="1" applyBorder="1" applyAlignment="1">
      <alignment horizontal="center" vertical="center"/>
    </xf>
    <xf numFmtId="0" fontId="37" fillId="5" borderId="93" xfId="40" applyFont="1" applyFill="1" applyBorder="1" applyAlignment="1">
      <alignment horizontal="left" vertical="center"/>
    </xf>
    <xf numFmtId="168" fontId="34" fillId="0" borderId="76" xfId="13" applyNumberFormat="1" applyFont="1" applyBorder="1" applyAlignment="1">
      <alignment horizontal="center"/>
    </xf>
    <xf numFmtId="174" fontId="38" fillId="0" borderId="0" xfId="53392" applyNumberFormat="1" applyFont="1" applyAlignment="1">
      <alignment horizontal="center" vertical="center"/>
    </xf>
    <xf numFmtId="216" fontId="38" fillId="0" borderId="0" xfId="53392" applyNumberFormat="1" applyFont="1" applyAlignment="1">
      <alignment horizontal="center" vertical="center"/>
    </xf>
    <xf numFmtId="168" fontId="38" fillId="0" borderId="86" xfId="53391" applyNumberFormat="1" applyFont="1" applyBorder="1" applyAlignment="1">
      <alignment horizontal="center" vertical="center"/>
    </xf>
    <xf numFmtId="168" fontId="38" fillId="0" borderId="4" xfId="53391" applyNumberFormat="1" applyFont="1" applyBorder="1" applyAlignment="1">
      <alignment horizontal="center" vertical="center"/>
    </xf>
    <xf numFmtId="168" fontId="38" fillId="0" borderId="80" xfId="53391" applyNumberFormat="1" applyFont="1" applyBorder="1" applyAlignment="1">
      <alignment horizontal="center" vertical="center"/>
    </xf>
    <xf numFmtId="168" fontId="38" fillId="0" borderId="93" xfId="53391" applyNumberFormat="1" applyFont="1" applyBorder="1" applyAlignment="1">
      <alignment horizontal="center" vertical="center"/>
    </xf>
    <xf numFmtId="168" fontId="38" fillId="0" borderId="0" xfId="53391" applyNumberFormat="1" applyFont="1" applyBorder="1" applyAlignment="1">
      <alignment horizontal="center" vertical="center"/>
    </xf>
    <xf numFmtId="168" fontId="38" fillId="0" borderId="8" xfId="53391" applyNumberFormat="1" applyFont="1" applyBorder="1" applyAlignment="1">
      <alignment horizontal="center" vertical="center"/>
    </xf>
    <xf numFmtId="168" fontId="38" fillId="0" borderId="7" xfId="53391" applyNumberFormat="1" applyFont="1" applyBorder="1" applyAlignment="1">
      <alignment horizontal="center" vertical="center"/>
    </xf>
    <xf numFmtId="17" fontId="35" fillId="3" borderId="79" xfId="0" quotePrefix="1" applyNumberFormat="1" applyFont="1" applyFill="1" applyBorder="1" applyAlignment="1">
      <alignment horizontal="center" vertical="center"/>
    </xf>
    <xf numFmtId="17" fontId="35" fillId="3" borderId="77" xfId="0" quotePrefix="1" applyNumberFormat="1" applyFont="1" applyFill="1" applyBorder="1" applyAlignment="1">
      <alignment horizontal="center" vertical="center"/>
    </xf>
    <xf numFmtId="0" fontId="36" fillId="0" borderId="93" xfId="0" applyFont="1" applyBorder="1"/>
    <xf numFmtId="17" fontId="35" fillId="3" borderId="90" xfId="0" applyNumberFormat="1" applyFont="1" applyFill="1" applyBorder="1" applyAlignment="1">
      <alignment horizontal="center" vertical="center"/>
    </xf>
    <xf numFmtId="0" fontId="34" fillId="0" borderId="86" xfId="0" applyFont="1" applyBorder="1" applyAlignment="1">
      <alignment horizontal="center" vertical="center" wrapText="1"/>
    </xf>
    <xf numFmtId="168" fontId="300" fillId="0" borderId="7" xfId="36282" applyNumberFormat="1" applyFont="1" applyBorder="1" applyAlignment="1">
      <alignment horizontal="center" vertical="center" wrapText="1"/>
    </xf>
    <xf numFmtId="168" fontId="32" fillId="0" borderId="7" xfId="36282" applyNumberFormat="1" applyFont="1" applyBorder="1" applyAlignment="1">
      <alignment horizontal="center" vertical="center"/>
    </xf>
    <xf numFmtId="0" fontId="35" fillId="3" borderId="86" xfId="91" applyFont="1" applyFill="1" applyBorder="1" applyAlignment="1">
      <alignment horizontal="center" vertical="center"/>
    </xf>
    <xf numFmtId="1" fontId="302" fillId="3" borderId="77" xfId="34" quotePrefix="1" applyNumberFormat="1" applyFont="1" applyFill="1" applyBorder="1" applyAlignment="1">
      <alignment horizontal="center" vertical="center"/>
    </xf>
    <xf numFmtId="168" fontId="32" fillId="0" borderId="8" xfId="53378" applyNumberFormat="1" applyFont="1" applyBorder="1" applyAlignment="1">
      <alignment horizontal="center"/>
    </xf>
    <xf numFmtId="168" fontId="32" fillId="0" borderId="86" xfId="53378" applyNumberFormat="1" applyFont="1" applyBorder="1" applyAlignment="1">
      <alignment horizontal="center" vertical="center"/>
    </xf>
    <xf numFmtId="168" fontId="32" fillId="0" borderId="4" xfId="53378" applyNumberFormat="1" applyFont="1" applyBorder="1" applyAlignment="1">
      <alignment horizontal="center" vertical="center"/>
    </xf>
    <xf numFmtId="168" fontId="34" fillId="0" borderId="80" xfId="53378" applyNumberFormat="1" applyFont="1" applyBorder="1" applyAlignment="1">
      <alignment horizontal="center" vertical="center"/>
    </xf>
    <xf numFmtId="168" fontId="32" fillId="2" borderId="7" xfId="53378" applyNumberFormat="1" applyFont="1" applyFill="1" applyBorder="1" applyAlignment="1">
      <alignment horizontal="center"/>
    </xf>
    <xf numFmtId="0" fontId="35" fillId="3" borderId="0" xfId="0" applyFont="1" applyFill="1" applyAlignment="1">
      <alignment horizontal="center" vertical="top"/>
    </xf>
    <xf numFmtId="1" fontId="302" fillId="3" borderId="79" xfId="34" quotePrefix="1" applyNumberFormat="1" applyFont="1" applyFill="1" applyBorder="1" applyAlignment="1">
      <alignment horizontal="center" vertical="center"/>
    </xf>
    <xf numFmtId="168" fontId="32" fillId="0" borderId="80" xfId="53378" applyNumberFormat="1" applyFont="1" applyBorder="1" applyAlignment="1">
      <alignment horizontal="center" vertical="center"/>
    </xf>
    <xf numFmtId="168" fontId="34" fillId="0" borderId="7" xfId="53378" applyNumberFormat="1" applyFont="1" applyBorder="1" applyAlignment="1">
      <alignment horizontal="center" vertical="center"/>
    </xf>
    <xf numFmtId="168" fontId="32" fillId="0" borderId="86" xfId="18" applyNumberFormat="1" applyFont="1" applyBorder="1" applyAlignment="1">
      <alignment horizontal="center"/>
    </xf>
    <xf numFmtId="168" fontId="32" fillId="0" borderId="4" xfId="18" applyNumberFormat="1" applyFont="1" applyBorder="1" applyAlignment="1">
      <alignment horizontal="center"/>
    </xf>
    <xf numFmtId="0" fontId="34" fillId="0" borderId="80" xfId="18" applyFont="1" applyBorder="1" applyAlignment="1">
      <alignment horizontal="center"/>
    </xf>
    <xf numFmtId="43" fontId="32" fillId="0" borderId="86" xfId="34" applyFont="1" applyBorder="1" applyAlignment="1">
      <alignment horizontal="center" vertical="center" wrapText="1"/>
    </xf>
    <xf numFmtId="43" fontId="32" fillId="0" borderId="4" xfId="34" applyFont="1" applyBorder="1" applyAlignment="1">
      <alignment horizontal="center" vertical="center" wrapText="1"/>
    </xf>
    <xf numFmtId="43" fontId="34" fillId="0" borderId="7" xfId="34" applyFont="1" applyBorder="1" applyAlignment="1">
      <alignment horizontal="center" vertical="center" wrapText="1"/>
    </xf>
    <xf numFmtId="0" fontId="302" fillId="3" borderId="86" xfId="53395" applyFont="1" applyFill="1" applyBorder="1" applyAlignment="1">
      <alignment horizontal="center" vertical="center"/>
    </xf>
    <xf numFmtId="0" fontId="35" fillId="3" borderId="79" xfId="35" applyFont="1" applyFill="1" applyBorder="1" applyAlignment="1">
      <alignment horizontal="center"/>
    </xf>
    <xf numFmtId="0" fontId="38" fillId="0" borderId="5" xfId="35" applyFont="1" applyBorder="1" applyAlignment="1">
      <alignment vertical="center"/>
    </xf>
    <xf numFmtId="3" fontId="36" fillId="0" borderId="5" xfId="35" applyNumberFormat="1" applyFont="1" applyBorder="1" applyAlignment="1">
      <alignment horizontal="center" vertical="center"/>
    </xf>
    <xf numFmtId="3" fontId="36" fillId="0" borderId="0" xfId="35" applyNumberFormat="1" applyFont="1" applyAlignment="1">
      <alignment horizontal="center" vertical="center"/>
    </xf>
    <xf numFmtId="3" fontId="36" fillId="0" borderId="90" xfId="35" applyNumberFormat="1" applyFont="1" applyBorder="1" applyAlignment="1">
      <alignment horizontal="center" vertical="center"/>
    </xf>
    <xf numFmtId="168" fontId="38" fillId="0" borderId="0" xfId="37" applyNumberFormat="1" applyFont="1" applyFill="1" applyBorder="1" applyAlignment="1">
      <alignment horizontal="center" vertical="center"/>
    </xf>
    <xf numFmtId="168" fontId="36" fillId="0" borderId="0" xfId="37" applyNumberFormat="1" applyFont="1" applyFill="1" applyBorder="1" applyAlignment="1">
      <alignment horizontal="center" vertical="center"/>
    </xf>
    <xf numFmtId="0" fontId="38" fillId="5" borderId="79" xfId="35" applyFont="1" applyFill="1" applyBorder="1" applyAlignment="1">
      <alignment horizontal="left" vertical="center"/>
    </xf>
    <xf numFmtId="0" fontId="45" fillId="0" borderId="7" xfId="35" applyFont="1" applyBorder="1" applyAlignment="1">
      <alignment vertical="center" wrapText="1"/>
    </xf>
    <xf numFmtId="3" fontId="48" fillId="0" borderId="9" xfId="35" applyNumberFormat="1" applyFont="1" applyBorder="1" applyAlignment="1">
      <alignment horizontal="center" vertical="center"/>
    </xf>
    <xf numFmtId="3" fontId="48" fillId="0" borderId="8" xfId="35" applyNumberFormat="1" applyFont="1" applyBorder="1" applyAlignment="1">
      <alignment horizontal="center" vertical="center"/>
    </xf>
    <xf numFmtId="3" fontId="48" fillId="0" borderId="10" xfId="35" applyNumberFormat="1" applyFont="1" applyBorder="1" applyAlignment="1">
      <alignment horizontal="center" vertical="center"/>
    </xf>
    <xf numFmtId="0" fontId="45" fillId="0" borderId="5" xfId="35" applyFont="1" applyBorder="1" applyAlignment="1">
      <alignment vertical="center"/>
    </xf>
    <xf numFmtId="3" fontId="48" fillId="0" borderId="5" xfId="35" applyNumberFormat="1" applyFont="1" applyBorder="1" applyAlignment="1">
      <alignment horizontal="center" vertical="center"/>
    </xf>
    <xf numFmtId="3" fontId="48" fillId="0" borderId="0" xfId="35" applyNumberFormat="1" applyFont="1" applyAlignment="1">
      <alignment horizontal="center" vertical="center"/>
    </xf>
    <xf numFmtId="3" fontId="48" fillId="0" borderId="90" xfId="35" applyNumberFormat="1" applyFont="1" applyBorder="1" applyAlignment="1">
      <alignment horizontal="center" vertical="center"/>
    </xf>
    <xf numFmtId="168" fontId="45" fillId="0" borderId="90" xfId="37" applyNumberFormat="1" applyFont="1" applyFill="1" applyBorder="1" applyAlignment="1">
      <alignment horizontal="center" vertical="center"/>
    </xf>
    <xf numFmtId="0" fontId="45" fillId="0" borderId="5" xfId="35" applyFont="1" applyBorder="1" applyAlignment="1">
      <alignment horizontal="left" vertical="center" indent="1"/>
    </xf>
    <xf numFmtId="0" fontId="36" fillId="0" borderId="5" xfId="35" applyFont="1" applyBorder="1" applyAlignment="1">
      <alignment horizontal="left" vertical="center" indent="1"/>
    </xf>
    <xf numFmtId="168" fontId="36" fillId="0" borderId="90" xfId="37" applyNumberFormat="1" applyFont="1" applyFill="1" applyBorder="1" applyAlignment="1">
      <alignment horizontal="center" vertical="center"/>
    </xf>
    <xf numFmtId="0" fontId="45" fillId="5" borderId="79" xfId="35" applyFont="1" applyFill="1" applyBorder="1" applyAlignment="1">
      <alignment horizontal="left" vertical="center" indent="1"/>
    </xf>
    <xf numFmtId="3" fontId="48" fillId="5" borderId="79" xfId="35" applyNumberFormat="1" applyFont="1" applyFill="1" applyBorder="1" applyAlignment="1">
      <alignment horizontal="center" vertical="center"/>
    </xf>
    <xf numFmtId="168" fontId="48" fillId="5" borderId="79" xfId="37" applyNumberFormat="1" applyFont="1" applyFill="1" applyBorder="1" applyAlignment="1">
      <alignment horizontal="center" vertical="center"/>
    </xf>
    <xf numFmtId="168" fontId="45" fillId="0" borderId="8" xfId="37" applyNumberFormat="1" applyFont="1" applyBorder="1" applyAlignment="1">
      <alignment horizontal="center" vertical="center"/>
    </xf>
    <xf numFmtId="168" fontId="45" fillId="0" borderId="9" xfId="37" applyNumberFormat="1" applyFont="1" applyBorder="1" applyAlignment="1">
      <alignment horizontal="center" vertical="center"/>
    </xf>
    <xf numFmtId="168" fontId="45" fillId="0" borderId="10" xfId="37" applyNumberFormat="1" applyFont="1" applyBorder="1" applyAlignment="1">
      <alignment horizontal="center" vertical="center"/>
    </xf>
    <xf numFmtId="3" fontId="48" fillId="5" borderId="5" xfId="35" applyNumberFormat="1" applyFont="1" applyFill="1" applyBorder="1" applyAlignment="1">
      <alignment horizontal="center" vertical="center"/>
    </xf>
    <xf numFmtId="3" fontId="48" fillId="5" borderId="0" xfId="35" applyNumberFormat="1" applyFont="1" applyFill="1" applyAlignment="1">
      <alignment horizontal="center" vertical="center"/>
    </xf>
    <xf numFmtId="3" fontId="48" fillId="5" borderId="90" xfId="35" applyNumberFormat="1" applyFont="1" applyFill="1" applyBorder="1" applyAlignment="1">
      <alignment horizontal="center" vertical="center"/>
    </xf>
    <xf numFmtId="3" fontId="48" fillId="5" borderId="9" xfId="35" applyNumberFormat="1" applyFont="1" applyFill="1" applyBorder="1" applyAlignment="1">
      <alignment horizontal="center" vertical="center"/>
    </xf>
    <xf numFmtId="3" fontId="48" fillId="5" borderId="8" xfId="35" applyNumberFormat="1" applyFont="1" applyFill="1" applyBorder="1" applyAlignment="1">
      <alignment horizontal="center" vertical="center"/>
    </xf>
    <xf numFmtId="3" fontId="48" fillId="5" borderId="10" xfId="35" applyNumberFormat="1" applyFont="1" applyFill="1" applyBorder="1" applyAlignment="1">
      <alignment horizontal="center" vertical="center"/>
    </xf>
    <xf numFmtId="168" fontId="45" fillId="5" borderId="8" xfId="37" applyNumberFormat="1" applyFont="1" applyFill="1" applyBorder="1" applyAlignment="1">
      <alignment horizontal="center" vertical="center"/>
    </xf>
    <xf numFmtId="0" fontId="32" fillId="0" borderId="86" xfId="0" applyFont="1" applyBorder="1" applyAlignment="1">
      <alignment horizontal="center"/>
    </xf>
    <xf numFmtId="168" fontId="32" fillId="5" borderId="4" xfId="36310" applyNumberFormat="1" applyFont="1" applyFill="1" applyBorder="1" applyAlignment="1">
      <alignment horizontal="center" vertical="center" wrapText="1"/>
    </xf>
    <xf numFmtId="168" fontId="34" fillId="5" borderId="4" xfId="36310" applyNumberFormat="1" applyFont="1" applyFill="1" applyBorder="1" applyAlignment="1">
      <alignment horizontal="center" vertical="center" wrapText="1"/>
    </xf>
    <xf numFmtId="168" fontId="34" fillId="5" borderId="80" xfId="36310" applyNumberFormat="1" applyFont="1" applyFill="1" applyBorder="1" applyAlignment="1">
      <alignment horizontal="center" vertical="center" wrapText="1"/>
    </xf>
    <xf numFmtId="17" fontId="35" fillId="3" borderId="80" xfId="0" applyNumberFormat="1" applyFont="1" applyFill="1" applyBorder="1" applyAlignment="1">
      <alignment horizontal="center" vertical="center"/>
    </xf>
    <xf numFmtId="282" fontId="32" fillId="5" borderId="93" xfId="53400" applyNumberFormat="1" applyFont="1" applyFill="1" applyBorder="1" applyAlignment="1">
      <alignment horizontal="center" vertical="center" wrapText="1"/>
    </xf>
    <xf numFmtId="282" fontId="32" fillId="5" borderId="0" xfId="53400" applyNumberFormat="1" applyFont="1" applyFill="1" applyAlignment="1">
      <alignment horizontal="center" vertical="center" wrapText="1"/>
    </xf>
    <xf numFmtId="282" fontId="34" fillId="5" borderId="0" xfId="53400" applyNumberFormat="1" applyFont="1" applyFill="1" applyAlignment="1">
      <alignment horizontal="center" vertical="center" wrapText="1"/>
    </xf>
    <xf numFmtId="168" fontId="32" fillId="0" borderId="93" xfId="25" applyNumberFormat="1" applyFont="1" applyBorder="1" applyAlignment="1">
      <alignment horizontal="center"/>
    </xf>
    <xf numFmtId="168" fontId="32" fillId="5" borderId="86" xfId="36310" applyNumberFormat="1" applyFont="1" applyFill="1" applyBorder="1" applyAlignment="1">
      <alignment horizontal="center" vertical="center" wrapText="1"/>
    </xf>
    <xf numFmtId="168" fontId="32" fillId="0" borderId="79" xfId="25" applyNumberFormat="1" applyFont="1" applyBorder="1" applyAlignment="1">
      <alignment horizontal="center"/>
    </xf>
    <xf numFmtId="168" fontId="32" fillId="0" borderId="95" xfId="25" applyNumberFormat="1" applyFont="1" applyBorder="1" applyAlignment="1">
      <alignment horizontal="center"/>
    </xf>
    <xf numFmtId="168" fontId="32" fillId="5" borderId="96" xfId="36310" applyNumberFormat="1" applyFont="1" applyFill="1" applyBorder="1" applyAlignment="1">
      <alignment horizontal="center" vertical="center" wrapText="1"/>
    </xf>
    <xf numFmtId="17" fontId="35" fillId="3" borderId="5" xfId="53396" quotePrefix="1" applyNumberFormat="1" applyFont="1" applyFill="1" applyBorder="1" applyAlignment="1">
      <alignment horizontal="center"/>
    </xf>
    <xf numFmtId="17" fontId="35" fillId="3" borderId="0" xfId="53396" quotePrefix="1" applyNumberFormat="1" applyFont="1" applyFill="1" applyAlignment="1">
      <alignment horizontal="center"/>
    </xf>
    <xf numFmtId="17" fontId="35" fillId="3" borderId="90" xfId="53396" quotePrefix="1" applyNumberFormat="1" applyFont="1" applyFill="1" applyBorder="1" applyAlignment="1">
      <alignment horizontal="center"/>
    </xf>
    <xf numFmtId="168" fontId="34" fillId="0" borderId="96" xfId="13" applyNumberFormat="1" applyFont="1" applyBorder="1" applyAlignment="1">
      <alignment horizontal="center" vertical="center"/>
    </xf>
    <xf numFmtId="17" fontId="302" fillId="4" borderId="0" xfId="0" quotePrefix="1" applyNumberFormat="1" applyFont="1" applyFill="1" applyAlignment="1">
      <alignment horizontal="center" vertical="center"/>
    </xf>
    <xf numFmtId="251" fontId="32" fillId="0" borderId="93" xfId="5" applyNumberFormat="1" applyFont="1" applyBorder="1" applyAlignment="1">
      <alignment horizontal="center" vertical="center"/>
    </xf>
    <xf numFmtId="251" fontId="34" fillId="0" borderId="95" xfId="5" applyNumberFormat="1" applyFont="1" applyBorder="1" applyAlignment="1">
      <alignment horizontal="center" vertical="center"/>
    </xf>
    <xf numFmtId="0" fontId="35" fillId="3" borderId="86" xfId="23" applyFont="1" applyFill="1" applyBorder="1" applyAlignment="1">
      <alignment horizontal="center" vertical="top" wrapText="1"/>
    </xf>
    <xf numFmtId="168" fontId="34" fillId="0" borderId="96" xfId="53391" applyNumberFormat="1" applyFont="1" applyBorder="1" applyAlignment="1">
      <alignment horizontal="center" vertical="center"/>
    </xf>
    <xf numFmtId="0" fontId="32" fillId="5" borderId="5" xfId="53391" applyNumberFormat="1" applyFont="1" applyFill="1" applyBorder="1" applyAlignment="1">
      <alignment horizontal="center" vertical="center" wrapText="1"/>
    </xf>
    <xf numFmtId="0" fontId="32" fillId="5" borderId="90" xfId="53391" applyNumberFormat="1" applyFont="1" applyFill="1" applyBorder="1" applyAlignment="1">
      <alignment horizontal="center" vertical="center" wrapText="1"/>
    </xf>
    <xf numFmtId="0" fontId="32" fillId="5" borderId="79" xfId="53391" applyNumberFormat="1" applyFont="1" applyFill="1" applyBorder="1" applyAlignment="1">
      <alignment horizontal="center" vertical="center" wrapText="1"/>
    </xf>
    <xf numFmtId="0" fontId="32" fillId="5" borderId="77" xfId="53391" applyNumberFormat="1" applyFont="1" applyFill="1" applyBorder="1" applyAlignment="1">
      <alignment horizontal="center" vertical="center" wrapText="1"/>
    </xf>
    <xf numFmtId="0" fontId="35" fillId="131" borderId="86" xfId="23" applyFont="1" applyFill="1" applyBorder="1" applyAlignment="1" applyProtection="1">
      <alignment horizontal="center" vertical="center"/>
      <protection locked="0"/>
    </xf>
    <xf numFmtId="17" fontId="35" fillId="131" borderId="96" xfId="23" quotePrefix="1" applyNumberFormat="1" applyFont="1" applyFill="1" applyBorder="1" applyAlignment="1" applyProtection="1">
      <alignment horizontal="center" vertical="center"/>
      <protection locked="0"/>
    </xf>
    <xf numFmtId="282" fontId="32" fillId="5" borderId="0" xfId="55" applyNumberFormat="1" applyFont="1" applyFill="1" applyBorder="1" applyAlignment="1">
      <alignment horizontal="center" vertical="center" wrapText="1"/>
    </xf>
    <xf numFmtId="0" fontId="32" fillId="5" borderId="86" xfId="23" applyFont="1" applyFill="1" applyBorder="1" applyAlignment="1">
      <alignment vertical="center"/>
    </xf>
    <xf numFmtId="168" fontId="32" fillId="5" borderId="4" xfId="13" applyNumberFormat="1" applyFont="1" applyFill="1" applyBorder="1" applyAlignment="1">
      <alignment horizontal="center" vertical="center"/>
    </xf>
    <xf numFmtId="168" fontId="34" fillId="5" borderId="4" xfId="13" applyNumberFormat="1" applyFont="1" applyFill="1" applyBorder="1" applyAlignment="1">
      <alignment horizontal="center" vertical="center"/>
    </xf>
    <xf numFmtId="168" fontId="34" fillId="5" borderId="96" xfId="13" applyNumberFormat="1" applyFont="1" applyFill="1" applyBorder="1" applyAlignment="1">
      <alignment horizontal="center" vertical="center"/>
    </xf>
    <xf numFmtId="170" fontId="42" fillId="5" borderId="86" xfId="55" applyNumberFormat="1" applyFont="1" applyFill="1" applyBorder="1" applyAlignment="1">
      <alignment vertical="center"/>
    </xf>
    <xf numFmtId="0" fontId="35" fillId="3" borderId="86" xfId="0" applyFont="1" applyFill="1" applyBorder="1" applyAlignment="1" applyProtection="1">
      <alignment horizontal="center" vertical="center"/>
      <protection locked="0"/>
    </xf>
    <xf numFmtId="17" fontId="302" fillId="4" borderId="5" xfId="0" quotePrefix="1" applyNumberFormat="1" applyFont="1" applyFill="1" applyBorder="1" applyAlignment="1" applyProtection="1">
      <alignment horizontal="center" vertical="center"/>
      <protection locked="0"/>
    </xf>
    <xf numFmtId="17" fontId="302" fillId="4" borderId="90" xfId="0" quotePrefix="1" applyNumberFormat="1" applyFont="1" applyFill="1" applyBorder="1" applyAlignment="1" applyProtection="1">
      <alignment horizontal="center" vertical="center"/>
      <protection locked="0"/>
    </xf>
    <xf numFmtId="0" fontId="302" fillId="4" borderId="96" xfId="0" applyFont="1" applyFill="1" applyBorder="1" applyAlignment="1" applyProtection="1">
      <alignment horizontal="center" vertical="center"/>
      <protection locked="0"/>
    </xf>
    <xf numFmtId="1" fontId="35" fillId="3" borderId="4" xfId="53398" quotePrefix="1" applyNumberFormat="1" applyFont="1" applyFill="1" applyBorder="1" applyAlignment="1">
      <alignment horizontal="center" vertical="center"/>
    </xf>
    <xf numFmtId="168" fontId="34" fillId="5" borderId="96" xfId="36310" applyNumberFormat="1" applyFont="1" applyFill="1" applyBorder="1" applyAlignment="1">
      <alignment horizontal="center" vertical="center" wrapText="1"/>
    </xf>
    <xf numFmtId="168" fontId="32" fillId="5" borderId="79" xfId="18" applyNumberFormat="1" applyFont="1" applyFill="1" applyBorder="1" applyAlignment="1">
      <alignment horizontal="center"/>
    </xf>
    <xf numFmtId="168" fontId="32" fillId="5" borderId="97" xfId="18" applyNumberFormat="1" applyFont="1" applyFill="1" applyBorder="1" applyAlignment="1">
      <alignment horizontal="center"/>
    </xf>
    <xf numFmtId="168" fontId="32" fillId="5" borderId="86" xfId="36928" applyNumberFormat="1" applyFont="1" applyFill="1" applyBorder="1" applyAlignment="1">
      <alignment horizontal="center" vertical="center"/>
    </xf>
    <xf numFmtId="168" fontId="32" fillId="5" borderId="4" xfId="36928" applyNumberFormat="1" applyFont="1" applyFill="1" applyBorder="1" applyAlignment="1">
      <alignment horizontal="center" vertical="center"/>
    </xf>
    <xf numFmtId="168" fontId="34" fillId="5" borderId="4" xfId="36928" applyNumberFormat="1" applyFont="1" applyFill="1" applyBorder="1" applyAlignment="1">
      <alignment horizontal="center" vertical="center"/>
    </xf>
    <xf numFmtId="168" fontId="34" fillId="5" borderId="96" xfId="36928" applyNumberFormat="1" applyFont="1" applyFill="1" applyBorder="1" applyAlignment="1">
      <alignment horizontal="center" vertical="center"/>
    </xf>
    <xf numFmtId="0" fontId="36" fillId="0" borderId="86" xfId="0" applyFont="1" applyBorder="1" applyAlignment="1">
      <alignment horizontal="center"/>
    </xf>
    <xf numFmtId="0" fontId="36" fillId="0" borderId="4" xfId="0" applyFont="1" applyBorder="1" applyAlignment="1">
      <alignment horizontal="center"/>
    </xf>
    <xf numFmtId="0" fontId="36" fillId="0" borderId="96" xfId="0" applyFont="1" applyBorder="1" applyAlignment="1">
      <alignment horizontal="center"/>
    </xf>
    <xf numFmtId="17" fontId="302" fillId="4" borderId="79" xfId="0" quotePrefix="1" applyNumberFormat="1" applyFont="1" applyFill="1" applyBorder="1" applyAlignment="1" applyProtection="1">
      <alignment horizontal="center" vertical="center"/>
      <protection locked="0"/>
    </xf>
    <xf numFmtId="17" fontId="302" fillId="4" borderId="77" xfId="0" quotePrefix="1" applyNumberFormat="1" applyFont="1" applyFill="1" applyBorder="1" applyAlignment="1" applyProtection="1">
      <alignment horizontal="center" vertical="center"/>
      <protection locked="0"/>
    </xf>
    <xf numFmtId="168" fontId="32" fillId="5" borderId="86" xfId="6" applyNumberFormat="1" applyFont="1" applyFill="1" applyBorder="1" applyAlignment="1">
      <alignment horizontal="center" vertical="center"/>
    </xf>
    <xf numFmtId="168" fontId="32" fillId="5" borderId="4" xfId="6" applyNumberFormat="1" applyFont="1" applyFill="1" applyBorder="1" applyAlignment="1">
      <alignment horizontal="center" vertical="center"/>
    </xf>
    <xf numFmtId="168" fontId="34" fillId="5" borderId="4" xfId="6" applyNumberFormat="1" applyFont="1" applyFill="1" applyBorder="1" applyAlignment="1">
      <alignment horizontal="center" vertical="center"/>
    </xf>
    <xf numFmtId="168" fontId="34" fillId="5" borderId="96" xfId="6" applyNumberFormat="1" applyFont="1" applyFill="1" applyBorder="1" applyAlignment="1">
      <alignment horizontal="center" vertical="center"/>
    </xf>
    <xf numFmtId="168" fontId="36" fillId="0" borderId="86" xfId="53391" applyNumberFormat="1" applyFont="1" applyBorder="1" applyAlignment="1">
      <alignment horizontal="center"/>
    </xf>
    <xf numFmtId="168" fontId="36" fillId="0" borderId="4" xfId="53391" applyNumberFormat="1" applyFont="1" applyBorder="1" applyAlignment="1">
      <alignment horizontal="center"/>
    </xf>
    <xf numFmtId="168" fontId="48" fillId="0" borderId="7" xfId="53391" applyNumberFormat="1" applyFont="1" applyBorder="1" applyAlignment="1">
      <alignment horizontal="center"/>
    </xf>
    <xf numFmtId="14" fontId="302" fillId="3" borderId="76" xfId="44" quotePrefix="1" applyNumberFormat="1" applyFont="1" applyFill="1" applyBorder="1" applyAlignment="1">
      <alignment horizontal="center" vertical="center" wrapText="1"/>
    </xf>
    <xf numFmtId="14" fontId="302" fillId="3" borderId="77" xfId="44" quotePrefix="1" applyNumberFormat="1" applyFont="1" applyFill="1" applyBorder="1" applyAlignment="1">
      <alignment horizontal="center" vertical="center" wrapText="1"/>
    </xf>
    <xf numFmtId="171" fontId="32" fillId="5" borderId="4" xfId="12" applyFont="1" applyFill="1" applyBorder="1" applyAlignment="1">
      <alignment horizontal="center" vertical="center"/>
    </xf>
    <xf numFmtId="171" fontId="32" fillId="5" borderId="96" xfId="12" applyFont="1" applyFill="1" applyBorder="1" applyAlignment="1">
      <alignment horizontal="center" vertical="center"/>
    </xf>
    <xf numFmtId="168" fontId="32" fillId="5" borderId="87" xfId="13" applyNumberFormat="1" applyFont="1" applyFill="1" applyBorder="1" applyAlignment="1">
      <alignment horizontal="center" vertical="center"/>
    </xf>
    <xf numFmtId="168" fontId="32" fillId="5" borderId="93" xfId="13" applyNumberFormat="1" applyFont="1" applyFill="1" applyBorder="1" applyAlignment="1">
      <alignment horizontal="center" vertical="center"/>
    </xf>
    <xf numFmtId="171" fontId="32" fillId="5" borderId="87" xfId="12" applyFont="1" applyFill="1" applyBorder="1" applyAlignment="1">
      <alignment horizontal="center" vertical="center"/>
    </xf>
    <xf numFmtId="171" fontId="32" fillId="5" borderId="88" xfId="12" applyFont="1" applyFill="1" applyBorder="1" applyAlignment="1">
      <alignment horizontal="center" vertical="center"/>
    </xf>
    <xf numFmtId="171" fontId="32" fillId="5" borderId="86" xfId="12" applyFont="1" applyFill="1" applyBorder="1" applyAlignment="1">
      <alignment horizontal="center" vertical="center"/>
    </xf>
    <xf numFmtId="168" fontId="32" fillId="5" borderId="76" xfId="13" applyNumberFormat="1" applyFont="1" applyFill="1" applyBorder="1" applyAlignment="1">
      <alignment horizontal="center" vertical="center"/>
    </xf>
    <xf numFmtId="168" fontId="34" fillId="0" borderId="4" xfId="53378" applyNumberFormat="1" applyFont="1" applyBorder="1" applyAlignment="1">
      <alignment horizontal="center" vertical="center"/>
    </xf>
    <xf numFmtId="168" fontId="32" fillId="6" borderId="10" xfId="13" applyNumberFormat="1" applyFont="1" applyFill="1" applyBorder="1" applyAlignment="1">
      <alignment horizontal="center"/>
    </xf>
    <xf numFmtId="169" fontId="36" fillId="0" borderId="0" xfId="0" applyNumberFormat="1" applyFont="1"/>
    <xf numFmtId="0" fontId="32" fillId="0" borderId="87" xfId="25234" applyFont="1" applyBorder="1" applyAlignment="1" applyProtection="1">
      <alignment horizontal="center" vertical="center"/>
      <protection locked="0"/>
    </xf>
    <xf numFmtId="0" fontId="32" fillId="0" borderId="93" xfId="25234" applyFont="1" applyBorder="1" applyAlignment="1" applyProtection="1">
      <alignment horizontal="center" vertical="center"/>
      <protection locked="0"/>
    </xf>
    <xf numFmtId="0" fontId="32" fillId="0" borderId="88" xfId="25234" applyFont="1" applyBorder="1" applyAlignment="1" applyProtection="1">
      <alignment horizontal="center" vertical="center"/>
      <protection locked="0"/>
    </xf>
    <xf numFmtId="3" fontId="32" fillId="0" borderId="79" xfId="25234" applyNumberFormat="1" applyFont="1" applyBorder="1" applyAlignment="1" applyProtection="1">
      <alignment horizontal="center" vertical="center"/>
      <protection locked="0"/>
    </xf>
    <xf numFmtId="3" fontId="32" fillId="0" borderId="97" xfId="25234" applyNumberFormat="1" applyFont="1" applyBorder="1" applyAlignment="1" applyProtection="1">
      <alignment horizontal="center" vertical="center"/>
      <protection locked="0"/>
    </xf>
    <xf numFmtId="3" fontId="32" fillId="0" borderId="77" xfId="25234" applyNumberFormat="1" applyFont="1" applyBorder="1" applyAlignment="1" applyProtection="1">
      <alignment horizontal="center" vertical="center"/>
      <protection locked="0"/>
    </xf>
    <xf numFmtId="1" fontId="32" fillId="0" borderId="79" xfId="53398" applyNumberFormat="1" applyFont="1" applyFill="1" applyBorder="1" applyAlignment="1" applyProtection="1">
      <alignment horizontal="center" vertical="center"/>
      <protection locked="0"/>
    </xf>
    <xf numFmtId="1" fontId="32" fillId="0" borderId="77" xfId="53398" applyNumberFormat="1" applyFont="1" applyFill="1" applyBorder="1" applyAlignment="1" applyProtection="1">
      <alignment horizontal="center" vertical="center"/>
      <protection locked="0"/>
    </xf>
    <xf numFmtId="1" fontId="32" fillId="0" borderId="87" xfId="13184" applyNumberFormat="1" applyFont="1" applyBorder="1" applyAlignment="1" applyProtection="1">
      <alignment horizontal="center" vertical="center"/>
      <protection locked="0"/>
    </xf>
    <xf numFmtId="1" fontId="32" fillId="0" borderId="88" xfId="13184" applyNumberFormat="1" applyFont="1" applyBorder="1" applyAlignment="1" applyProtection="1">
      <alignment horizontal="center" vertical="center"/>
      <protection locked="0"/>
    </xf>
    <xf numFmtId="0" fontId="34" fillId="5" borderId="87" xfId="25234" applyFont="1" applyFill="1" applyBorder="1" applyAlignment="1">
      <alignment horizontal="left"/>
    </xf>
    <xf numFmtId="0" fontId="32" fillId="5" borderId="5" xfId="25234" applyFont="1" applyFill="1" applyBorder="1" applyAlignment="1">
      <alignment horizontal="left" vertical="center"/>
    </xf>
    <xf numFmtId="0" fontId="34" fillId="5" borderId="5" xfId="25234" applyFont="1" applyFill="1" applyBorder="1"/>
    <xf numFmtId="0" fontId="32" fillId="5" borderId="5" xfId="25234" applyFont="1" applyFill="1" applyBorder="1" applyAlignment="1">
      <alignment horizontal="left" indent="1"/>
    </xf>
    <xf numFmtId="17" fontId="35" fillId="3" borderId="5" xfId="53399" quotePrefix="1" applyNumberFormat="1" applyFont="1" applyFill="1" applyBorder="1" applyAlignment="1">
      <alignment horizontal="center"/>
    </xf>
    <xf numFmtId="17" fontId="35" fillId="3" borderId="0" xfId="53399" quotePrefix="1" applyNumberFormat="1" applyFont="1" applyFill="1" applyAlignment="1">
      <alignment horizontal="center"/>
    </xf>
    <xf numFmtId="17" fontId="35" fillId="3" borderId="90" xfId="53399" quotePrefix="1" applyNumberFormat="1" applyFont="1" applyFill="1" applyBorder="1" applyAlignment="1">
      <alignment horizontal="center"/>
    </xf>
    <xf numFmtId="286" fontId="32" fillId="0" borderId="5" xfId="12" applyNumberFormat="1" applyFont="1" applyBorder="1" applyAlignment="1">
      <alignment horizontal="center" vertical="center"/>
    </xf>
    <xf numFmtId="284" fontId="32" fillId="0" borderId="87" xfId="53392" applyNumberFormat="1" applyFont="1" applyFill="1" applyBorder="1" applyAlignment="1">
      <alignment horizontal="center" vertical="center"/>
    </xf>
    <xf numFmtId="284" fontId="32" fillId="0" borderId="93" xfId="53392" applyNumberFormat="1" applyFont="1" applyFill="1" applyBorder="1" applyAlignment="1">
      <alignment horizontal="center" vertical="center"/>
    </xf>
    <xf numFmtId="284" fontId="32" fillId="0" borderId="88" xfId="53392" applyNumberFormat="1" applyFont="1" applyFill="1" applyBorder="1" applyAlignment="1">
      <alignment horizontal="center" vertical="center"/>
    </xf>
    <xf numFmtId="168" fontId="32" fillId="0" borderId="90" xfId="36333" applyNumberFormat="1" applyFont="1" applyFill="1" applyBorder="1" applyAlignment="1">
      <alignment horizontal="center" vertical="center"/>
    </xf>
    <xf numFmtId="284" fontId="32" fillId="0" borderId="5" xfId="0" applyNumberFormat="1" applyFont="1" applyBorder="1" applyAlignment="1">
      <alignment horizontal="center" vertical="center"/>
    </xf>
    <xf numFmtId="284" fontId="32" fillId="0" borderId="0" xfId="53392" applyNumberFormat="1" applyFont="1" applyFill="1" applyBorder="1" applyAlignment="1">
      <alignment horizontal="center" vertical="center"/>
    </xf>
    <xf numFmtId="284" fontId="32" fillId="0" borderId="90" xfId="53392" applyNumberFormat="1" applyFont="1" applyFill="1" applyBorder="1" applyAlignment="1">
      <alignment horizontal="center" vertical="center"/>
    </xf>
    <xf numFmtId="168" fontId="32" fillId="0" borderId="5" xfId="36333" applyNumberFormat="1" applyFont="1" applyFill="1" applyBorder="1" applyAlignment="1">
      <alignment horizontal="center" vertical="center"/>
    </xf>
    <xf numFmtId="284" fontId="32" fillId="0" borderId="79" xfId="0" applyNumberFormat="1" applyFont="1" applyBorder="1" applyAlignment="1">
      <alignment horizontal="center" vertical="center"/>
    </xf>
    <xf numFmtId="284" fontId="32" fillId="0" borderId="76" xfId="53392" applyNumberFormat="1" applyFont="1" applyFill="1" applyBorder="1" applyAlignment="1">
      <alignment horizontal="center" vertical="center"/>
    </xf>
    <xf numFmtId="284" fontId="32" fillId="0" borderId="77" xfId="53392" applyNumberFormat="1" applyFont="1" applyFill="1" applyBorder="1" applyAlignment="1">
      <alignment horizontal="center" vertical="center"/>
    </xf>
    <xf numFmtId="191" fontId="34" fillId="0" borderId="9" xfId="0" applyNumberFormat="1" applyFont="1" applyBorder="1" applyAlignment="1">
      <alignment horizontal="center" vertical="center"/>
    </xf>
    <xf numFmtId="191" fontId="34" fillId="0" borderId="8" xfId="53392" applyNumberFormat="1" applyFont="1" applyFill="1" applyBorder="1" applyAlignment="1">
      <alignment horizontal="center" vertical="center"/>
    </xf>
    <xf numFmtId="191" fontId="34" fillId="0" borderId="10" xfId="53392" applyNumberFormat="1" applyFont="1" applyFill="1" applyBorder="1" applyAlignment="1">
      <alignment horizontal="center" vertical="center"/>
    </xf>
    <xf numFmtId="168" fontId="45" fillId="0" borderId="9" xfId="36333" applyNumberFormat="1" applyFont="1" applyFill="1" applyBorder="1" applyAlignment="1">
      <alignment horizontal="center" vertical="center"/>
    </xf>
    <xf numFmtId="168" fontId="45" fillId="0" borderId="10" xfId="36333" applyNumberFormat="1" applyFont="1" applyFill="1" applyBorder="1" applyAlignment="1">
      <alignment horizontal="center" vertical="center"/>
    </xf>
    <xf numFmtId="191" fontId="32" fillId="0" borderId="9" xfId="0" applyNumberFormat="1" applyFont="1" applyBorder="1" applyAlignment="1">
      <alignment horizontal="center" vertical="center"/>
    </xf>
    <xf numFmtId="191" fontId="32" fillId="0" borderId="8" xfId="53392" applyNumberFormat="1" applyFont="1" applyFill="1" applyBorder="1" applyAlignment="1">
      <alignment horizontal="center" vertical="center"/>
    </xf>
    <xf numFmtId="191" fontId="32" fillId="0" borderId="10" xfId="53392" applyNumberFormat="1" applyFont="1" applyFill="1" applyBorder="1" applyAlignment="1">
      <alignment horizontal="center" vertical="center"/>
    </xf>
    <xf numFmtId="9" fontId="34" fillId="0" borderId="9" xfId="53391" applyFont="1" applyFill="1" applyBorder="1" applyAlignment="1">
      <alignment horizontal="center" vertical="center"/>
    </xf>
    <xf numFmtId="9" fontId="34" fillId="0" borderId="8" xfId="53391" applyFont="1" applyFill="1" applyBorder="1" applyAlignment="1">
      <alignment horizontal="center" vertical="center"/>
    </xf>
    <xf numFmtId="9" fontId="34" fillId="0" borderId="10" xfId="53391" applyFont="1" applyFill="1" applyBorder="1" applyAlignment="1">
      <alignment horizontal="center" vertical="center"/>
    </xf>
    <xf numFmtId="0" fontId="36" fillId="0" borderId="80" xfId="0" applyFont="1" applyBorder="1"/>
    <xf numFmtId="1" fontId="35" fillId="5" borderId="0" xfId="12" applyNumberFormat="1" applyFont="1" applyFill="1" applyBorder="1" applyAlignment="1">
      <alignment horizontal="center"/>
    </xf>
    <xf numFmtId="1" fontId="35" fillId="5" borderId="0" xfId="12" applyNumberFormat="1" applyFont="1" applyFill="1" applyBorder="1" applyAlignment="1">
      <alignment horizontal="center" vertical="center"/>
    </xf>
    <xf numFmtId="0" fontId="35" fillId="5" borderId="90" xfId="0" applyFont="1" applyFill="1" applyBorder="1" applyAlignment="1">
      <alignment horizontal="center" vertical="center"/>
    </xf>
    <xf numFmtId="0" fontId="34" fillId="5" borderId="4" xfId="0" quotePrefix="1" applyFont="1" applyFill="1" applyBorder="1" applyAlignment="1">
      <alignment horizontal="left" vertical="center"/>
    </xf>
    <xf numFmtId="1" fontId="35" fillId="5" borderId="5" xfId="12" applyNumberFormat="1" applyFont="1" applyFill="1" applyBorder="1" applyAlignment="1">
      <alignment horizontal="center" vertical="center"/>
    </xf>
    <xf numFmtId="0" fontId="34" fillId="5" borderId="5" xfId="0" quotePrefix="1" applyFont="1" applyFill="1" applyBorder="1" applyAlignment="1">
      <alignment horizontal="left" vertical="center"/>
    </xf>
    <xf numFmtId="1" fontId="35" fillId="5" borderId="87" xfId="12" applyNumberFormat="1" applyFont="1" applyFill="1" applyBorder="1" applyAlignment="1">
      <alignment horizontal="center" vertical="center"/>
    </xf>
    <xf numFmtId="1" fontId="35" fillId="5" borderId="93" xfId="12" applyNumberFormat="1" applyFont="1" applyFill="1" applyBorder="1" applyAlignment="1">
      <alignment horizontal="center" vertical="center"/>
    </xf>
    <xf numFmtId="0" fontId="35" fillId="5" borderId="88" xfId="0" applyFont="1" applyFill="1" applyBorder="1" applyAlignment="1">
      <alignment horizontal="center" vertical="center"/>
    </xf>
    <xf numFmtId="1" fontId="35" fillId="5" borderId="93" xfId="12" applyNumberFormat="1" applyFont="1" applyFill="1" applyBorder="1" applyAlignment="1">
      <alignment horizontal="center"/>
    </xf>
    <xf numFmtId="168" fontId="45" fillId="2" borderId="8" xfId="49" applyNumberFormat="1" applyFont="1" applyFill="1" applyBorder="1" applyAlignment="1">
      <alignment horizontal="center" vertical="center"/>
    </xf>
    <xf numFmtId="287" fontId="313" fillId="5" borderId="0" xfId="34" applyNumberFormat="1" applyFont="1" applyFill="1" applyAlignment="1">
      <alignment vertical="center"/>
    </xf>
    <xf numFmtId="287" fontId="313" fillId="0" borderId="0" xfId="34" applyNumberFormat="1" applyFont="1"/>
    <xf numFmtId="168" fontId="313" fillId="5" borderId="86" xfId="31" applyNumberFormat="1" applyFont="1" applyFill="1" applyBorder="1" applyAlignment="1">
      <alignment horizontal="center" vertical="center"/>
    </xf>
    <xf numFmtId="168" fontId="313" fillId="5" borderId="4" xfId="31" applyNumberFormat="1" applyFont="1" applyFill="1" applyBorder="1" applyAlignment="1">
      <alignment horizontal="center" vertical="center"/>
    </xf>
    <xf numFmtId="168" fontId="314" fillId="5" borderId="7" xfId="31" applyNumberFormat="1" applyFont="1" applyFill="1" applyBorder="1" applyAlignment="1">
      <alignment horizontal="center" vertical="center"/>
    </xf>
    <xf numFmtId="10" fontId="0" fillId="0" borderId="0" xfId="53391" applyNumberFormat="1" applyFont="1"/>
    <xf numFmtId="168" fontId="34" fillId="6" borderId="86" xfId="13" applyNumberFormat="1" applyFont="1" applyFill="1" applyBorder="1" applyAlignment="1">
      <alignment horizontal="center" vertical="center"/>
    </xf>
    <xf numFmtId="168" fontId="36" fillId="0" borderId="75" xfId="53391" applyNumberFormat="1" applyFont="1" applyBorder="1" applyAlignment="1">
      <alignment horizontal="center"/>
    </xf>
    <xf numFmtId="168" fontId="36" fillId="0" borderId="0" xfId="53391" applyNumberFormat="1" applyFont="1" applyBorder="1" applyAlignment="1">
      <alignment horizontal="center"/>
    </xf>
    <xf numFmtId="168" fontId="36" fillId="0" borderId="79" xfId="53391" applyNumberFormat="1" applyFont="1" applyBorder="1" applyAlignment="1">
      <alignment horizontal="center"/>
    </xf>
    <xf numFmtId="168" fontId="36" fillId="0" borderId="76" xfId="53391" applyNumberFormat="1" applyFont="1" applyBorder="1" applyAlignment="1">
      <alignment horizontal="center"/>
    </xf>
    <xf numFmtId="168" fontId="36" fillId="0" borderId="77" xfId="53391" applyNumberFormat="1" applyFont="1" applyBorder="1" applyAlignment="1">
      <alignment horizontal="center"/>
    </xf>
    <xf numFmtId="0" fontId="324" fillId="0" borderId="0" xfId="0" applyFont="1" applyAlignment="1">
      <alignment horizontal="left" vertical="center" readingOrder="1"/>
    </xf>
    <xf numFmtId="0" fontId="35" fillId="3" borderId="86" xfId="0" applyFont="1" applyFill="1" applyBorder="1" applyAlignment="1">
      <alignment horizontal="center" vertical="center"/>
    </xf>
    <xf numFmtId="0" fontId="35" fillId="3" borderId="80" xfId="0" applyFont="1" applyFill="1" applyBorder="1" applyAlignment="1">
      <alignment horizontal="center" vertical="center"/>
    </xf>
    <xf numFmtId="0" fontId="1" fillId="3" borderId="88" xfId="0" applyFont="1" applyFill="1" applyBorder="1" applyAlignment="1">
      <alignment horizontal="center" vertical="center"/>
    </xf>
    <xf numFmtId="0" fontId="35" fillId="3" borderId="90" xfId="0"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0" xfId="12" applyNumberFormat="1" applyFont="1" applyFill="1" applyBorder="1" applyAlignment="1">
      <alignment horizontal="center" vertical="center"/>
    </xf>
    <xf numFmtId="1" fontId="35" fillId="3" borderId="76" xfId="12" applyNumberFormat="1" applyFont="1" applyFill="1" applyBorder="1" applyAlignment="1">
      <alignment horizontal="center" vertical="center"/>
    </xf>
    <xf numFmtId="0" fontId="35" fillId="3" borderId="88" xfId="0" applyFont="1" applyFill="1" applyBorder="1" applyAlignment="1">
      <alignment horizontal="center" vertical="top"/>
    </xf>
    <xf numFmtId="0" fontId="34" fillId="0" borderId="5" xfId="0" applyFont="1" applyBorder="1" applyAlignment="1">
      <alignment horizontal="left" vertical="center" wrapText="1"/>
    </xf>
    <xf numFmtId="0" fontId="34" fillId="0" borderId="5" xfId="0" applyFont="1" applyBorder="1" applyAlignment="1">
      <alignment horizontal="left"/>
    </xf>
    <xf numFmtId="0" fontId="32" fillId="5" borderId="5" xfId="53391" quotePrefix="1" applyNumberFormat="1" applyFont="1" applyFill="1" applyBorder="1" applyAlignment="1">
      <alignment horizontal="center" vertical="center" wrapText="1"/>
    </xf>
    <xf numFmtId="0" fontId="32" fillId="5" borderId="90" xfId="53391" quotePrefix="1" applyNumberFormat="1" applyFont="1" applyFill="1" applyBorder="1" applyAlignment="1">
      <alignment horizontal="center" vertical="center" wrapText="1"/>
    </xf>
    <xf numFmtId="168" fontId="32" fillId="5" borderId="5" xfId="36928" quotePrefix="1" applyNumberFormat="1" applyFont="1" applyFill="1" applyBorder="1" applyAlignment="1">
      <alignment horizontal="center" vertical="center"/>
    </xf>
    <xf numFmtId="168" fontId="32" fillId="5" borderId="90" xfId="36928" quotePrefix="1" applyNumberFormat="1" applyFont="1" applyFill="1" applyBorder="1" applyAlignment="1">
      <alignment horizontal="center" vertical="center"/>
    </xf>
    <xf numFmtId="169" fontId="32" fillId="0" borderId="90" xfId="36333" quotePrefix="1" applyNumberFormat="1" applyFont="1" applyFill="1" applyBorder="1" applyAlignment="1">
      <alignment horizontal="center" vertical="center"/>
    </xf>
    <xf numFmtId="0" fontId="35" fillId="3" borderId="99" xfId="35" applyFont="1" applyFill="1" applyBorder="1" applyAlignment="1">
      <alignment horizontal="center"/>
    </xf>
    <xf numFmtId="168" fontId="45" fillId="0" borderId="0" xfId="37" applyNumberFormat="1" applyFont="1" applyAlignment="1">
      <alignment horizontal="center" vertical="center"/>
    </xf>
    <xf numFmtId="168" fontId="45" fillId="0" borderId="5" xfId="37" applyNumberFormat="1" applyFont="1" applyBorder="1" applyAlignment="1">
      <alignment horizontal="center" vertical="center"/>
    </xf>
    <xf numFmtId="168" fontId="45" fillId="0" borderId="90" xfId="37" applyNumberFormat="1" applyFont="1" applyBorder="1" applyAlignment="1">
      <alignment horizontal="center" vertical="center"/>
    </xf>
    <xf numFmtId="168" fontId="32" fillId="0" borderId="0" xfId="37" applyNumberFormat="1" applyFont="1" applyAlignment="1">
      <alignment horizontal="center" vertical="center"/>
    </xf>
    <xf numFmtId="168" fontId="36" fillId="0" borderId="0" xfId="37" applyNumberFormat="1" applyFont="1" applyAlignment="1">
      <alignment horizontal="center" vertical="center"/>
    </xf>
    <xf numFmtId="168" fontId="36" fillId="0" borderId="5" xfId="37" applyNumberFormat="1" applyFont="1" applyBorder="1" applyAlignment="1">
      <alignment horizontal="center" vertical="center"/>
    </xf>
    <xf numFmtId="168" fontId="36" fillId="0" borderId="90" xfId="37" applyNumberFormat="1" applyFont="1" applyBorder="1" applyAlignment="1">
      <alignment horizontal="center" vertical="center"/>
    </xf>
    <xf numFmtId="3" fontId="48" fillId="5" borderId="98" xfId="35" applyNumberFormat="1" applyFont="1" applyFill="1" applyBorder="1" applyAlignment="1">
      <alignment horizontal="center" vertical="center"/>
    </xf>
    <xf numFmtId="3" fontId="48" fillId="5" borderId="99" xfId="35" applyNumberFormat="1" applyFont="1" applyFill="1" applyBorder="1" applyAlignment="1">
      <alignment horizontal="center" vertical="center"/>
    </xf>
    <xf numFmtId="168" fontId="48" fillId="5" borderId="98" xfId="37" applyNumberFormat="1" applyFont="1" applyFill="1" applyBorder="1" applyAlignment="1">
      <alignment horizontal="center" vertical="center"/>
    </xf>
    <xf numFmtId="168" fontId="48" fillId="5" borderId="99" xfId="37" applyNumberFormat="1" applyFont="1" applyFill="1" applyBorder="1" applyAlignment="1">
      <alignment horizontal="center" vertical="center"/>
    </xf>
    <xf numFmtId="0" fontId="35" fillId="4" borderId="79" xfId="35" quotePrefix="1" applyFont="1" applyFill="1" applyBorder="1" applyAlignment="1">
      <alignment horizontal="center"/>
    </xf>
    <xf numFmtId="0" fontId="35" fillId="4" borderId="98" xfId="35" quotePrefix="1" applyFont="1" applyFill="1" applyBorder="1" applyAlignment="1">
      <alignment horizontal="center"/>
    </xf>
    <xf numFmtId="0" fontId="35" fillId="4" borderId="99" xfId="35" quotePrefix="1" applyFont="1" applyFill="1" applyBorder="1" applyAlignment="1">
      <alignment horizontal="center"/>
    </xf>
    <xf numFmtId="168" fontId="48" fillId="5" borderId="0" xfId="37" applyNumberFormat="1" applyFont="1" applyFill="1" applyBorder="1" applyAlignment="1">
      <alignment horizontal="center" vertical="center"/>
    </xf>
    <xf numFmtId="168" fontId="48" fillId="5" borderId="5" xfId="37" applyNumberFormat="1" applyFont="1" applyFill="1" applyBorder="1" applyAlignment="1">
      <alignment horizontal="center" vertical="center"/>
    </xf>
    <xf numFmtId="168" fontId="48" fillId="5" borderId="90" xfId="37" applyNumberFormat="1" applyFont="1" applyFill="1" applyBorder="1" applyAlignment="1">
      <alignment horizontal="center" vertical="center"/>
    </xf>
    <xf numFmtId="290" fontId="34" fillId="5" borderId="87" xfId="53391" applyNumberFormat="1" applyFont="1" applyFill="1" applyBorder="1" applyAlignment="1">
      <alignment horizontal="center" vertical="center"/>
    </xf>
    <xf numFmtId="290" fontId="34" fillId="5" borderId="88" xfId="53391" applyNumberFormat="1" applyFont="1" applyFill="1" applyBorder="1" applyAlignment="1">
      <alignment horizontal="center" vertical="center"/>
    </xf>
    <xf numFmtId="290" fontId="34" fillId="5" borderId="9" xfId="53391" applyNumberFormat="1" applyFont="1" applyFill="1" applyBorder="1" applyAlignment="1">
      <alignment horizontal="center" vertical="center"/>
    </xf>
    <xf numFmtId="290" fontId="34" fillId="5" borderId="10" xfId="53391" applyNumberFormat="1" applyFont="1" applyFill="1" applyBorder="1" applyAlignment="1">
      <alignment horizontal="center" vertical="center"/>
    </xf>
    <xf numFmtId="0" fontId="4" fillId="0" borderId="0" xfId="1"/>
    <xf numFmtId="0" fontId="7" fillId="0" borderId="0" xfId="0" quotePrefix="1" applyFont="1"/>
    <xf numFmtId="174" fontId="36" fillId="0" borderId="5" xfId="53392" applyNumberFormat="1" applyFont="1" applyBorder="1" applyAlignment="1">
      <alignment horizontal="center"/>
    </xf>
    <xf numFmtId="174" fontId="36" fillId="0" borderId="0" xfId="53392" applyNumberFormat="1" applyFont="1" applyBorder="1" applyAlignment="1">
      <alignment horizontal="center"/>
    </xf>
    <xf numFmtId="174" fontId="36" fillId="0" borderId="90" xfId="53392" applyNumberFormat="1" applyFont="1" applyBorder="1" applyAlignment="1">
      <alignment horizontal="center"/>
    </xf>
    <xf numFmtId="0" fontId="36" fillId="0" borderId="90" xfId="0" applyFont="1" applyBorder="1"/>
    <xf numFmtId="0" fontId="290" fillId="132" borderId="7" xfId="0" applyFont="1" applyFill="1" applyBorder="1" applyAlignment="1">
      <alignment horizontal="center" vertical="center" wrapText="1"/>
    </xf>
    <xf numFmtId="0" fontId="290" fillId="132" borderId="10" xfId="0" applyFont="1" applyFill="1" applyBorder="1" applyAlignment="1">
      <alignment horizontal="center" vertical="center" wrapText="1"/>
    </xf>
    <xf numFmtId="0" fontId="290" fillId="132" borderId="10" xfId="0" applyFont="1" applyFill="1" applyBorder="1" applyAlignment="1">
      <alignment horizontal="center" vertical="center"/>
    </xf>
    <xf numFmtId="0" fontId="323" fillId="0" borderId="80" xfId="0" applyFont="1" applyBorder="1" applyAlignment="1">
      <alignment vertical="center" wrapText="1"/>
    </xf>
    <xf numFmtId="0" fontId="323" fillId="0" borderId="77" xfId="0" applyFont="1" applyBorder="1" applyAlignment="1">
      <alignment horizontal="center" vertical="center" wrapText="1"/>
    </xf>
    <xf numFmtId="0" fontId="42" fillId="0" borderId="77" xfId="0" applyFont="1" applyBorder="1" applyAlignment="1">
      <alignment horizontal="center" vertical="center"/>
    </xf>
    <xf numFmtId="174" fontId="323" fillId="0" borderId="77" xfId="0" applyNumberFormat="1" applyFont="1" applyBorder="1" applyAlignment="1">
      <alignment horizontal="center" vertical="center" wrapText="1"/>
    </xf>
    <xf numFmtId="0" fontId="46" fillId="0" borderId="80" xfId="0" applyFont="1" applyBorder="1" applyAlignment="1">
      <alignment vertical="center" wrapText="1"/>
    </xf>
    <xf numFmtId="174" fontId="42" fillId="0" borderId="77" xfId="0" applyNumberFormat="1" applyFont="1" applyBorder="1" applyAlignment="1">
      <alignment horizontal="center" vertical="center" wrapText="1"/>
    </xf>
    <xf numFmtId="0" fontId="42" fillId="0" borderId="80" xfId="0" applyFont="1" applyBorder="1" applyAlignment="1">
      <alignment vertical="center" wrapText="1"/>
    </xf>
    <xf numFmtId="0" fontId="42" fillId="0" borderId="77" xfId="0" applyFont="1" applyBorder="1" applyAlignment="1">
      <alignment horizontal="center" vertical="center" wrapText="1"/>
    </xf>
    <xf numFmtId="3" fontId="42" fillId="0" borderId="77" xfId="0" applyNumberFormat="1" applyFont="1" applyBorder="1" applyAlignment="1">
      <alignment horizontal="center" vertical="center" wrapText="1"/>
    </xf>
    <xf numFmtId="0" fontId="323" fillId="0" borderId="77" xfId="0" applyFont="1" applyBorder="1" applyAlignment="1">
      <alignment horizontal="center" vertical="center"/>
    </xf>
    <xf numFmtId="3" fontId="323" fillId="0" borderId="77" xfId="0" quotePrefix="1" applyNumberFormat="1" applyFont="1" applyBorder="1" applyAlignment="1">
      <alignment horizontal="center" vertical="center" wrapText="1"/>
    </xf>
    <xf numFmtId="3" fontId="42" fillId="0" borderId="99" xfId="0" applyNumberFormat="1" applyFont="1" applyBorder="1" applyAlignment="1">
      <alignment horizontal="center" vertical="center" wrapText="1"/>
    </xf>
    <xf numFmtId="0" fontId="327" fillId="0" borderId="0" xfId="0" applyFont="1"/>
    <xf numFmtId="0" fontId="32" fillId="6" borderId="4" xfId="23" applyFont="1" applyFill="1" applyBorder="1" applyAlignment="1">
      <alignment vertical="center"/>
    </xf>
    <xf numFmtId="0" fontId="32" fillId="6" borderId="4" xfId="23" applyFont="1" applyFill="1" applyBorder="1" applyAlignment="1">
      <alignment horizontal="left" vertical="center" wrapText="1"/>
    </xf>
    <xf numFmtId="0" fontId="34" fillId="6" borderId="4" xfId="23" applyFont="1" applyFill="1" applyBorder="1" applyAlignment="1">
      <alignment horizontal="left" vertical="center" wrapText="1"/>
    </xf>
    <xf numFmtId="0" fontId="34" fillId="6" borderId="4" xfId="23" applyFont="1" applyFill="1" applyBorder="1" applyAlignment="1">
      <alignment vertical="center" wrapText="1"/>
    </xf>
    <xf numFmtId="0" fontId="34" fillId="5" borderId="4" xfId="23" applyFont="1" applyFill="1" applyBorder="1" applyAlignment="1">
      <alignment vertical="center"/>
    </xf>
    <xf numFmtId="0" fontId="32" fillId="5" borderId="4" xfId="23" applyFont="1" applyFill="1" applyBorder="1" applyAlignment="1">
      <alignment vertical="center"/>
    </xf>
    <xf numFmtId="0" fontId="32" fillId="0" borderId="4" xfId="23" applyFont="1" applyBorder="1" applyAlignment="1">
      <alignment vertical="center"/>
    </xf>
    <xf numFmtId="0" fontId="32" fillId="5" borderId="80" xfId="23" applyFont="1" applyFill="1" applyBorder="1" applyAlignment="1">
      <alignment horizontal="justify" vertical="center" wrapText="1"/>
    </xf>
    <xf numFmtId="0" fontId="34" fillId="0" borderId="4" xfId="23" applyFont="1" applyBorder="1" applyAlignment="1">
      <alignment horizontal="justify" vertical="center" wrapText="1"/>
    </xf>
    <xf numFmtId="0" fontId="32" fillId="5" borderId="4" xfId="23" applyFont="1" applyFill="1" applyBorder="1"/>
    <xf numFmtId="0" fontId="34" fillId="5" borderId="86" xfId="23" applyFont="1" applyFill="1" applyBorder="1" applyAlignment="1">
      <alignment vertical="center"/>
    </xf>
    <xf numFmtId="10" fontId="32" fillId="5" borderId="80" xfId="23" applyNumberFormat="1" applyFont="1" applyFill="1" applyBorder="1" applyAlignment="1">
      <alignment vertical="center"/>
    </xf>
    <xf numFmtId="0" fontId="34" fillId="5" borderId="86" xfId="23" quotePrefix="1" applyFont="1" applyFill="1" applyBorder="1" applyAlignment="1">
      <alignment vertical="center"/>
    </xf>
    <xf numFmtId="0" fontId="32" fillId="5" borderId="4" xfId="23" quotePrefix="1" applyFont="1" applyFill="1" applyBorder="1" applyAlignment="1">
      <alignment vertical="center"/>
    </xf>
    <xf numFmtId="0" fontId="32" fillId="5" borderId="80" xfId="23" quotePrefix="1" applyFont="1" applyFill="1" applyBorder="1" applyAlignment="1">
      <alignment vertical="center"/>
    </xf>
    <xf numFmtId="0" fontId="34" fillId="0" borderId="87" xfId="23" applyFont="1" applyBorder="1" applyAlignment="1">
      <alignment vertical="center"/>
    </xf>
    <xf numFmtId="168" fontId="32" fillId="0" borderId="87" xfId="13" applyNumberFormat="1" applyFont="1" applyBorder="1" applyAlignment="1">
      <alignment horizontal="center" vertical="center"/>
    </xf>
    <xf numFmtId="168" fontId="32" fillId="0" borderId="93" xfId="13" applyNumberFormat="1" applyFont="1" applyBorder="1" applyAlignment="1">
      <alignment horizontal="center" vertical="center"/>
    </xf>
    <xf numFmtId="171" fontId="32" fillId="0" borderId="87" xfId="12" applyFont="1" applyFill="1" applyBorder="1" applyAlignment="1">
      <alignment horizontal="center" vertical="center"/>
    </xf>
    <xf numFmtId="171" fontId="32" fillId="0" borderId="86" xfId="12" applyFont="1" applyFill="1" applyBorder="1" applyAlignment="1">
      <alignment horizontal="center" vertical="center"/>
    </xf>
    <xf numFmtId="0" fontId="32" fillId="0" borderId="5" xfId="23" applyFont="1" applyBorder="1" applyAlignment="1">
      <alignment vertical="center"/>
    </xf>
    <xf numFmtId="0" fontId="32" fillId="0" borderId="79" xfId="23" applyFont="1" applyBorder="1" applyAlignment="1">
      <alignment vertical="center"/>
    </xf>
    <xf numFmtId="0" fontId="34" fillId="0" borderId="5" xfId="23" applyFont="1" applyBorder="1" applyAlignment="1">
      <alignment vertical="center"/>
    </xf>
    <xf numFmtId="0" fontId="34" fillId="5" borderId="5" xfId="23" applyFont="1" applyFill="1" applyBorder="1"/>
    <xf numFmtId="0" fontId="32" fillId="0" borderId="87" xfId="0" applyFont="1" applyBorder="1" applyAlignment="1">
      <alignment horizontal="right" vertical="center"/>
    </xf>
    <xf numFmtId="0" fontId="32" fillId="0" borderId="88" xfId="0" applyFont="1" applyBorder="1" applyAlignment="1">
      <alignment horizontal="right" vertical="center"/>
    </xf>
    <xf numFmtId="0" fontId="32" fillId="5" borderId="86" xfId="0" applyFont="1" applyFill="1" applyBorder="1" applyAlignment="1">
      <alignment horizontal="center" vertical="center"/>
    </xf>
    <xf numFmtId="0" fontId="32" fillId="5" borderId="5" xfId="23" applyFont="1" applyFill="1" applyBorder="1"/>
    <xf numFmtId="0" fontId="37" fillId="0" borderId="0" xfId="23" quotePrefix="1" applyFont="1" applyAlignment="1">
      <alignment vertical="top"/>
    </xf>
    <xf numFmtId="0" fontId="37" fillId="0" borderId="0" xfId="23" applyFont="1" applyAlignment="1">
      <alignment vertical="top"/>
    </xf>
    <xf numFmtId="0" fontId="36" fillId="0" borderId="86" xfId="0" applyFont="1" applyBorder="1"/>
    <xf numFmtId="168" fontId="36" fillId="0" borderId="5" xfId="0" applyNumberFormat="1" applyFont="1" applyBorder="1"/>
    <xf numFmtId="168" fontId="36" fillId="0" borderId="0" xfId="0" applyNumberFormat="1" applyFont="1"/>
    <xf numFmtId="168" fontId="36" fillId="0" borderId="90" xfId="0" applyNumberFormat="1" applyFont="1" applyBorder="1"/>
    <xf numFmtId="0" fontId="37" fillId="5" borderId="0" xfId="38" applyFont="1" applyFill="1" applyAlignment="1">
      <alignment vertical="center"/>
    </xf>
    <xf numFmtId="0" fontId="37" fillId="5" borderId="0" xfId="25271" applyFont="1" applyFill="1" applyAlignment="1">
      <alignment vertical="center"/>
    </xf>
    <xf numFmtId="0" fontId="35" fillId="3" borderId="4" xfId="0" quotePrefix="1" applyFont="1" applyFill="1" applyBorder="1" applyAlignment="1">
      <alignment vertical="top"/>
    </xf>
    <xf numFmtId="289" fontId="36" fillId="0" borderId="0" xfId="0" applyNumberFormat="1" applyFont="1"/>
    <xf numFmtId="1" fontId="35" fillId="3" borderId="5" xfId="17" applyNumberFormat="1" applyFont="1" applyFill="1" applyBorder="1" applyAlignment="1">
      <alignment horizontal="center" vertical="center"/>
    </xf>
    <xf numFmtId="1" fontId="35" fillId="3" borderId="0" xfId="17" applyNumberFormat="1" applyFont="1" applyFill="1" applyBorder="1" applyAlignment="1">
      <alignment horizontal="center" vertical="center"/>
    </xf>
    <xf numFmtId="1" fontId="35" fillId="3" borderId="90" xfId="17" applyNumberFormat="1" applyFont="1" applyFill="1" applyBorder="1" applyAlignment="1">
      <alignment horizontal="center" vertical="center"/>
    </xf>
    <xf numFmtId="0" fontId="35" fillId="3" borderId="5" xfId="0" applyFont="1" applyFill="1" applyBorder="1" applyAlignment="1">
      <alignment horizontal="center" vertical="center"/>
    </xf>
    <xf numFmtId="17" fontId="35" fillId="3" borderId="5" xfId="0" quotePrefix="1" applyNumberFormat="1" applyFont="1" applyFill="1" applyBorder="1" applyAlignment="1">
      <alignment horizontal="center" vertical="center"/>
    </xf>
    <xf numFmtId="17" fontId="35" fillId="3" borderId="90" xfId="0" quotePrefix="1" applyNumberFormat="1" applyFont="1" applyFill="1" applyBorder="1" applyAlignment="1">
      <alignment horizontal="center" vertical="center"/>
    </xf>
    <xf numFmtId="10" fontId="37" fillId="0" borderId="0" xfId="13" applyNumberFormat="1" applyFont="1" applyAlignment="1">
      <alignment horizontal="left" vertical="center"/>
    </xf>
    <xf numFmtId="3" fontId="36" fillId="0" borderId="87" xfId="0" applyNumberFormat="1" applyFont="1" applyBorder="1" applyAlignment="1">
      <alignment horizontal="center"/>
    </xf>
    <xf numFmtId="3" fontId="36" fillId="0" borderId="93" xfId="0" applyNumberFormat="1" applyFont="1" applyBorder="1" applyAlignment="1">
      <alignment horizontal="center"/>
    </xf>
    <xf numFmtId="3" fontId="36" fillId="0" borderId="79" xfId="0" applyNumberFormat="1" applyFont="1" applyBorder="1" applyAlignment="1">
      <alignment horizontal="center"/>
    </xf>
    <xf numFmtId="3" fontId="36" fillId="0" borderId="76" xfId="0" applyNumberFormat="1" applyFont="1" applyBorder="1" applyAlignment="1">
      <alignment horizontal="center"/>
    </xf>
    <xf numFmtId="168" fontId="36" fillId="0" borderId="80" xfId="53391" applyNumberFormat="1" applyFont="1" applyBorder="1" applyAlignment="1">
      <alignment horizontal="center"/>
    </xf>
    <xf numFmtId="0" fontId="48" fillId="0" borderId="9" xfId="0" applyFont="1" applyBorder="1"/>
    <xf numFmtId="3" fontId="48" fillId="0" borderId="9" xfId="0" applyNumberFormat="1" applyFont="1" applyBorder="1" applyAlignment="1">
      <alignment horizontal="center"/>
    </xf>
    <xf numFmtId="3" fontId="48" fillId="0" borderId="8" xfId="0" applyNumberFormat="1" applyFont="1" applyBorder="1" applyAlignment="1">
      <alignment horizontal="center"/>
    </xf>
    <xf numFmtId="49" fontId="313" fillId="0" borderId="86" xfId="0" applyNumberFormat="1" applyFont="1" applyBorder="1" applyAlignment="1">
      <alignment horizontal="left" vertical="center" wrapText="1"/>
    </xf>
    <xf numFmtId="49" fontId="313" fillId="0" borderId="4" xfId="0" applyNumberFormat="1" applyFont="1" applyBorder="1" applyAlignment="1">
      <alignment horizontal="left" vertical="center" wrapText="1"/>
    </xf>
    <xf numFmtId="0" fontId="37" fillId="0" borderId="0" xfId="0" applyFont="1" applyAlignment="1">
      <alignment vertical="center"/>
    </xf>
    <xf numFmtId="10" fontId="38" fillId="5" borderId="87" xfId="36362" applyNumberFormat="1" applyFont="1" applyFill="1" applyBorder="1" applyAlignment="1">
      <alignment horizontal="center" vertical="center"/>
    </xf>
    <xf numFmtId="10" fontId="38" fillId="5" borderId="75" xfId="36362" applyNumberFormat="1" applyFont="1" applyFill="1" applyBorder="1" applyAlignment="1">
      <alignment horizontal="center" vertical="center"/>
    </xf>
    <xf numFmtId="10" fontId="38" fillId="5" borderId="88" xfId="36362" applyNumberFormat="1" applyFont="1" applyFill="1" applyBorder="1" applyAlignment="1">
      <alignment horizontal="center" vertical="center"/>
    </xf>
    <xf numFmtId="244" fontId="36" fillId="5" borderId="87" xfId="36333" applyNumberFormat="1" applyFont="1" applyFill="1" applyBorder="1" applyAlignment="1">
      <alignment horizontal="center" vertical="center"/>
    </xf>
    <xf numFmtId="244" fontId="36" fillId="5" borderId="88" xfId="36333" applyNumberFormat="1" applyFont="1" applyFill="1" applyBorder="1" applyAlignment="1">
      <alignment horizontal="center" vertical="center"/>
    </xf>
    <xf numFmtId="10" fontId="38" fillId="5" borderId="5" xfId="36333" applyNumberFormat="1" applyFont="1" applyFill="1" applyBorder="1" applyAlignment="1">
      <alignment horizontal="center" vertical="center"/>
    </xf>
    <xf numFmtId="10" fontId="38" fillId="5" borderId="0" xfId="36333" applyNumberFormat="1" applyFont="1" applyFill="1" applyAlignment="1">
      <alignment horizontal="center" vertical="center"/>
    </xf>
    <xf numFmtId="10" fontId="38" fillId="5" borderId="90" xfId="36333" applyNumberFormat="1" applyFont="1" applyFill="1" applyBorder="1" applyAlignment="1">
      <alignment horizontal="center" vertical="center"/>
    </xf>
    <xf numFmtId="244" fontId="36" fillId="5" borderId="5" xfId="36333" applyNumberFormat="1" applyFont="1" applyFill="1" applyBorder="1" applyAlignment="1">
      <alignment horizontal="center" vertical="center"/>
    </xf>
    <xf numFmtId="244" fontId="36" fillId="5" borderId="90" xfId="36333" applyNumberFormat="1" applyFont="1" applyFill="1" applyBorder="1" applyAlignment="1">
      <alignment horizontal="center" vertical="center"/>
    </xf>
    <xf numFmtId="10" fontId="38" fillId="5" borderId="79" xfId="36362" applyNumberFormat="1" applyFont="1" applyFill="1" applyBorder="1" applyAlignment="1">
      <alignment horizontal="center" vertical="center"/>
    </xf>
    <xf numFmtId="10" fontId="38" fillId="5" borderId="76" xfId="36362" applyNumberFormat="1" applyFont="1" applyFill="1" applyBorder="1" applyAlignment="1">
      <alignment horizontal="center" vertical="center"/>
    </xf>
    <xf numFmtId="10" fontId="38" fillId="5" borderId="77" xfId="36362" applyNumberFormat="1" applyFont="1" applyFill="1" applyBorder="1" applyAlignment="1">
      <alignment horizontal="center" vertical="center"/>
    </xf>
    <xf numFmtId="244" fontId="36" fillId="5" borderId="79" xfId="36333" applyNumberFormat="1" applyFont="1" applyFill="1" applyBorder="1" applyAlignment="1">
      <alignment horizontal="center" vertical="center"/>
    </xf>
    <xf numFmtId="244" fontId="36" fillId="5" borderId="77" xfId="36333" applyNumberFormat="1" applyFont="1" applyFill="1" applyBorder="1" applyAlignment="1">
      <alignment horizontal="center" vertical="center"/>
    </xf>
    <xf numFmtId="0" fontId="7" fillId="5" borderId="0" xfId="0" applyFont="1" applyFill="1" applyAlignment="1">
      <alignment horizontal="center" vertical="center"/>
    </xf>
    <xf numFmtId="0" fontId="7" fillId="5" borderId="0" xfId="0" applyFont="1" applyFill="1"/>
    <xf numFmtId="10" fontId="38" fillId="5" borderId="0" xfId="36362" applyNumberFormat="1" applyFont="1" applyFill="1" applyAlignment="1">
      <alignment horizontal="center" vertical="center"/>
    </xf>
    <xf numFmtId="10" fontId="36" fillId="5" borderId="0" xfId="47177" applyNumberFormat="1" applyFont="1" applyFill="1"/>
    <xf numFmtId="0" fontId="290" fillId="3" borderId="86" xfId="53395" applyFont="1" applyFill="1" applyBorder="1" applyAlignment="1" applyProtection="1">
      <alignment horizontal="center" vertical="center"/>
      <protection locked="0"/>
    </xf>
    <xf numFmtId="17" fontId="293" fillId="3" borderId="79" xfId="0" applyNumberFormat="1" applyFont="1" applyFill="1" applyBorder="1" applyAlignment="1">
      <alignment horizontal="center"/>
    </xf>
    <xf numFmtId="17" fontId="293" fillId="3" borderId="76" xfId="0" applyNumberFormat="1" applyFont="1" applyFill="1" applyBorder="1" applyAlignment="1">
      <alignment horizontal="center"/>
    </xf>
    <xf numFmtId="17" fontId="293" fillId="3" borderId="77" xfId="0" applyNumberFormat="1" applyFont="1" applyFill="1" applyBorder="1" applyAlignment="1">
      <alignment horizontal="center"/>
    </xf>
    <xf numFmtId="17" fontId="290" fillId="3" borderId="79" xfId="53395" quotePrefix="1" applyNumberFormat="1" applyFont="1" applyFill="1" applyBorder="1" applyAlignment="1" applyProtection="1">
      <alignment horizontal="center" vertical="center"/>
      <protection locked="0"/>
    </xf>
    <xf numFmtId="17" fontId="290" fillId="3" borderId="77" xfId="53395" quotePrefix="1" applyNumberFormat="1" applyFont="1" applyFill="1" applyBorder="1" applyAlignment="1" applyProtection="1">
      <alignment horizontal="center" vertical="center"/>
      <protection locked="0"/>
    </xf>
    <xf numFmtId="0" fontId="290" fillId="3" borderId="96" xfId="53395" quotePrefix="1" applyFont="1" applyFill="1" applyBorder="1" applyAlignment="1" applyProtection="1">
      <alignment horizontal="center" vertical="center"/>
      <protection locked="0"/>
    </xf>
    <xf numFmtId="203" fontId="42" fillId="0" borderId="5" xfId="12" applyNumberFormat="1" applyFont="1" applyBorder="1" applyAlignment="1">
      <alignment horizontal="center" vertical="center"/>
    </xf>
    <xf numFmtId="203" fontId="42" fillId="0" borderId="0" xfId="12" applyNumberFormat="1" applyFont="1" applyAlignment="1">
      <alignment horizontal="center" vertical="center"/>
    </xf>
    <xf numFmtId="203" fontId="42" fillId="0" borderId="90" xfId="12" applyNumberFormat="1" applyFont="1" applyBorder="1" applyAlignment="1">
      <alignment horizontal="center" vertical="center"/>
    </xf>
    <xf numFmtId="168" fontId="42" fillId="5" borderId="0" xfId="13" applyNumberFormat="1" applyFont="1" applyFill="1" applyAlignment="1">
      <alignment horizontal="center" vertical="center"/>
    </xf>
    <xf numFmtId="168" fontId="42" fillId="5" borderId="90" xfId="13" applyNumberFormat="1" applyFont="1" applyFill="1" applyBorder="1" applyAlignment="1">
      <alignment horizontal="center" vertical="center"/>
    </xf>
    <xf numFmtId="168" fontId="42" fillId="5" borderId="4" xfId="13" applyNumberFormat="1" applyFont="1" applyFill="1" applyBorder="1" applyAlignment="1">
      <alignment horizontal="center" vertical="center"/>
    </xf>
    <xf numFmtId="282" fontId="42" fillId="5" borderId="5" xfId="55" applyNumberFormat="1" applyFont="1" applyFill="1" applyBorder="1" applyAlignment="1">
      <alignment horizontal="center" vertical="center" wrapText="1"/>
    </xf>
    <xf numFmtId="282" fontId="42" fillId="5" borderId="0" xfId="55" applyNumberFormat="1" applyFont="1" applyFill="1" applyAlignment="1">
      <alignment horizontal="center" vertical="center" wrapText="1"/>
    </xf>
    <xf numFmtId="282" fontId="42" fillId="5" borderId="90" xfId="55" applyNumberFormat="1" applyFont="1" applyFill="1" applyBorder="1" applyAlignment="1">
      <alignment horizontal="center" vertical="center" wrapText="1"/>
    </xf>
    <xf numFmtId="203" fontId="292" fillId="0" borderId="5" xfId="12" applyNumberFormat="1" applyFont="1" applyBorder="1" applyAlignment="1">
      <alignment horizontal="center" vertical="center"/>
    </xf>
    <xf numFmtId="203" fontId="292" fillId="0" borderId="0" xfId="12" applyNumberFormat="1" applyFont="1" applyAlignment="1">
      <alignment horizontal="center" vertical="center"/>
    </xf>
    <xf numFmtId="203" fontId="292" fillId="0" borderId="90" xfId="12" applyNumberFormat="1" applyFont="1" applyBorder="1" applyAlignment="1">
      <alignment horizontal="center" vertical="center"/>
    </xf>
    <xf numFmtId="168" fontId="292" fillId="5" borderId="0" xfId="13" applyNumberFormat="1" applyFont="1" applyFill="1" applyAlignment="1">
      <alignment horizontal="center" vertical="center"/>
    </xf>
    <xf numFmtId="168" fontId="292" fillId="5" borderId="90" xfId="13" applyNumberFormat="1" applyFont="1" applyFill="1" applyBorder="1" applyAlignment="1">
      <alignment horizontal="center" vertical="center"/>
    </xf>
    <xf numFmtId="168" fontId="292" fillId="5" borderId="4" xfId="13" applyNumberFormat="1" applyFont="1" applyFill="1" applyBorder="1" applyAlignment="1">
      <alignment horizontal="center" vertical="center"/>
    </xf>
    <xf numFmtId="203" fontId="292" fillId="0" borderId="79" xfId="12" applyNumberFormat="1" applyFont="1" applyBorder="1" applyAlignment="1">
      <alignment horizontal="center" vertical="center"/>
    </xf>
    <xf numFmtId="203" fontId="292" fillId="0" borderId="76" xfId="12" applyNumberFormat="1" applyFont="1" applyBorder="1" applyAlignment="1">
      <alignment horizontal="center" vertical="center"/>
    </xf>
    <xf numFmtId="203" fontId="292" fillId="0" borderId="77" xfId="12" applyNumberFormat="1" applyFont="1" applyBorder="1" applyAlignment="1">
      <alignment horizontal="center" vertical="center"/>
    </xf>
    <xf numFmtId="168" fontId="292" fillId="5" borderId="76" xfId="13" applyNumberFormat="1" applyFont="1" applyFill="1" applyBorder="1" applyAlignment="1">
      <alignment horizontal="center" vertical="center"/>
    </xf>
    <xf numFmtId="168" fontId="292" fillId="5" borderId="77" xfId="13" applyNumberFormat="1" applyFont="1" applyFill="1" applyBorder="1" applyAlignment="1">
      <alignment horizontal="center" vertical="center"/>
    </xf>
    <xf numFmtId="168" fontId="292" fillId="5" borderId="96" xfId="13" applyNumberFormat="1" applyFont="1" applyFill="1" applyBorder="1" applyAlignment="1">
      <alignment horizontal="center" vertical="center"/>
    </xf>
    <xf numFmtId="0" fontId="46" fillId="0" borderId="0" xfId="0" applyFont="1"/>
    <xf numFmtId="168" fontId="42" fillId="5" borderId="0" xfId="53391" applyNumberFormat="1" applyFont="1" applyFill="1" applyBorder="1" applyAlignment="1">
      <alignment horizontal="center" vertical="center" wrapText="1"/>
    </xf>
    <xf numFmtId="168" fontId="42" fillId="5" borderId="90" xfId="53391" applyNumberFormat="1" applyFont="1" applyFill="1" applyBorder="1" applyAlignment="1">
      <alignment horizontal="center" vertical="center" wrapText="1"/>
    </xf>
    <xf numFmtId="168" fontId="292" fillId="0" borderId="9" xfId="53391" applyNumberFormat="1" applyFont="1" applyBorder="1" applyAlignment="1">
      <alignment horizontal="center" vertical="center"/>
    </xf>
    <xf numFmtId="168" fontId="292" fillId="0" borderId="8" xfId="53391" applyNumberFormat="1" applyFont="1" applyBorder="1" applyAlignment="1">
      <alignment horizontal="center" vertical="center"/>
    </xf>
    <xf numFmtId="10" fontId="292" fillId="0" borderId="9" xfId="53391" applyNumberFormat="1" applyFont="1" applyBorder="1" applyAlignment="1">
      <alignment horizontal="center" vertical="center" wrapText="1"/>
    </xf>
    <xf numFmtId="10" fontId="292" fillId="0" borderId="10" xfId="53391" applyNumberFormat="1" applyFont="1" applyBorder="1" applyAlignment="1">
      <alignment horizontal="center" vertical="center" wrapText="1"/>
    </xf>
    <xf numFmtId="10" fontId="292" fillId="0" borderId="7" xfId="53391" applyNumberFormat="1" applyFont="1" applyBorder="1" applyAlignment="1">
      <alignment horizontal="center" vertical="center" wrapText="1"/>
    </xf>
    <xf numFmtId="0" fontId="37" fillId="5" borderId="0" xfId="54" applyFont="1" applyFill="1" applyAlignment="1">
      <alignment horizontal="left" wrapText="1"/>
    </xf>
    <xf numFmtId="0" fontId="37" fillId="5" borderId="0" xfId="54" quotePrefix="1" applyFont="1" applyFill="1" applyAlignment="1">
      <alignment horizontal="left" vertical="top"/>
    </xf>
    <xf numFmtId="0" fontId="331" fillId="0" borderId="0" xfId="0" applyFont="1"/>
    <xf numFmtId="0" fontId="37" fillId="0" borderId="0" xfId="0" applyFont="1"/>
    <xf numFmtId="0" fontId="327" fillId="5" borderId="0" xfId="53396" applyFont="1" applyFill="1"/>
    <xf numFmtId="0" fontId="37" fillId="5" borderId="0" xfId="54" quotePrefix="1" applyFont="1" applyFill="1" applyAlignment="1">
      <alignment horizontal="left"/>
    </xf>
    <xf numFmtId="0" fontId="327" fillId="0" borderId="0" xfId="0" quotePrefix="1" applyFont="1"/>
    <xf numFmtId="0" fontId="318" fillId="0" borderId="0" xfId="0" applyFont="1"/>
    <xf numFmtId="0" fontId="32" fillId="5" borderId="87" xfId="25234" applyFont="1" applyFill="1" applyBorder="1" applyAlignment="1">
      <alignment vertical="center"/>
    </xf>
    <xf numFmtId="0" fontId="32" fillId="5" borderId="5" xfId="25234" applyFont="1" applyFill="1" applyBorder="1" applyAlignment="1">
      <alignment vertical="center"/>
    </xf>
    <xf numFmtId="0" fontId="34" fillId="5" borderId="5" xfId="25234" applyFont="1" applyFill="1" applyBorder="1" applyAlignment="1">
      <alignment vertical="center"/>
    </xf>
    <xf numFmtId="0" fontId="34" fillId="5" borderId="79" xfId="25234" applyFont="1" applyFill="1" applyBorder="1" applyAlignment="1">
      <alignment vertical="center"/>
    </xf>
    <xf numFmtId="0" fontId="48" fillId="0" borderId="87" xfId="0" applyFont="1" applyBorder="1" applyAlignment="1">
      <alignment horizontal="left" vertical="center" indent="1"/>
    </xf>
    <xf numFmtId="0" fontId="36" fillId="0" borderId="5" xfId="0" applyFont="1" applyBorder="1" applyAlignment="1">
      <alignment horizontal="left" vertical="center" indent="2"/>
    </xf>
    <xf numFmtId="0" fontId="36" fillId="0" borderId="5" xfId="0" applyFont="1" applyBorder="1" applyAlignment="1">
      <alignment horizontal="left" vertical="center" indent="1"/>
    </xf>
    <xf numFmtId="0" fontId="48" fillId="0" borderId="5" xfId="0" applyFont="1" applyBorder="1" applyAlignment="1">
      <alignment vertical="center"/>
    </xf>
    <xf numFmtId="0" fontId="36" fillId="0" borderId="5" xfId="0" applyFont="1" applyBorder="1" applyAlignment="1">
      <alignment vertical="center"/>
    </xf>
    <xf numFmtId="0" fontId="48" fillId="0" borderId="79" xfId="0" applyFont="1" applyBorder="1" applyAlignment="1">
      <alignment vertical="center"/>
    </xf>
    <xf numFmtId="0" fontId="36" fillId="0" borderId="87" xfId="0" applyFont="1" applyBorder="1" applyAlignment="1">
      <alignment vertical="center"/>
    </xf>
    <xf numFmtId="0" fontId="34" fillId="0" borderId="90" xfId="11" applyFont="1" applyBorder="1" applyAlignment="1">
      <alignment horizontal="center"/>
    </xf>
    <xf numFmtId="0" fontId="332" fillId="0" borderId="5" xfId="2" applyFont="1" applyBorder="1" applyAlignment="1">
      <alignment horizontal="left"/>
    </xf>
    <xf numFmtId="37" fontId="35" fillId="3" borderId="86" xfId="0" applyNumberFormat="1" applyFont="1" applyFill="1" applyBorder="1" applyAlignment="1" applyProtection="1">
      <alignment horizontal="center"/>
      <protection locked="0"/>
    </xf>
    <xf numFmtId="37" fontId="35" fillId="3" borderId="5" xfId="0" quotePrefix="1" applyNumberFormat="1" applyFont="1" applyFill="1" applyBorder="1" applyAlignment="1" applyProtection="1">
      <alignment horizontal="center"/>
      <protection locked="0"/>
    </xf>
    <xf numFmtId="37" fontId="35" fillId="3" borderId="90" xfId="0" quotePrefix="1" applyNumberFormat="1" applyFont="1" applyFill="1" applyBorder="1" applyAlignment="1" applyProtection="1">
      <alignment horizontal="center"/>
      <protection locked="0"/>
    </xf>
    <xf numFmtId="37" fontId="35" fillId="3" borderId="96" xfId="0" quotePrefix="1" applyNumberFormat="1" applyFont="1" applyFill="1" applyBorder="1" applyAlignment="1" applyProtection="1">
      <alignment horizontal="center"/>
      <protection locked="0"/>
    </xf>
    <xf numFmtId="283" fontId="32" fillId="5" borderId="93" xfId="13888" applyNumberFormat="1" applyFont="1" applyFill="1" applyBorder="1" applyAlignment="1">
      <alignment horizontal="center" vertical="center"/>
    </xf>
    <xf numFmtId="0" fontId="302" fillId="3" borderId="79" xfId="0" applyFont="1" applyFill="1" applyBorder="1" applyAlignment="1">
      <alignment horizontal="center" vertical="center"/>
    </xf>
    <xf numFmtId="0" fontId="302" fillId="3" borderId="98" xfId="0" applyFont="1" applyFill="1" applyBorder="1" applyAlignment="1">
      <alignment horizontal="center" vertical="center"/>
    </xf>
    <xf numFmtId="0" fontId="302" fillId="3" borderId="99" xfId="0" applyFont="1" applyFill="1" applyBorder="1" applyAlignment="1">
      <alignment horizontal="center" vertical="center"/>
    </xf>
    <xf numFmtId="0" fontId="302" fillId="3" borderId="98" xfId="0" quotePrefix="1" applyFont="1" applyFill="1" applyBorder="1" applyAlignment="1">
      <alignment horizontal="center" vertical="center"/>
    </xf>
    <xf numFmtId="0" fontId="302" fillId="3" borderId="99" xfId="0" quotePrefix="1" applyFont="1" applyFill="1" applyBorder="1" applyAlignment="1">
      <alignment horizontal="center" vertical="center"/>
    </xf>
    <xf numFmtId="0" fontId="38" fillId="0" borderId="4" xfId="0" applyFont="1" applyBorder="1" applyAlignment="1">
      <alignment vertical="center" wrapText="1"/>
    </xf>
    <xf numFmtId="0" fontId="38" fillId="0" borderId="96" xfId="0" applyFont="1" applyBorder="1" applyAlignment="1">
      <alignment vertical="center"/>
    </xf>
    <xf numFmtId="0" fontId="318" fillId="0" borderId="0" xfId="0" applyFont="1" applyAlignment="1">
      <alignment vertical="center" wrapText="1"/>
    </xf>
    <xf numFmtId="0" fontId="323" fillId="0" borderId="4" xfId="0" applyFont="1" applyBorder="1" applyAlignment="1">
      <alignment vertical="center"/>
    </xf>
    <xf numFmtId="0" fontId="323" fillId="0" borderId="96" xfId="0" applyFont="1" applyBorder="1" applyAlignment="1">
      <alignment vertical="center"/>
    </xf>
    <xf numFmtId="0" fontId="325" fillId="0" borderId="4" xfId="0" applyFont="1" applyBorder="1" applyAlignment="1">
      <alignment vertical="center"/>
    </xf>
    <xf numFmtId="0" fontId="325" fillId="0" borderId="86" xfId="0" applyFont="1" applyBorder="1" applyAlignment="1">
      <alignment vertical="center"/>
    </xf>
    <xf numFmtId="0" fontId="37" fillId="0" borderId="0" xfId="23" applyFont="1" applyAlignment="1">
      <alignment vertical="center" wrapText="1"/>
    </xf>
    <xf numFmtId="0" fontId="37" fillId="0" borderId="0" xfId="0" applyFont="1" applyAlignment="1">
      <alignment horizontal="left" vertical="center"/>
    </xf>
    <xf numFmtId="0" fontId="48" fillId="0" borderId="4" xfId="0" applyFont="1" applyBorder="1"/>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4" fillId="0" borderId="5" xfId="13" applyNumberFormat="1" applyFont="1" applyBorder="1" applyAlignment="1">
      <alignment horizontal="center"/>
    </xf>
    <xf numFmtId="10" fontId="34" fillId="0" borderId="0" xfId="13" applyNumberFormat="1" applyFont="1" applyAlignment="1">
      <alignment horizontal="center"/>
    </xf>
    <xf numFmtId="168" fontId="34" fillId="0" borderId="99" xfId="13" applyNumberFormat="1" applyFont="1" applyBorder="1" applyAlignment="1">
      <alignment horizontal="center" vertical="center"/>
    </xf>
    <xf numFmtId="0" fontId="32" fillId="0" borderId="93" xfId="0" applyFont="1" applyBorder="1" applyAlignment="1">
      <alignment vertical="center" wrapText="1"/>
    </xf>
    <xf numFmtId="0" fontId="32" fillId="0" borderId="0" xfId="0" applyFont="1" applyAlignment="1">
      <alignment vertical="center" wrapText="1"/>
    </xf>
    <xf numFmtId="10" fontId="32" fillId="0" borderId="9" xfId="48322" applyNumberFormat="1" applyFont="1" applyBorder="1" applyAlignment="1">
      <alignment horizontal="center"/>
    </xf>
    <xf numFmtId="10" fontId="32" fillId="0" borderId="8" xfId="48322" applyNumberFormat="1" applyFont="1" applyBorder="1" applyAlignment="1">
      <alignment horizontal="center"/>
    </xf>
    <xf numFmtId="10" fontId="32" fillId="0" borderId="10" xfId="48322" applyNumberFormat="1" applyFont="1" applyBorder="1" applyAlignment="1">
      <alignment horizontal="center"/>
    </xf>
    <xf numFmtId="14" fontId="35" fillId="3" borderId="5" xfId="0" applyNumberFormat="1" applyFont="1" applyFill="1" applyBorder="1" applyAlignment="1">
      <alignment horizontal="center"/>
    </xf>
    <xf numFmtId="14" fontId="35" fillId="3" borderId="77" xfId="0" applyNumberFormat="1" applyFont="1" applyFill="1" applyBorder="1" applyAlignment="1">
      <alignment horizontal="center"/>
    </xf>
    <xf numFmtId="17" fontId="35" fillId="3" borderId="76" xfId="0" quotePrefix="1" applyNumberFormat="1" applyFont="1" applyFill="1" applyBorder="1" applyAlignment="1">
      <alignment horizontal="center" vertical="center"/>
    </xf>
    <xf numFmtId="292" fontId="302" fillId="3" borderId="79" xfId="34" quotePrefix="1" applyNumberFormat="1" applyFont="1" applyFill="1" applyBorder="1" applyAlignment="1">
      <alignment horizontal="center" vertical="center"/>
    </xf>
    <xf numFmtId="292" fontId="302" fillId="3" borderId="77" xfId="34" quotePrefix="1" applyNumberFormat="1" applyFont="1" applyFill="1" applyBorder="1" applyAlignment="1">
      <alignment horizontal="center" vertical="center"/>
    </xf>
    <xf numFmtId="1" fontId="35" fillId="3" borderId="79" xfId="12" quotePrefix="1" applyNumberFormat="1" applyFont="1" applyFill="1" applyBorder="1" applyAlignment="1">
      <alignment horizontal="center" vertical="center"/>
    </xf>
    <xf numFmtId="1" fontId="35" fillId="3" borderId="76" xfId="12" quotePrefix="1" applyNumberFormat="1" applyFont="1" applyFill="1" applyBorder="1" applyAlignment="1">
      <alignment horizontal="center" vertical="center"/>
    </xf>
    <xf numFmtId="1" fontId="35" fillId="3" borderId="0" xfId="12" quotePrefix="1" applyNumberFormat="1" applyFont="1" applyFill="1" applyBorder="1" applyAlignment="1">
      <alignment horizontal="center" vertical="center"/>
    </xf>
    <xf numFmtId="0" fontId="35" fillId="3" borderId="0" xfId="39" quotePrefix="1" applyFont="1" applyFill="1" applyAlignment="1">
      <alignment horizontal="center"/>
    </xf>
    <xf numFmtId="49" fontId="35" fillId="3" borderId="5" xfId="23" quotePrefix="1" applyNumberFormat="1" applyFont="1" applyFill="1" applyBorder="1" applyAlignment="1">
      <alignment horizontal="center" vertical="center"/>
    </xf>
    <xf numFmtId="49" fontId="35" fillId="3" borderId="0" xfId="23" quotePrefix="1" applyNumberFormat="1" applyFont="1" applyFill="1" applyAlignment="1">
      <alignment horizontal="center" vertical="center"/>
    </xf>
    <xf numFmtId="49" fontId="35" fillId="131" borderId="79" xfId="12" quotePrefix="1" applyNumberFormat="1" applyFont="1" applyFill="1" applyBorder="1" applyAlignment="1" applyProtection="1">
      <alignment horizontal="center" vertical="center"/>
      <protection locked="0"/>
    </xf>
    <xf numFmtId="3" fontId="45" fillId="0" borderId="79" xfId="35" applyNumberFormat="1" applyFont="1" applyBorder="1" applyAlignment="1">
      <alignment horizontal="center" vertical="center"/>
    </xf>
    <xf numFmtId="3" fontId="45" fillId="0" borderId="99" xfId="35" applyNumberFormat="1" applyFont="1" applyBorder="1" applyAlignment="1">
      <alignment horizontal="center" vertical="center"/>
    </xf>
    <xf numFmtId="17" fontId="35" fillId="4" borderId="79" xfId="35" applyNumberFormat="1" applyFont="1" applyFill="1" applyBorder="1" applyAlignment="1">
      <alignment horizontal="center"/>
    </xf>
    <xf numFmtId="0" fontId="35" fillId="4" borderId="98" xfId="35" applyFont="1" applyFill="1" applyBorder="1" applyAlignment="1">
      <alignment horizontal="center"/>
    </xf>
    <xf numFmtId="0" fontId="35" fillId="3" borderId="98" xfId="35" applyFont="1" applyFill="1" applyBorder="1" applyAlignment="1">
      <alignment horizontal="center"/>
    </xf>
    <xf numFmtId="3" fontId="36" fillId="0" borderId="87" xfId="53392" applyNumberFormat="1" applyFont="1" applyFill="1" applyBorder="1" applyAlignment="1">
      <alignment horizontal="center" vertical="center"/>
    </xf>
    <xf numFmtId="3" fontId="36" fillId="0" borderId="88" xfId="37" applyNumberFormat="1" applyFont="1" applyFill="1" applyBorder="1" applyAlignment="1">
      <alignment horizontal="center" vertical="center"/>
    </xf>
    <xf numFmtId="168" fontId="36" fillId="0" borderId="93" xfId="37" applyNumberFormat="1" applyFont="1" applyFill="1" applyBorder="1" applyAlignment="1">
      <alignment horizontal="center" vertical="center"/>
    </xf>
    <xf numFmtId="168" fontId="36" fillId="0" borderId="88" xfId="37" applyNumberFormat="1" applyFont="1" applyFill="1" applyBorder="1" applyAlignment="1">
      <alignment horizontal="center" vertical="center"/>
    </xf>
    <xf numFmtId="3" fontId="36" fillId="0" borderId="5" xfId="53392" applyNumberFormat="1" applyFont="1" applyFill="1" applyBorder="1" applyAlignment="1">
      <alignment horizontal="center" vertical="center"/>
    </xf>
    <xf numFmtId="3" fontId="36" fillId="0" borderId="90" xfId="37" applyNumberFormat="1" applyFont="1" applyFill="1" applyBorder="1" applyAlignment="1">
      <alignment horizontal="center" vertical="center"/>
    </xf>
    <xf numFmtId="3" fontId="36" fillId="5" borderId="5" xfId="35" applyNumberFormat="1" applyFont="1" applyFill="1" applyBorder="1" applyAlignment="1">
      <alignment horizontal="center" vertical="center"/>
    </xf>
    <xf numFmtId="3" fontId="36" fillId="5" borderId="0" xfId="35" applyNumberFormat="1" applyFont="1" applyFill="1" applyAlignment="1">
      <alignment horizontal="center" vertical="center"/>
    </xf>
    <xf numFmtId="3" fontId="36" fillId="5" borderId="90" xfId="35" applyNumberFormat="1" applyFont="1" applyFill="1" applyBorder="1" applyAlignment="1">
      <alignment horizontal="center" vertical="center"/>
    </xf>
    <xf numFmtId="168" fontId="36" fillId="5" borderId="0" xfId="37" applyNumberFormat="1" applyFont="1" applyFill="1" applyBorder="1" applyAlignment="1">
      <alignment horizontal="center" vertical="center"/>
    </xf>
    <xf numFmtId="168" fontId="38" fillId="5" borderId="0" xfId="37" applyNumberFormat="1" applyFont="1" applyFill="1" applyBorder="1" applyAlignment="1">
      <alignment horizontal="center" vertical="center"/>
    </xf>
    <xf numFmtId="3" fontId="36" fillId="5" borderId="5" xfId="53392" applyNumberFormat="1" applyFont="1" applyFill="1" applyBorder="1" applyAlignment="1">
      <alignment horizontal="center" vertical="center"/>
    </xf>
    <xf numFmtId="3" fontId="36" fillId="5" borderId="90" xfId="37" applyNumberFormat="1" applyFont="1" applyFill="1" applyBorder="1" applyAlignment="1">
      <alignment horizontal="center" vertical="center"/>
    </xf>
    <xf numFmtId="168" fontId="36" fillId="5" borderId="90" xfId="37" applyNumberFormat="1" applyFont="1" applyFill="1" applyBorder="1" applyAlignment="1">
      <alignment horizontal="center" vertical="center"/>
    </xf>
    <xf numFmtId="3" fontId="36" fillId="5" borderId="79" xfId="53392" applyNumberFormat="1" applyFont="1" applyFill="1" applyBorder="1" applyAlignment="1">
      <alignment horizontal="center" vertical="center"/>
    </xf>
    <xf numFmtId="3" fontId="36" fillId="5" borderId="99" xfId="37" applyNumberFormat="1" applyFont="1" applyFill="1" applyBorder="1" applyAlignment="1">
      <alignment horizontal="center" vertical="center"/>
    </xf>
    <xf numFmtId="168" fontId="36" fillId="5" borderId="98" xfId="37" applyNumberFormat="1" applyFont="1" applyFill="1" applyBorder="1" applyAlignment="1">
      <alignment horizontal="center" vertical="center"/>
    </xf>
    <xf numFmtId="168" fontId="36" fillId="5" borderId="99" xfId="37" applyNumberFormat="1" applyFont="1" applyFill="1" applyBorder="1" applyAlignment="1">
      <alignment horizontal="center" vertical="center"/>
    </xf>
    <xf numFmtId="168" fontId="48" fillId="5" borderId="9" xfId="37" applyNumberFormat="1" applyFont="1" applyFill="1" applyBorder="1" applyAlignment="1">
      <alignment horizontal="center" vertical="center"/>
    </xf>
    <xf numFmtId="168" fontId="48" fillId="5" borderId="10" xfId="37" applyNumberFormat="1" applyFont="1" applyFill="1" applyBorder="1" applyAlignment="1">
      <alignment horizontal="center" vertical="center"/>
    </xf>
    <xf numFmtId="168" fontId="48" fillId="5" borderId="8" xfId="37" applyNumberFormat="1" applyFont="1" applyFill="1" applyBorder="1" applyAlignment="1">
      <alignment horizontal="center" vertical="center"/>
    </xf>
    <xf numFmtId="0" fontId="38" fillId="5" borderId="87" xfId="35" applyFont="1" applyFill="1" applyBorder="1" applyAlignment="1">
      <alignment vertical="center"/>
    </xf>
    <xf numFmtId="3" fontId="36" fillId="5" borderId="87" xfId="35" applyNumberFormat="1" applyFont="1" applyFill="1" applyBorder="1" applyAlignment="1">
      <alignment horizontal="center" vertical="center"/>
    </xf>
    <xf numFmtId="3" fontId="36" fillId="5" borderId="93" xfId="35" applyNumberFormat="1" applyFont="1" applyFill="1" applyBorder="1" applyAlignment="1">
      <alignment horizontal="center" vertical="center"/>
    </xf>
    <xf numFmtId="3" fontId="36" fillId="5" borderId="88" xfId="35" applyNumberFormat="1" applyFont="1" applyFill="1" applyBorder="1" applyAlignment="1">
      <alignment horizontal="center" vertical="center"/>
    </xf>
    <xf numFmtId="168" fontId="38" fillId="5" borderId="87" xfId="53391" applyNumberFormat="1" applyFont="1" applyFill="1" applyBorder="1" applyAlignment="1">
      <alignment horizontal="center" vertical="center"/>
    </xf>
    <xf numFmtId="168" fontId="38" fillId="5" borderId="88" xfId="53391" applyNumberFormat="1" applyFont="1" applyFill="1" applyBorder="1" applyAlignment="1">
      <alignment horizontal="center" vertical="center"/>
    </xf>
    <xf numFmtId="293" fontId="38" fillId="0" borderId="87" xfId="53392" applyNumberFormat="1" applyFont="1" applyFill="1" applyBorder="1" applyAlignment="1">
      <alignment horizontal="center" vertical="center"/>
    </xf>
    <xf numFmtId="293" fontId="38" fillId="0" borderId="88" xfId="53392" applyNumberFormat="1" applyFont="1" applyFill="1" applyBorder="1" applyAlignment="1">
      <alignment horizontal="center" vertical="center"/>
    </xf>
    <xf numFmtId="168" fontId="38" fillId="0" borderId="93" xfId="37" applyNumberFormat="1" applyFont="1" applyFill="1" applyBorder="1" applyAlignment="1">
      <alignment horizontal="center" vertical="center"/>
    </xf>
    <xf numFmtId="168" fontId="38" fillId="0" borderId="88" xfId="37" applyNumberFormat="1" applyFont="1" applyFill="1" applyBorder="1" applyAlignment="1">
      <alignment horizontal="center" vertical="center"/>
    </xf>
    <xf numFmtId="0" fontId="45" fillId="5" borderId="79" xfId="35" applyFont="1" applyFill="1" applyBorder="1" applyAlignment="1">
      <alignment vertical="center"/>
    </xf>
    <xf numFmtId="168" fontId="45" fillId="5" borderId="79" xfId="53391" applyNumberFormat="1" applyFont="1" applyFill="1" applyBorder="1" applyAlignment="1">
      <alignment horizontal="center" vertical="center"/>
    </xf>
    <xf numFmtId="168" fontId="45" fillId="5" borderId="99" xfId="53391" applyNumberFormat="1" applyFont="1" applyFill="1" applyBorder="1" applyAlignment="1">
      <alignment horizontal="center" vertical="center"/>
    </xf>
    <xf numFmtId="3" fontId="45" fillId="5" borderId="79" xfId="37" applyNumberFormat="1" applyFont="1" applyFill="1" applyBorder="1" applyAlignment="1">
      <alignment horizontal="center" vertical="center"/>
    </xf>
    <xf numFmtId="3" fontId="45" fillId="5" borderId="99" xfId="37" applyNumberFormat="1" applyFont="1" applyFill="1" applyBorder="1" applyAlignment="1">
      <alignment horizontal="center" vertical="center"/>
    </xf>
    <xf numFmtId="168" fontId="45" fillId="5" borderId="98" xfId="37" applyNumberFormat="1" applyFont="1" applyFill="1" applyBorder="1" applyAlignment="1">
      <alignment horizontal="center" vertical="center"/>
    </xf>
    <xf numFmtId="168" fontId="45" fillId="5" borderId="99" xfId="37" applyNumberFormat="1" applyFont="1" applyFill="1" applyBorder="1" applyAlignment="1">
      <alignment horizontal="center" vertical="center"/>
    </xf>
    <xf numFmtId="3" fontId="45" fillId="0" borderId="5" xfId="53392" applyNumberFormat="1" applyFont="1" applyFill="1" applyBorder="1" applyAlignment="1">
      <alignment horizontal="center" vertical="center"/>
    </xf>
    <xf numFmtId="3" fontId="32" fillId="0" borderId="5" xfId="53392" applyNumberFormat="1" applyFont="1" applyFill="1" applyBorder="1" applyAlignment="1">
      <alignment horizontal="center" vertical="center"/>
    </xf>
    <xf numFmtId="0" fontId="36" fillId="5" borderId="5" xfId="35" applyFont="1" applyFill="1" applyBorder="1" applyAlignment="1">
      <alignment horizontal="left" vertical="center" indent="1"/>
    </xf>
    <xf numFmtId="3" fontId="32" fillId="5" borderId="5" xfId="53392" applyNumberFormat="1" applyFont="1" applyFill="1" applyBorder="1" applyAlignment="1">
      <alignment horizontal="center" vertical="center"/>
    </xf>
    <xf numFmtId="3" fontId="48" fillId="5" borderId="79" xfId="53392" applyNumberFormat="1" applyFont="1" applyFill="1" applyBorder="1" applyAlignment="1">
      <alignment horizontal="center" vertical="center"/>
    </xf>
    <xf numFmtId="3" fontId="32" fillId="8" borderId="5" xfId="53392" applyNumberFormat="1" applyFont="1" applyFill="1" applyBorder="1" applyAlignment="1">
      <alignment horizontal="center" vertical="center"/>
    </xf>
    <xf numFmtId="168" fontId="36" fillId="8" borderId="90" xfId="37" applyNumberFormat="1" applyFont="1" applyFill="1" applyBorder="1" applyAlignment="1">
      <alignment horizontal="center" vertical="center"/>
    </xf>
    <xf numFmtId="168" fontId="32" fillId="5" borderId="5" xfId="53391" applyNumberFormat="1" applyFont="1" applyFill="1" applyBorder="1" applyAlignment="1">
      <alignment horizontal="center" vertical="center" wrapText="1"/>
    </xf>
    <xf numFmtId="168" fontId="34" fillId="5" borderId="5" xfId="53391" applyNumberFormat="1" applyFont="1" applyFill="1" applyBorder="1" applyAlignment="1">
      <alignment horizontal="center" vertical="center" wrapText="1"/>
    </xf>
    <xf numFmtId="168" fontId="34" fillId="5" borderId="79" xfId="53391" applyNumberFormat="1" applyFont="1" applyFill="1" applyBorder="1" applyAlignment="1">
      <alignment horizontal="center" vertical="center" wrapText="1"/>
    </xf>
    <xf numFmtId="168" fontId="34" fillId="5" borderId="99" xfId="53391" applyNumberFormat="1" applyFont="1" applyFill="1" applyBorder="1" applyAlignment="1">
      <alignment horizontal="center" vertical="center" wrapText="1"/>
    </xf>
    <xf numFmtId="282" fontId="34" fillId="5" borderId="98" xfId="53400" applyNumberFormat="1" applyFont="1" applyFill="1" applyBorder="1" applyAlignment="1">
      <alignment horizontal="center" vertical="center" wrapText="1"/>
    </xf>
    <xf numFmtId="282" fontId="34" fillId="5" borderId="99" xfId="53400" applyNumberFormat="1" applyFont="1" applyFill="1" applyBorder="1" applyAlignment="1">
      <alignment horizontal="center" vertical="center" wrapText="1"/>
    </xf>
    <xf numFmtId="282" fontId="32" fillId="0" borderId="5" xfId="53397" applyNumberFormat="1" applyFont="1" applyFill="1" applyBorder="1" applyAlignment="1">
      <alignment horizontal="center" vertical="center" wrapText="1"/>
    </xf>
    <xf numFmtId="282" fontId="32" fillId="0" borderId="0" xfId="53397" applyNumberFormat="1" applyFont="1" applyFill="1" applyBorder="1" applyAlignment="1">
      <alignment horizontal="center" vertical="center" wrapText="1"/>
    </xf>
    <xf numFmtId="9" fontId="36" fillId="0" borderId="90" xfId="53391" applyFont="1" applyFill="1" applyBorder="1" applyAlignment="1">
      <alignment horizontal="center"/>
    </xf>
    <xf numFmtId="282" fontId="32" fillId="0" borderId="79" xfId="53397" applyNumberFormat="1" applyFont="1" applyFill="1" applyBorder="1" applyAlignment="1">
      <alignment horizontal="center" vertical="center" wrapText="1"/>
    </xf>
    <xf numFmtId="282" fontId="32" fillId="0" borderId="76" xfId="53397" applyNumberFormat="1" applyFont="1" applyFill="1" applyBorder="1" applyAlignment="1">
      <alignment horizontal="center" vertical="center" wrapText="1"/>
    </xf>
    <xf numFmtId="9" fontId="36" fillId="0" borderId="77" xfId="53391" applyFont="1" applyFill="1" applyBorder="1" applyAlignment="1">
      <alignment horizontal="center"/>
    </xf>
    <xf numFmtId="10" fontId="34" fillId="5" borderId="92" xfId="13" applyNumberFormat="1" applyFont="1" applyFill="1" applyBorder="1" applyAlignment="1">
      <alignment horizontal="center" vertical="center"/>
    </xf>
    <xf numFmtId="10" fontId="34" fillId="5" borderId="89" xfId="13" applyNumberFormat="1" applyFont="1" applyFill="1" applyBorder="1" applyAlignment="1">
      <alignment horizontal="center" vertical="center"/>
    </xf>
    <xf numFmtId="10" fontId="34" fillId="5" borderId="79" xfId="13" applyNumberFormat="1" applyFont="1" applyFill="1" applyBorder="1" applyAlignment="1">
      <alignment horizontal="center" vertical="center"/>
    </xf>
    <xf numFmtId="10" fontId="34" fillId="5" borderId="76" xfId="13" applyNumberFormat="1" applyFont="1" applyFill="1" applyBorder="1" applyAlignment="1">
      <alignment horizontal="center" vertical="center"/>
    </xf>
    <xf numFmtId="1" fontId="302" fillId="3" borderId="77" xfId="34" applyNumberFormat="1" applyFont="1" applyFill="1" applyBorder="1" applyAlignment="1">
      <alignment horizontal="center" vertical="center"/>
    </xf>
    <xf numFmtId="173" fontId="292" fillId="3" borderId="96" xfId="55" applyNumberFormat="1" applyFont="1" applyFill="1" applyBorder="1" applyAlignment="1">
      <alignment horizontal="left" vertical="center"/>
    </xf>
    <xf numFmtId="170" fontId="32" fillId="5" borderId="93" xfId="55" applyNumberFormat="1" applyFont="1" applyFill="1" applyBorder="1" applyAlignment="1">
      <alignment horizontal="left" vertical="center"/>
    </xf>
    <xf numFmtId="282" fontId="34" fillId="5" borderId="0" xfId="55" applyNumberFormat="1" applyFont="1" applyFill="1" applyBorder="1" applyAlignment="1">
      <alignment horizontal="center" vertical="center" wrapText="1"/>
    </xf>
    <xf numFmtId="0" fontId="19" fillId="0" borderId="5" xfId="0" applyFont="1" applyBorder="1"/>
    <xf numFmtId="0" fontId="19" fillId="0" borderId="90" xfId="0" applyFont="1" applyBorder="1"/>
    <xf numFmtId="282" fontId="34" fillId="5" borderId="98" xfId="55" applyNumberFormat="1" applyFont="1" applyFill="1" applyBorder="1" applyAlignment="1">
      <alignment horizontal="center" vertical="center" wrapText="1"/>
    </xf>
    <xf numFmtId="282" fontId="34" fillId="5" borderId="99" xfId="55" applyNumberFormat="1" applyFont="1" applyFill="1" applyBorder="1" applyAlignment="1">
      <alignment horizontal="center" vertical="center" wrapText="1"/>
    </xf>
    <xf numFmtId="0" fontId="38" fillId="0" borderId="87" xfId="53392" applyNumberFormat="1" applyFont="1" applyBorder="1" applyAlignment="1">
      <alignment horizontal="center" vertical="center"/>
    </xf>
    <xf numFmtId="0" fontId="38" fillId="0" borderId="88" xfId="53392" applyNumberFormat="1" applyFont="1" applyBorder="1" applyAlignment="1">
      <alignment horizontal="center" vertical="center"/>
    </xf>
    <xf numFmtId="216" fontId="38" fillId="0" borderId="79" xfId="53392" applyNumberFormat="1" applyFont="1" applyBorder="1" applyAlignment="1">
      <alignment horizontal="center" vertical="center"/>
    </xf>
    <xf numFmtId="216" fontId="38" fillId="0" borderId="76" xfId="53392" applyNumberFormat="1" applyFont="1" applyBorder="1" applyAlignment="1">
      <alignment horizontal="center" vertical="center"/>
    </xf>
    <xf numFmtId="216" fontId="38" fillId="0" borderId="77" xfId="53392" applyNumberFormat="1" applyFont="1" applyBorder="1" applyAlignment="1">
      <alignment horizontal="center" vertical="center"/>
    </xf>
    <xf numFmtId="172" fontId="38" fillId="0" borderId="90" xfId="53392" applyNumberFormat="1" applyFont="1" applyBorder="1" applyAlignment="1">
      <alignment horizontal="center" vertical="center"/>
    </xf>
    <xf numFmtId="216" fontId="36" fillId="0" borderId="0" xfId="53392" applyNumberFormat="1" applyFont="1" applyAlignment="1">
      <alignment horizontal="center"/>
    </xf>
    <xf numFmtId="172" fontId="38" fillId="0" borderId="88" xfId="53392" applyNumberFormat="1" applyFont="1" applyFill="1" applyBorder="1" applyAlignment="1">
      <alignment horizontal="center" vertical="center"/>
    </xf>
    <xf numFmtId="216" fontId="38" fillId="0" borderId="93" xfId="53392" applyNumberFormat="1" applyFont="1" applyBorder="1" applyAlignment="1">
      <alignment horizontal="center" vertical="center"/>
    </xf>
    <xf numFmtId="168" fontId="38" fillId="0" borderId="90" xfId="53392" applyNumberFormat="1" applyFont="1" applyBorder="1" applyAlignment="1">
      <alignment horizontal="center" vertical="center"/>
    </xf>
    <xf numFmtId="1" fontId="38" fillId="0" borderId="5" xfId="53392" applyNumberFormat="1" applyFont="1" applyBorder="1" applyAlignment="1">
      <alignment horizontal="center" vertical="center"/>
    </xf>
    <xf numFmtId="1" fontId="38" fillId="0" borderId="0" xfId="53392" applyNumberFormat="1" applyFont="1" applyBorder="1" applyAlignment="1">
      <alignment horizontal="center" vertical="center"/>
    </xf>
    <xf numFmtId="1" fontId="38" fillId="0" borderId="90" xfId="53392" applyNumberFormat="1" applyFont="1" applyBorder="1" applyAlignment="1">
      <alignment horizontal="center" vertical="center"/>
    </xf>
    <xf numFmtId="3" fontId="38" fillId="0" borderId="0" xfId="53392" applyNumberFormat="1" applyFont="1" applyAlignment="1">
      <alignment horizontal="center" vertical="center"/>
    </xf>
    <xf numFmtId="3" fontId="38" fillId="0" borderId="0" xfId="53392" applyNumberFormat="1" applyFont="1" applyBorder="1" applyAlignment="1">
      <alignment horizontal="center" vertical="center"/>
    </xf>
    <xf numFmtId="3" fontId="38" fillId="0" borderId="5" xfId="53392" applyNumberFormat="1" applyFont="1" applyBorder="1" applyAlignment="1">
      <alignment horizontal="center" vertical="center"/>
    </xf>
    <xf numFmtId="3" fontId="38" fillId="0" borderId="90" xfId="53392" applyNumberFormat="1" applyFont="1" applyBorder="1" applyAlignment="1">
      <alignment horizontal="center" vertical="center"/>
    </xf>
    <xf numFmtId="174" fontId="38" fillId="0" borderId="87" xfId="0" applyNumberFormat="1" applyFont="1" applyBorder="1" applyAlignment="1">
      <alignment horizontal="center" vertical="center"/>
    </xf>
    <xf numFmtId="174" fontId="38" fillId="0" borderId="88" xfId="0" applyNumberFormat="1" applyFont="1" applyBorder="1" applyAlignment="1">
      <alignment horizontal="center" vertical="center"/>
    </xf>
    <xf numFmtId="174" fontId="38" fillId="0" borderId="5" xfId="0" applyNumberFormat="1" applyFont="1" applyBorder="1" applyAlignment="1">
      <alignment horizontal="center" vertical="center"/>
    </xf>
    <xf numFmtId="174" fontId="38" fillId="0" borderId="9" xfId="0" applyNumberFormat="1" applyFont="1" applyBorder="1" applyAlignment="1">
      <alignment horizontal="center" vertical="center"/>
    </xf>
    <xf numFmtId="174" fontId="38" fillId="0" borderId="10" xfId="0" applyNumberFormat="1" applyFont="1" applyBorder="1" applyAlignment="1">
      <alignment horizontal="center" vertical="center"/>
    </xf>
    <xf numFmtId="174" fontId="38" fillId="0" borderId="79" xfId="0" applyNumberFormat="1" applyFont="1" applyBorder="1" applyAlignment="1">
      <alignment horizontal="center" vertical="center"/>
    </xf>
    <xf numFmtId="174" fontId="38" fillId="0" borderId="76" xfId="0" applyNumberFormat="1" applyFont="1" applyBorder="1" applyAlignment="1">
      <alignment horizontal="center" vertical="center"/>
    </xf>
    <xf numFmtId="168" fontId="38" fillId="0" borderId="0" xfId="0" applyNumberFormat="1" applyFont="1" applyAlignment="1">
      <alignment horizontal="center" vertical="center"/>
    </xf>
    <xf numFmtId="168" fontId="38" fillId="0" borderId="90" xfId="0" applyNumberFormat="1" applyFont="1" applyBorder="1" applyAlignment="1">
      <alignment horizontal="center" vertical="center"/>
    </xf>
    <xf numFmtId="9" fontId="36" fillId="0" borderId="0" xfId="0" applyNumberFormat="1" applyFont="1" applyAlignment="1">
      <alignment horizontal="center"/>
    </xf>
    <xf numFmtId="9" fontId="36" fillId="0" borderId="90" xfId="0" applyNumberFormat="1" applyFont="1" applyBorder="1" applyAlignment="1">
      <alignment horizontal="center"/>
    </xf>
    <xf numFmtId="9" fontId="38" fillId="0" borderId="0" xfId="0" applyNumberFormat="1" applyFont="1" applyAlignment="1">
      <alignment horizontal="center" vertical="center"/>
    </xf>
    <xf numFmtId="9" fontId="38" fillId="0" borderId="90" xfId="0" applyNumberFormat="1" applyFont="1" applyBorder="1" applyAlignment="1">
      <alignment horizontal="center" vertical="center"/>
    </xf>
    <xf numFmtId="174" fontId="38" fillId="0" borderId="98" xfId="53392" applyNumberFormat="1" applyFont="1" applyBorder="1" applyAlignment="1">
      <alignment horizontal="center" vertical="center"/>
    </xf>
    <xf numFmtId="174" fontId="38" fillId="0" borderId="99" xfId="53392" applyNumberFormat="1" applyFont="1" applyBorder="1" applyAlignment="1">
      <alignment horizontal="center" vertical="center"/>
    </xf>
    <xf numFmtId="291" fontId="38" fillId="0" borderId="0" xfId="53392" applyNumberFormat="1" applyFont="1" applyBorder="1" applyAlignment="1">
      <alignment horizontal="center" vertical="center"/>
    </xf>
    <xf numFmtId="203" fontId="34" fillId="0" borderId="0" xfId="5" applyNumberFormat="1" applyFont="1" applyBorder="1" applyAlignment="1">
      <alignment horizontal="center" vertical="center"/>
    </xf>
    <xf numFmtId="168" fontId="34" fillId="0" borderId="0" xfId="53378" applyNumberFormat="1" applyFont="1" applyBorder="1" applyAlignment="1">
      <alignment horizontal="center" vertical="center"/>
    </xf>
    <xf numFmtId="168" fontId="34" fillId="0" borderId="0" xfId="42" applyNumberFormat="1" applyFont="1" applyAlignment="1">
      <alignment horizontal="center" vertical="center"/>
    </xf>
    <xf numFmtId="0" fontId="34" fillId="0" borderId="93" xfId="49865" applyFont="1" applyBorder="1" applyAlignment="1">
      <alignment vertical="center"/>
    </xf>
    <xf numFmtId="0" fontId="34" fillId="0" borderId="98" xfId="49865" applyFont="1" applyBorder="1" applyAlignment="1">
      <alignment vertical="center"/>
    </xf>
    <xf numFmtId="0" fontId="38" fillId="0" borderId="5" xfId="3407" applyFont="1" applyBorder="1" applyAlignment="1">
      <alignment vertical="center"/>
    </xf>
    <xf numFmtId="1" fontId="35" fillId="3" borderId="98" xfId="45" quotePrefix="1" applyNumberFormat="1" applyFont="1" applyFill="1" applyBorder="1" applyAlignment="1">
      <alignment horizontal="center" vertical="center"/>
    </xf>
    <xf numFmtId="1" fontId="35" fillId="3" borderId="99" xfId="45" quotePrefix="1" applyNumberFormat="1" applyFont="1" applyFill="1" applyBorder="1" applyAlignment="1">
      <alignment horizontal="center" vertical="center"/>
    </xf>
    <xf numFmtId="0" fontId="35" fillId="3" borderId="98" xfId="53393" applyFont="1" applyFill="1" applyBorder="1" applyAlignment="1">
      <alignment horizontal="center"/>
    </xf>
    <xf numFmtId="168" fontId="34" fillId="0" borderId="9" xfId="12" applyNumberFormat="1" applyFont="1" applyFill="1" applyBorder="1" applyAlignment="1">
      <alignment horizontal="center" vertical="center"/>
    </xf>
    <xf numFmtId="168" fontId="34" fillId="0" borderId="8" xfId="12" applyNumberFormat="1" applyFont="1" applyFill="1" applyBorder="1" applyAlignment="1">
      <alignment horizontal="center" vertical="center"/>
    </xf>
    <xf numFmtId="1" fontId="302" fillId="3" borderId="98" xfId="34" quotePrefix="1" applyNumberFormat="1" applyFont="1" applyFill="1" applyBorder="1" applyAlignment="1">
      <alignment horizontal="center" vertical="center"/>
    </xf>
    <xf numFmtId="1" fontId="302" fillId="3" borderId="99" xfId="34" quotePrefix="1" applyNumberFormat="1" applyFont="1" applyFill="1" applyBorder="1" applyAlignment="1">
      <alignment horizontal="center" vertical="center"/>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168" fontId="34" fillId="0" borderId="8" xfId="53391" applyNumberFormat="1" applyFont="1" applyBorder="1" applyAlignment="1">
      <alignment horizontal="center" vertical="center"/>
    </xf>
    <xf numFmtId="3" fontId="32" fillId="0" borderId="87" xfId="0" applyNumberFormat="1" applyFont="1" applyBorder="1" applyAlignment="1">
      <alignment horizontal="center"/>
    </xf>
    <xf numFmtId="3" fontId="32" fillId="0" borderId="88" xfId="0" applyNumberFormat="1" applyFont="1" applyBorder="1" applyAlignment="1">
      <alignment horizontal="center"/>
    </xf>
    <xf numFmtId="3" fontId="32" fillId="0" borderId="5" xfId="0" applyNumberFormat="1" applyFont="1" applyBorder="1" applyAlignment="1">
      <alignment horizontal="center"/>
    </xf>
    <xf numFmtId="3" fontId="32" fillId="0" borderId="90" xfId="0" applyNumberFormat="1" applyFont="1" applyBorder="1" applyAlignment="1">
      <alignment horizontal="center"/>
    </xf>
    <xf numFmtId="168" fontId="32" fillId="0" borderId="5" xfId="0" applyNumberFormat="1" applyFont="1" applyBorder="1" applyAlignment="1">
      <alignment horizontal="center" vertical="center"/>
    </xf>
    <xf numFmtId="168" fontId="32" fillId="0" borderId="90" xfId="0" applyNumberFormat="1" applyFont="1" applyBorder="1" applyAlignment="1">
      <alignment horizontal="center" vertical="center"/>
    </xf>
    <xf numFmtId="168" fontId="32" fillId="0" borderId="79" xfId="0" applyNumberFormat="1" applyFont="1" applyBorder="1" applyAlignment="1">
      <alignment horizontal="center" vertical="center"/>
    </xf>
    <xf numFmtId="168" fontId="32" fillId="0" borderId="99" xfId="0" applyNumberFormat="1" applyFont="1" applyBorder="1" applyAlignment="1">
      <alignment horizontal="center" vertical="center"/>
    </xf>
    <xf numFmtId="3" fontId="34" fillId="0" borderId="8" xfId="0" applyNumberFormat="1" applyFont="1" applyBorder="1" applyAlignment="1">
      <alignment horizontal="center"/>
    </xf>
    <xf numFmtId="3" fontId="34" fillId="0" borderId="10" xfId="0" applyNumberFormat="1" applyFont="1" applyBorder="1" applyAlignment="1">
      <alignment horizontal="center"/>
    </xf>
    <xf numFmtId="0" fontId="34" fillId="0" borderId="9" xfId="23" applyFont="1" applyBorder="1"/>
    <xf numFmtId="171" fontId="32" fillId="0" borderId="5" xfId="12" quotePrefix="1" applyFont="1" applyFill="1" applyBorder="1" applyAlignment="1">
      <alignment horizontal="center" vertical="center"/>
    </xf>
    <xf numFmtId="171" fontId="32" fillId="0" borderId="90" xfId="12" quotePrefix="1" applyFont="1" applyFill="1" applyBorder="1" applyAlignment="1">
      <alignment horizontal="center" vertical="center"/>
    </xf>
    <xf numFmtId="171" fontId="32" fillId="0" borderId="4" xfId="12" quotePrefix="1" applyFont="1" applyFill="1" applyBorder="1" applyAlignment="1">
      <alignment horizontal="center" vertical="center"/>
    </xf>
    <xf numFmtId="0" fontId="35" fillId="4" borderId="93" xfId="0" applyFont="1" applyFill="1" applyBorder="1" applyAlignment="1">
      <alignment horizontal="center"/>
    </xf>
    <xf numFmtId="0" fontId="35" fillId="4" borderId="98" xfId="0" applyFont="1" applyFill="1" applyBorder="1" applyAlignment="1">
      <alignment horizontal="left"/>
    </xf>
    <xf numFmtId="49" fontId="35" fillId="3" borderId="0" xfId="23" applyNumberFormat="1" applyFont="1" applyFill="1" applyAlignment="1">
      <alignment horizontal="center" vertical="center"/>
    </xf>
    <xf numFmtId="14" fontId="35" fillId="131" borderId="99" xfId="39" applyNumberFormat="1" applyFont="1" applyFill="1" applyBorder="1" applyAlignment="1">
      <alignment horizontal="center" vertical="center"/>
    </xf>
    <xf numFmtId="49" fontId="35" fillId="131" borderId="98" xfId="12" quotePrefix="1" applyNumberFormat="1" applyFont="1" applyFill="1" applyBorder="1" applyAlignment="1" applyProtection="1">
      <alignment horizontal="center" vertical="center"/>
      <protection locked="0"/>
    </xf>
    <xf numFmtId="0" fontId="32" fillId="6" borderId="93" xfId="0" applyFont="1" applyFill="1" applyBorder="1"/>
    <xf numFmtId="0" fontId="32" fillId="5" borderId="93" xfId="23" applyFont="1" applyFill="1" applyBorder="1" applyAlignment="1">
      <alignment vertical="center"/>
    </xf>
    <xf numFmtId="0" fontId="32" fillId="6" borderId="0" xfId="0" applyFont="1" applyFill="1" applyAlignment="1">
      <alignment vertical="center"/>
    </xf>
    <xf numFmtId="0" fontId="34" fillId="0" borderId="0" xfId="0" applyFont="1"/>
    <xf numFmtId="0" fontId="34" fillId="6" borderId="0" xfId="0" applyFont="1" applyFill="1" applyAlignment="1">
      <alignment horizontal="center"/>
    </xf>
    <xf numFmtId="168" fontId="34" fillId="5" borderId="0" xfId="13" applyNumberFormat="1" applyFont="1" applyFill="1" applyAlignment="1">
      <alignment horizontal="center" vertical="center"/>
    </xf>
    <xf numFmtId="0" fontId="34" fillId="6" borderId="0" xfId="0" applyFont="1" applyFill="1"/>
    <xf numFmtId="0" fontId="34" fillId="0" borderId="0" xfId="0" applyFont="1" applyAlignment="1">
      <alignment horizontal="left"/>
    </xf>
    <xf numFmtId="0" fontId="32" fillId="0" borderId="98" xfId="0" applyFont="1" applyBorder="1"/>
    <xf numFmtId="203" fontId="34" fillId="0" borderId="98" xfId="12" applyNumberFormat="1" applyFont="1" applyBorder="1" applyAlignment="1">
      <alignment horizontal="center" vertical="center"/>
    </xf>
    <xf numFmtId="203" fontId="34" fillId="0" borderId="99" xfId="12" applyNumberFormat="1" applyFont="1" applyBorder="1" applyAlignment="1">
      <alignment horizontal="center" vertical="center"/>
    </xf>
    <xf numFmtId="168" fontId="34" fillId="5" borderId="98" xfId="13" applyNumberFormat="1" applyFont="1" applyFill="1" applyBorder="1" applyAlignment="1">
      <alignment horizontal="center" vertical="center"/>
    </xf>
    <xf numFmtId="168" fontId="34" fillId="5" borderId="99" xfId="13" applyNumberFormat="1" applyFont="1" applyFill="1" applyBorder="1" applyAlignment="1">
      <alignment horizontal="center" vertical="center"/>
    </xf>
    <xf numFmtId="0" fontId="48" fillId="5" borderId="5" xfId="53395" applyFont="1" applyFill="1" applyBorder="1"/>
    <xf numFmtId="168" fontId="34" fillId="0" borderId="9" xfId="0" applyNumberFormat="1" applyFont="1" applyBorder="1" applyAlignment="1">
      <alignment horizontal="center" vertical="center"/>
    </xf>
    <xf numFmtId="168" fontId="34" fillId="0" borderId="10" xfId="0" applyNumberFormat="1" applyFont="1" applyBorder="1" applyAlignment="1">
      <alignment horizontal="center" vertical="center"/>
    </xf>
    <xf numFmtId="0" fontId="45" fillId="5" borderId="0" xfId="35" applyFont="1" applyFill="1" applyAlignment="1">
      <alignment vertical="center"/>
    </xf>
    <xf numFmtId="168" fontId="45" fillId="5" borderId="0" xfId="53391" applyNumberFormat="1" applyFont="1" applyFill="1" applyBorder="1" applyAlignment="1">
      <alignment horizontal="center" vertical="center"/>
    </xf>
    <xf numFmtId="3" fontId="45" fillId="5" borderId="0" xfId="37" applyNumberFormat="1" applyFont="1" applyFill="1" applyBorder="1" applyAlignment="1">
      <alignment horizontal="center" vertical="center"/>
    </xf>
    <xf numFmtId="168" fontId="45" fillId="5" borderId="0" xfId="37" applyNumberFormat="1" applyFont="1" applyFill="1" applyBorder="1" applyAlignment="1">
      <alignment horizontal="center" vertical="center"/>
    </xf>
    <xf numFmtId="0" fontId="319" fillId="0" borderId="0" xfId="0" applyFont="1" applyAlignment="1">
      <alignment vertical="center"/>
    </xf>
    <xf numFmtId="0" fontId="319" fillId="0" borderId="0" xfId="0" applyFont="1"/>
    <xf numFmtId="17" fontId="35" fillId="3" borderId="79" xfId="53396" quotePrefix="1" applyNumberFormat="1" applyFont="1" applyFill="1" applyBorder="1" applyAlignment="1">
      <alignment horizontal="center"/>
    </xf>
    <xf numFmtId="17" fontId="35" fillId="3" borderId="76" xfId="53396" quotePrefix="1" applyNumberFormat="1" applyFont="1" applyFill="1" applyBorder="1" applyAlignment="1">
      <alignment horizontal="center"/>
    </xf>
    <xf numFmtId="14" fontId="35" fillId="3" borderId="4" xfId="0" quotePrefix="1" applyNumberFormat="1" applyFont="1" applyFill="1" applyBorder="1" applyAlignment="1">
      <alignment horizontal="center"/>
    </xf>
    <xf numFmtId="203" fontId="32" fillId="5" borderId="87" xfId="12" applyNumberFormat="1" applyFont="1" applyFill="1" applyBorder="1" applyAlignment="1">
      <alignment horizontal="center" vertical="center"/>
    </xf>
    <xf numFmtId="203" fontId="32" fillId="5" borderId="93" xfId="12" applyNumberFormat="1" applyFont="1" applyFill="1" applyBorder="1" applyAlignment="1">
      <alignment horizontal="center" vertical="center"/>
    </xf>
    <xf numFmtId="203" fontId="32" fillId="5" borderId="88" xfId="12" applyNumberFormat="1" applyFont="1" applyFill="1" applyBorder="1" applyAlignment="1">
      <alignment horizontal="center" vertical="center"/>
    </xf>
    <xf numFmtId="166" fontId="32" fillId="5" borderId="88" xfId="12" applyNumberFormat="1" applyFont="1" applyFill="1" applyBorder="1" applyAlignment="1">
      <alignment horizontal="left" vertical="center"/>
    </xf>
    <xf numFmtId="203" fontId="32" fillId="5" borderId="5" xfId="12" applyNumberFormat="1" applyFont="1" applyFill="1" applyBorder="1" applyAlignment="1">
      <alignment horizontal="center" vertical="center"/>
    </xf>
    <xf numFmtId="203" fontId="32" fillId="5" borderId="0" xfId="12" applyNumberFormat="1" applyFont="1" applyFill="1" applyAlignment="1">
      <alignment horizontal="center" vertical="center"/>
    </xf>
    <xf numFmtId="203" fontId="32" fillId="5" borderId="90" xfId="12" applyNumberFormat="1" applyFont="1" applyFill="1" applyBorder="1" applyAlignment="1">
      <alignment horizontal="center" vertical="center"/>
    </xf>
    <xf numFmtId="203" fontId="32" fillId="5" borderId="79" xfId="12" applyNumberFormat="1" applyFont="1" applyFill="1" applyBorder="1" applyAlignment="1">
      <alignment horizontal="center" vertical="center"/>
    </xf>
    <xf numFmtId="203" fontId="32" fillId="5" borderId="98" xfId="12" applyNumberFormat="1" applyFont="1" applyFill="1" applyBorder="1" applyAlignment="1">
      <alignment horizontal="center" vertical="center"/>
    </xf>
    <xf numFmtId="203" fontId="32" fillId="5" borderId="77" xfId="12" applyNumberFormat="1" applyFont="1" applyFill="1" applyBorder="1" applyAlignment="1">
      <alignment horizontal="center" vertical="center"/>
    </xf>
    <xf numFmtId="203" fontId="32" fillId="5" borderId="76" xfId="12" applyNumberFormat="1" applyFont="1" applyFill="1" applyBorder="1" applyAlignment="1">
      <alignment horizontal="center" vertical="center"/>
    </xf>
    <xf numFmtId="203" fontId="34" fillId="5" borderId="79" xfId="12" applyNumberFormat="1" applyFont="1" applyFill="1" applyBorder="1" applyAlignment="1">
      <alignment horizontal="center" vertical="center"/>
    </xf>
    <xf numFmtId="203" fontId="34" fillId="5" borderId="98" xfId="12" applyNumberFormat="1" applyFont="1" applyFill="1" applyBorder="1" applyAlignment="1">
      <alignment horizontal="center" vertical="center"/>
    </xf>
    <xf numFmtId="203" fontId="34" fillId="5" borderId="77" xfId="12" applyNumberFormat="1" applyFont="1" applyFill="1" applyBorder="1" applyAlignment="1">
      <alignment horizontal="center" vertical="center"/>
    </xf>
    <xf numFmtId="203" fontId="34" fillId="5" borderId="8" xfId="12" applyNumberFormat="1" applyFont="1" applyFill="1" applyBorder="1" applyAlignment="1">
      <alignment horizontal="center" vertical="center"/>
    </xf>
    <xf numFmtId="203" fontId="34" fillId="5" borderId="10" xfId="12" applyNumberFormat="1" applyFont="1" applyFill="1" applyBorder="1" applyAlignment="1">
      <alignment horizontal="center" vertical="center"/>
    </xf>
    <xf numFmtId="0" fontId="36" fillId="5" borderId="0" xfId="0" applyFont="1" applyFill="1" applyAlignment="1">
      <alignment horizontal="center"/>
    </xf>
    <xf numFmtId="166" fontId="32" fillId="5" borderId="93" xfId="12" applyNumberFormat="1" applyFont="1" applyFill="1" applyBorder="1" applyAlignment="1">
      <alignment horizontal="left" vertical="center"/>
    </xf>
    <xf numFmtId="203" fontId="32" fillId="5" borderId="99" xfId="12" applyNumberFormat="1" applyFont="1" applyFill="1" applyBorder="1" applyAlignment="1">
      <alignment horizontal="center" vertical="center"/>
    </xf>
    <xf numFmtId="203" fontId="34" fillId="5" borderId="99" xfId="12" applyNumberFormat="1" applyFont="1" applyFill="1" applyBorder="1" applyAlignment="1">
      <alignment horizontal="center" vertical="center"/>
    </xf>
    <xf numFmtId="291" fontId="38" fillId="0" borderId="98" xfId="53392" applyNumberFormat="1" applyFont="1" applyBorder="1" applyAlignment="1">
      <alignment horizontal="left" vertical="center"/>
    </xf>
    <xf numFmtId="291" fontId="38" fillId="0" borderId="99" xfId="53392" applyNumberFormat="1" applyFont="1" applyBorder="1" applyAlignment="1">
      <alignment horizontal="left" vertical="center"/>
    </xf>
    <xf numFmtId="168" fontId="34" fillId="0" borderId="0" xfId="53391" applyNumberFormat="1" applyFont="1" applyBorder="1" applyAlignment="1">
      <alignment horizontal="center" vertical="center"/>
    </xf>
    <xf numFmtId="0" fontId="35" fillId="3" borderId="96" xfId="1" quotePrefix="1" applyFont="1" applyFill="1" applyBorder="1"/>
    <xf numFmtId="17" fontId="35" fillId="3" borderId="0" xfId="0" quotePrefix="1" applyNumberFormat="1" applyFont="1" applyFill="1" applyAlignment="1">
      <alignment horizontal="center" vertical="center"/>
    </xf>
    <xf numFmtId="203" fontId="32" fillId="0" borderId="87" xfId="34" applyNumberFormat="1" applyFont="1" applyBorder="1" applyAlignment="1">
      <alignment horizontal="center" vertical="center"/>
    </xf>
    <xf numFmtId="203" fontId="32" fillId="0" borderId="93" xfId="34" applyNumberFormat="1" applyFont="1" applyBorder="1" applyAlignment="1">
      <alignment horizontal="center" vertical="center"/>
    </xf>
    <xf numFmtId="168" fontId="32" fillId="0" borderId="87" xfId="0" applyNumberFormat="1" applyFont="1" applyBorder="1" applyAlignment="1">
      <alignment horizontal="center" vertical="center"/>
    </xf>
    <xf numFmtId="168" fontId="32" fillId="0" borderId="88" xfId="0" applyNumberFormat="1" applyFont="1" applyBorder="1" applyAlignment="1">
      <alignment horizontal="center" vertical="center"/>
    </xf>
    <xf numFmtId="203" fontId="32" fillId="0" borderId="5" xfId="34" applyNumberFormat="1" applyFont="1" applyBorder="1" applyAlignment="1">
      <alignment horizontal="center" vertical="center"/>
    </xf>
    <xf numFmtId="203" fontId="32" fillId="0" borderId="0" xfId="34" applyNumberFormat="1" applyFont="1" applyAlignment="1">
      <alignment horizontal="center" vertical="center"/>
    </xf>
    <xf numFmtId="203" fontId="32" fillId="0" borderId="79" xfId="34" applyNumberFormat="1" applyFont="1" applyBorder="1" applyAlignment="1">
      <alignment horizontal="center" vertical="center"/>
    </xf>
    <xf numFmtId="203" fontId="32" fillId="0" borderId="98" xfId="34" applyNumberFormat="1" applyFont="1" applyBorder="1" applyAlignment="1">
      <alignment horizontal="center" vertical="center"/>
    </xf>
    <xf numFmtId="203" fontId="34" fillId="0" borderId="79" xfId="34" applyNumberFormat="1" applyFont="1" applyBorder="1" applyAlignment="1">
      <alignment horizontal="center" vertical="center"/>
    </xf>
    <xf numFmtId="203" fontId="34" fillId="0" borderId="98" xfId="34" applyNumberFormat="1" applyFont="1" applyBorder="1" applyAlignment="1">
      <alignment horizontal="center" vertical="center"/>
    </xf>
    <xf numFmtId="203" fontId="34" fillId="0" borderId="99" xfId="34" applyNumberFormat="1" applyFont="1" applyBorder="1" applyAlignment="1">
      <alignment horizontal="center" vertical="center"/>
    </xf>
    <xf numFmtId="0" fontId="34" fillId="5" borderId="9" xfId="47170" applyFont="1" applyFill="1" applyBorder="1" applyAlignment="1">
      <alignment vertical="center"/>
    </xf>
    <xf numFmtId="0" fontId="35" fillId="3" borderId="79" xfId="0" quotePrefix="1" applyFont="1" applyFill="1" applyBorder="1" applyAlignment="1">
      <alignment horizontal="center" vertical="center"/>
    </xf>
    <xf numFmtId="17" fontId="35" fillId="3" borderId="79" xfId="0" quotePrefix="1" applyNumberFormat="1" applyFont="1" applyFill="1" applyBorder="1" applyAlignment="1">
      <alignment horizontal="center"/>
    </xf>
    <xf numFmtId="17" fontId="35" fillId="3" borderId="76" xfId="0" quotePrefix="1" applyNumberFormat="1" applyFont="1" applyFill="1" applyBorder="1" applyAlignment="1">
      <alignment horizontal="center"/>
    </xf>
    <xf numFmtId="0" fontId="35" fillId="3" borderId="5" xfId="48" quotePrefix="1" applyFont="1" applyFill="1" applyBorder="1" applyAlignment="1">
      <alignment horizontal="center" vertical="center"/>
    </xf>
    <xf numFmtId="0" fontId="35" fillId="3" borderId="90" xfId="48" quotePrefix="1" applyFont="1" applyFill="1" applyBorder="1" applyAlignment="1">
      <alignment horizontal="center" vertical="center"/>
    </xf>
    <xf numFmtId="0" fontId="302" fillId="4" borderId="90" xfId="0" quotePrefix="1" applyFont="1" applyFill="1" applyBorder="1" applyAlignment="1">
      <alignment horizontal="center" vertical="center"/>
    </xf>
    <xf numFmtId="3" fontId="32" fillId="134" borderId="93" xfId="34" applyNumberFormat="1" applyFont="1" applyFill="1" applyBorder="1" applyAlignment="1">
      <alignment horizontal="center" vertical="center"/>
    </xf>
    <xf numFmtId="3" fontId="32" fillId="134" borderId="90" xfId="34" applyNumberFormat="1" applyFont="1" applyFill="1" applyBorder="1" applyAlignment="1">
      <alignment horizontal="center" vertical="center"/>
    </xf>
    <xf numFmtId="174" fontId="32" fillId="134" borderId="0" xfId="34" applyNumberFormat="1" applyFont="1" applyFill="1" applyAlignment="1">
      <alignment horizontal="center" vertical="center"/>
    </xf>
    <xf numFmtId="174" fontId="32" fillId="134" borderId="90" xfId="34" applyNumberFormat="1" applyFont="1" applyFill="1" applyBorder="1" applyAlignment="1">
      <alignment horizontal="center" vertical="center"/>
    </xf>
    <xf numFmtId="3" fontId="32" fillId="134" borderId="0" xfId="34" applyNumberFormat="1" applyFont="1" applyFill="1" applyAlignment="1">
      <alignment horizontal="center" vertical="center"/>
    </xf>
    <xf numFmtId="1" fontId="32" fillId="134" borderId="0" xfId="34" applyNumberFormat="1" applyFont="1" applyFill="1" applyAlignment="1">
      <alignment horizontal="center" vertical="center"/>
    </xf>
    <xf numFmtId="1" fontId="32" fillId="134" borderId="90" xfId="34" applyNumberFormat="1" applyFont="1" applyFill="1" applyBorder="1" applyAlignment="1">
      <alignment horizontal="center" vertical="center"/>
    </xf>
    <xf numFmtId="174" fontId="32" fillId="134" borderId="8" xfId="34" applyNumberFormat="1" applyFont="1" applyFill="1" applyBorder="1" applyAlignment="1">
      <alignment horizontal="center" vertical="center"/>
    </xf>
    <xf numFmtId="174" fontId="32" fillId="134" borderId="10" xfId="34" applyNumberFormat="1" applyFont="1" applyFill="1" applyBorder="1" applyAlignment="1">
      <alignment horizontal="center" vertical="center"/>
    </xf>
    <xf numFmtId="2" fontId="32" fillId="134" borderId="0" xfId="34" applyNumberFormat="1" applyFont="1" applyFill="1" applyAlignment="1">
      <alignment horizontal="center" vertical="center"/>
    </xf>
    <xf numFmtId="2" fontId="32" fillId="134" borderId="90" xfId="34" applyNumberFormat="1" applyFont="1" applyFill="1" applyBorder="1" applyAlignment="1">
      <alignment horizontal="center" vertical="center"/>
    </xf>
    <xf numFmtId="168" fontId="32" fillId="134" borderId="93" xfId="53391" applyNumberFormat="1" applyFont="1" applyFill="1" applyBorder="1" applyAlignment="1">
      <alignment horizontal="center" vertical="center"/>
    </xf>
    <xf numFmtId="168" fontId="32" fillId="134" borderId="88" xfId="53391" applyNumberFormat="1" applyFont="1" applyFill="1" applyBorder="1" applyAlignment="1">
      <alignment horizontal="center" vertical="center"/>
    </xf>
    <xf numFmtId="3" fontId="32" fillId="134" borderId="88" xfId="34" applyNumberFormat="1" applyFont="1" applyFill="1" applyBorder="1" applyAlignment="1">
      <alignment horizontal="center" vertical="center"/>
    </xf>
    <xf numFmtId="168" fontId="32" fillId="134" borderId="0" xfId="53391" applyNumberFormat="1" applyFont="1" applyFill="1" applyAlignment="1">
      <alignment horizontal="center" vertical="center" wrapText="1" readingOrder="1"/>
    </xf>
    <xf numFmtId="168" fontId="32" fillId="134" borderId="90" xfId="53391" applyNumberFormat="1" applyFont="1" applyFill="1" applyBorder="1" applyAlignment="1">
      <alignment horizontal="center" vertical="center" wrapText="1" readingOrder="1"/>
    </xf>
    <xf numFmtId="168" fontId="32" fillId="134" borderId="0" xfId="53391" applyNumberFormat="1" applyFont="1" applyFill="1" applyAlignment="1">
      <alignment horizontal="center" vertical="center"/>
    </xf>
    <xf numFmtId="168" fontId="32" fillId="134" borderId="90" xfId="53391" applyNumberFormat="1" applyFont="1" applyFill="1" applyBorder="1" applyAlignment="1">
      <alignment horizontal="center" vertical="center"/>
    </xf>
    <xf numFmtId="286" fontId="32" fillId="0" borderId="0" xfId="12" applyNumberFormat="1" applyFont="1" applyBorder="1" applyAlignment="1">
      <alignment horizontal="center" vertical="center"/>
    </xf>
    <xf numFmtId="3" fontId="38" fillId="0" borderId="5" xfId="35" applyNumberFormat="1" applyFont="1" applyBorder="1" applyAlignment="1">
      <alignment horizontal="center" vertical="center"/>
    </xf>
    <xf numFmtId="1" fontId="302" fillId="3" borderId="79" xfId="34" applyNumberFormat="1" applyFont="1" applyFill="1" applyBorder="1" applyAlignment="1">
      <alignment horizontal="center" vertical="center"/>
    </xf>
    <xf numFmtId="10" fontId="34" fillId="0" borderId="79" xfId="13" applyNumberFormat="1" applyFont="1" applyBorder="1" applyAlignment="1">
      <alignment horizontal="center"/>
    </xf>
    <xf numFmtId="10" fontId="34" fillId="0" borderId="76" xfId="13" applyNumberFormat="1" applyFont="1" applyBorder="1" applyAlignment="1">
      <alignment horizontal="center"/>
    </xf>
    <xf numFmtId="3" fontId="32" fillId="0" borderId="87" xfId="0" applyNumberFormat="1" applyFont="1" applyBorder="1" applyAlignment="1">
      <alignment horizontal="center" vertical="center"/>
    </xf>
    <xf numFmtId="3" fontId="32" fillId="0" borderId="93" xfId="0" applyNumberFormat="1" applyFont="1" applyBorder="1" applyAlignment="1">
      <alignment horizontal="center" vertical="center"/>
    </xf>
    <xf numFmtId="3" fontId="32" fillId="0" borderId="88" xfId="0" applyNumberFormat="1" applyFont="1" applyBorder="1" applyAlignment="1">
      <alignment horizontal="center" vertical="center"/>
    </xf>
    <xf numFmtId="282" fontId="32" fillId="0" borderId="0" xfId="53397" applyNumberFormat="1" applyFont="1" applyFill="1" applyAlignment="1">
      <alignment horizontal="center" vertical="center" wrapText="1"/>
    </xf>
    <xf numFmtId="282" fontId="32" fillId="0" borderId="98" xfId="53397" applyNumberFormat="1" applyFont="1" applyFill="1" applyBorder="1" applyAlignment="1">
      <alignment horizontal="center" vertical="center" wrapText="1"/>
    </xf>
    <xf numFmtId="9" fontId="36" fillId="0" borderId="99" xfId="53391" applyFont="1" applyFill="1" applyBorder="1" applyAlignment="1">
      <alignment horizontal="center"/>
    </xf>
    <xf numFmtId="10" fontId="36" fillId="0" borderId="5" xfId="13" applyNumberFormat="1" applyFont="1" applyBorder="1" applyAlignment="1">
      <alignment horizontal="center" vertical="center"/>
    </xf>
    <xf numFmtId="10" fontId="36" fillId="0" borderId="0" xfId="13" applyNumberFormat="1" applyFont="1" applyAlignment="1">
      <alignment horizontal="center" vertical="center"/>
    </xf>
    <xf numFmtId="171" fontId="36" fillId="0" borderId="5" xfId="12" applyFont="1" applyFill="1" applyBorder="1" applyAlignment="1">
      <alignment horizontal="center" vertical="center"/>
    </xf>
    <xf numFmtId="171" fontId="36" fillId="0" borderId="90" xfId="12" applyFont="1" applyFill="1" applyBorder="1" applyAlignment="1">
      <alignment horizontal="center" vertical="center"/>
    </xf>
    <xf numFmtId="10" fontId="36" fillId="0" borderId="87" xfId="13" applyNumberFormat="1" applyFont="1" applyBorder="1" applyAlignment="1">
      <alignment horizontal="center" vertical="center"/>
    </xf>
    <xf numFmtId="10" fontId="36" fillId="0" borderId="93" xfId="13" applyNumberFormat="1" applyFont="1" applyBorder="1" applyAlignment="1">
      <alignment horizontal="center" vertical="center"/>
    </xf>
    <xf numFmtId="171" fontId="36" fillId="0" borderId="87" xfId="12" applyFont="1" applyFill="1" applyBorder="1" applyAlignment="1">
      <alignment horizontal="center" vertical="center"/>
    </xf>
    <xf numFmtId="171" fontId="36" fillId="0" borderId="88" xfId="12" applyFont="1" applyFill="1" applyBorder="1" applyAlignment="1">
      <alignment horizontal="center" vertical="center"/>
    </xf>
    <xf numFmtId="171" fontId="32" fillId="0" borderId="93" xfId="12" applyFont="1" applyFill="1" applyBorder="1" applyAlignment="1">
      <alignment horizontal="center" vertical="center"/>
    </xf>
    <xf numFmtId="171" fontId="36" fillId="0" borderId="0" xfId="12" applyFont="1" applyFill="1" applyBorder="1" applyAlignment="1">
      <alignment horizontal="center" vertical="center"/>
    </xf>
    <xf numFmtId="168" fontId="32" fillId="0" borderId="88" xfId="13" applyNumberFormat="1" applyFont="1" applyBorder="1" applyAlignment="1">
      <alignment horizontal="center" vertical="center"/>
    </xf>
    <xf numFmtId="168" fontId="32" fillId="5" borderId="7" xfId="13" applyNumberFormat="1" applyFont="1" applyFill="1" applyBorder="1" applyAlignment="1">
      <alignment horizontal="center" vertical="center"/>
    </xf>
    <xf numFmtId="203" fontId="36" fillId="0" borderId="9" xfId="12" applyNumberFormat="1" applyFont="1" applyFill="1" applyBorder="1" applyAlignment="1">
      <alignment horizontal="center" vertical="center"/>
    </xf>
    <xf numFmtId="203" fontId="36" fillId="0" borderId="8" xfId="12" applyNumberFormat="1" applyFont="1" applyFill="1" applyBorder="1" applyAlignment="1">
      <alignment horizontal="center" vertical="center"/>
    </xf>
    <xf numFmtId="203" fontId="36" fillId="0" borderId="10" xfId="12" applyNumberFormat="1" applyFont="1" applyFill="1" applyBorder="1" applyAlignment="1">
      <alignment horizontal="center" vertical="center"/>
    </xf>
    <xf numFmtId="168" fontId="32" fillId="0" borderId="9" xfId="13" applyNumberFormat="1" applyFont="1" applyBorder="1" applyAlignment="1">
      <alignment horizontal="center" vertical="center"/>
    </xf>
    <xf numFmtId="168" fontId="32" fillId="0" borderId="10" xfId="13" applyNumberFormat="1" applyFont="1" applyBorder="1" applyAlignment="1">
      <alignment horizontal="center" vertical="center"/>
    </xf>
    <xf numFmtId="170" fontId="32" fillId="0" borderId="87" xfId="16672" applyNumberFormat="1" applyFont="1" applyFill="1" applyBorder="1" applyAlignment="1">
      <alignment horizontal="right" vertical="center"/>
    </xf>
    <xf numFmtId="170" fontId="32" fillId="0" borderId="93" xfId="16672" applyNumberFormat="1" applyFont="1" applyFill="1" applyBorder="1" applyAlignment="1">
      <alignment horizontal="right" vertical="center"/>
    </xf>
    <xf numFmtId="170" fontId="32" fillId="0" borderId="88" xfId="16672" applyNumberFormat="1" applyFont="1" applyFill="1" applyBorder="1" applyAlignment="1">
      <alignment horizontal="right" vertical="center"/>
    </xf>
    <xf numFmtId="168" fontId="32" fillId="0" borderId="87" xfId="53391" applyNumberFormat="1" applyFont="1" applyFill="1" applyBorder="1" applyAlignment="1">
      <alignment horizontal="center" vertical="center"/>
    </xf>
    <xf numFmtId="168" fontId="32" fillId="0" borderId="88" xfId="53391" applyNumberFormat="1" applyFont="1" applyFill="1" applyBorder="1" applyAlignment="1">
      <alignment horizontal="center" vertical="center"/>
    </xf>
    <xf numFmtId="203" fontId="32" fillId="0" borderId="5" xfId="12" applyNumberFormat="1" applyFont="1" applyFill="1" applyBorder="1" applyAlignment="1">
      <alignment horizontal="center" vertical="center"/>
    </xf>
    <xf numFmtId="203" fontId="32" fillId="0" borderId="0" xfId="12" applyNumberFormat="1" applyFont="1" applyFill="1" applyBorder="1" applyAlignment="1">
      <alignment horizontal="center" vertical="center"/>
    </xf>
    <xf numFmtId="203" fontId="32" fillId="0" borderId="90" xfId="12" applyNumberFormat="1" applyFont="1" applyFill="1" applyBorder="1" applyAlignment="1">
      <alignment horizontal="center" vertical="center"/>
    </xf>
    <xf numFmtId="168" fontId="32" fillId="0" borderId="5" xfId="13" applyNumberFormat="1" applyFont="1" applyBorder="1" applyAlignment="1">
      <alignment horizontal="center"/>
    </xf>
    <xf numFmtId="168" fontId="32" fillId="0" borderId="90" xfId="13" applyNumberFormat="1" applyFont="1" applyBorder="1" applyAlignment="1">
      <alignment horizontal="center"/>
    </xf>
    <xf numFmtId="3" fontId="45" fillId="133" borderId="5" xfId="35" applyNumberFormat="1" applyFont="1" applyFill="1" applyBorder="1" applyAlignment="1">
      <alignment horizontal="center" vertical="center"/>
    </xf>
    <xf numFmtId="3" fontId="38" fillId="133" borderId="5" xfId="35" applyNumberFormat="1" applyFont="1" applyFill="1" applyBorder="1" applyAlignment="1">
      <alignment horizontal="center" vertical="center"/>
    </xf>
    <xf numFmtId="3" fontId="38" fillId="133" borderId="90" xfId="35" applyNumberFormat="1" applyFont="1" applyFill="1" applyBorder="1" applyAlignment="1">
      <alignment horizontal="center" vertical="center"/>
    </xf>
    <xf numFmtId="3" fontId="38" fillId="135" borderId="90" xfId="35" applyNumberFormat="1" applyFont="1" applyFill="1" applyBorder="1" applyAlignment="1">
      <alignment horizontal="center" vertical="center"/>
    </xf>
    <xf numFmtId="3" fontId="38" fillId="135" borderId="5" xfId="35" applyNumberFormat="1" applyFont="1" applyFill="1" applyBorder="1" applyAlignment="1">
      <alignment horizontal="center" vertical="center"/>
    </xf>
    <xf numFmtId="3" fontId="45" fillId="135" borderId="5" xfId="35" applyNumberFormat="1" applyFont="1" applyFill="1" applyBorder="1" applyAlignment="1">
      <alignment horizontal="center" vertical="center"/>
    </xf>
    <xf numFmtId="3" fontId="45" fillId="135" borderId="90" xfId="35" applyNumberFormat="1" applyFont="1" applyFill="1" applyBorder="1" applyAlignment="1">
      <alignment horizontal="center" vertical="center"/>
    </xf>
    <xf numFmtId="0" fontId="32" fillId="0" borderId="5" xfId="0" applyFont="1" applyBorder="1" applyAlignment="1" applyProtection="1">
      <alignment horizontal="left" vertical="center" indent="1"/>
      <protection locked="0"/>
    </xf>
    <xf numFmtId="0" fontId="35" fillId="3" borderId="99" xfId="0" quotePrefix="1" applyFont="1" applyFill="1" applyBorder="1" applyAlignment="1">
      <alignment horizontal="center" vertical="center"/>
    </xf>
    <xf numFmtId="0" fontId="290" fillId="132" borderId="10" xfId="0" quotePrefix="1" applyFont="1" applyFill="1" applyBorder="1" applyAlignment="1">
      <alignment horizontal="center" vertical="center" wrapText="1"/>
    </xf>
    <xf numFmtId="168" fontId="32" fillId="0" borderId="93" xfId="42" applyNumberFormat="1" applyFont="1" applyBorder="1" applyAlignment="1">
      <alignment horizontal="center"/>
    </xf>
    <xf numFmtId="168" fontId="32" fillId="0" borderId="98" xfId="42" applyNumberFormat="1" applyFont="1" applyBorder="1" applyAlignment="1">
      <alignment horizontal="center"/>
    </xf>
    <xf numFmtId="168" fontId="32" fillId="0" borderId="99" xfId="42" applyNumberFormat="1" applyFont="1" applyBorder="1" applyAlignment="1">
      <alignment horizontal="center"/>
    </xf>
    <xf numFmtId="168" fontId="32" fillId="0" borderId="99" xfId="53391" applyNumberFormat="1" applyFont="1" applyBorder="1" applyAlignment="1">
      <alignment horizontal="center"/>
    </xf>
    <xf numFmtId="0" fontId="19" fillId="0" borderId="87" xfId="0" applyFont="1" applyBorder="1"/>
    <xf numFmtId="0" fontId="19" fillId="0" borderId="93" xfId="0" applyFont="1" applyBorder="1"/>
    <xf numFmtId="0" fontId="19" fillId="0" borderId="86" xfId="0" applyFont="1" applyBorder="1"/>
    <xf numFmtId="168" fontId="32" fillId="0" borderId="4" xfId="53391" applyNumberFormat="1" applyFont="1" applyBorder="1" applyAlignment="1">
      <alignment horizontal="center"/>
    </xf>
    <xf numFmtId="10" fontId="32" fillId="0" borderId="4" xfId="53391" applyNumberFormat="1" applyFont="1" applyBorder="1" applyAlignment="1">
      <alignment horizontal="center"/>
    </xf>
    <xf numFmtId="168" fontId="32" fillId="0" borderId="96" xfId="53391" applyNumberFormat="1" applyFont="1" applyBorder="1" applyAlignment="1">
      <alignment horizontal="center"/>
    </xf>
    <xf numFmtId="203" fontId="32" fillId="0" borderId="79" xfId="0" applyNumberFormat="1" applyFont="1" applyBorder="1" applyAlignment="1">
      <alignment horizontal="center"/>
    </xf>
    <xf numFmtId="203" fontId="32" fillId="0" borderId="99" xfId="0" applyNumberFormat="1" applyFont="1" applyBorder="1" applyAlignment="1">
      <alignment horizontal="center"/>
    </xf>
    <xf numFmtId="3" fontId="32" fillId="135" borderId="5" xfId="53392" applyNumberFormat="1" applyFont="1" applyFill="1" applyBorder="1" applyAlignment="1">
      <alignment horizontal="center" vertical="center"/>
    </xf>
    <xf numFmtId="168" fontId="36" fillId="135" borderId="90" xfId="37" applyNumberFormat="1" applyFont="1" applyFill="1" applyBorder="1" applyAlignment="1">
      <alignment horizontal="center" vertical="center"/>
    </xf>
    <xf numFmtId="0" fontId="337" fillId="3" borderId="76" xfId="0" applyFont="1" applyFill="1" applyBorder="1"/>
    <xf numFmtId="168" fontId="32" fillId="5" borderId="0" xfId="53391" applyNumberFormat="1" applyFont="1" applyFill="1" applyAlignment="1">
      <alignment horizontal="center" vertical="center" wrapText="1" readingOrder="1"/>
    </xf>
    <xf numFmtId="1" fontId="32" fillId="134" borderId="100" xfId="34" applyNumberFormat="1" applyFont="1" applyFill="1" applyBorder="1" applyAlignment="1">
      <alignment horizontal="center" vertical="center"/>
    </xf>
    <xf numFmtId="1" fontId="32" fillId="134" borderId="101" xfId="34" applyNumberFormat="1" applyFont="1" applyFill="1" applyBorder="1" applyAlignment="1">
      <alignment horizontal="center" vertical="center"/>
    </xf>
    <xf numFmtId="2" fontId="32" fillId="134" borderId="100" xfId="34" applyNumberFormat="1" applyFont="1" applyFill="1" applyBorder="1" applyAlignment="1">
      <alignment horizontal="center" vertical="center"/>
    </xf>
    <xf numFmtId="2" fontId="32" fillId="134" borderId="101" xfId="34" applyNumberFormat="1" applyFont="1" applyFill="1" applyBorder="1" applyAlignment="1">
      <alignment horizontal="center" vertical="center"/>
    </xf>
    <xf numFmtId="0" fontId="32" fillId="5" borderId="86" xfId="0" applyFont="1" applyFill="1" applyBorder="1" applyAlignment="1">
      <alignment horizontal="left" vertical="center" wrapText="1" readingOrder="1"/>
    </xf>
    <xf numFmtId="3" fontId="32" fillId="5" borderId="0" xfId="34" applyNumberFormat="1" applyFont="1" applyFill="1" applyAlignment="1">
      <alignment horizontal="center" vertical="center"/>
    </xf>
    <xf numFmtId="0" fontId="32" fillId="5" borderId="4" xfId="0" applyFont="1" applyFill="1" applyBorder="1" applyAlignment="1">
      <alignment horizontal="left" vertical="center" wrapText="1" readingOrder="1"/>
    </xf>
    <xf numFmtId="174" fontId="32" fillId="5" borderId="0" xfId="34" applyNumberFormat="1" applyFont="1" applyFill="1" applyAlignment="1">
      <alignment horizontal="center" vertical="center"/>
    </xf>
    <xf numFmtId="1" fontId="32" fillId="5" borderId="0" xfId="34" applyNumberFormat="1" applyFont="1" applyFill="1" applyAlignment="1">
      <alignment horizontal="center" vertical="center"/>
    </xf>
    <xf numFmtId="0" fontId="32" fillId="5" borderId="7" xfId="0" applyFont="1" applyFill="1" applyBorder="1" applyAlignment="1">
      <alignment horizontal="left" vertical="center" wrapText="1" readingOrder="1"/>
    </xf>
    <xf numFmtId="174" fontId="32" fillId="5" borderId="8" xfId="34" applyNumberFormat="1" applyFont="1" applyFill="1" applyBorder="1" applyAlignment="1">
      <alignment horizontal="center" vertical="center"/>
    </xf>
    <xf numFmtId="0" fontId="32" fillId="5" borderId="80" xfId="0" applyFont="1" applyFill="1" applyBorder="1" applyAlignment="1">
      <alignment horizontal="left" vertical="center" wrapText="1" readingOrder="1"/>
    </xf>
    <xf numFmtId="2" fontId="32" fillId="5" borderId="101" xfId="34" applyNumberFormat="1" applyFont="1" applyFill="1" applyBorder="1" applyAlignment="1">
      <alignment horizontal="center" vertical="center"/>
    </xf>
    <xf numFmtId="2" fontId="32" fillId="5" borderId="0" xfId="34" applyNumberFormat="1" applyFont="1" applyFill="1" applyAlignment="1">
      <alignment horizontal="center" vertical="center"/>
    </xf>
    <xf numFmtId="168" fontId="32" fillId="5" borderId="93" xfId="53391" applyNumberFormat="1" applyFont="1" applyFill="1" applyBorder="1" applyAlignment="1">
      <alignment horizontal="center" vertical="center"/>
    </xf>
    <xf numFmtId="3" fontId="32" fillId="5" borderId="93" xfId="34" applyNumberFormat="1" applyFont="1" applyFill="1" applyBorder="1" applyAlignment="1">
      <alignment horizontal="center" vertical="center"/>
    </xf>
    <xf numFmtId="168" fontId="32" fillId="5" borderId="0" xfId="53391" applyNumberFormat="1" applyFont="1" applyFill="1" applyAlignment="1">
      <alignment horizontal="center" vertical="center"/>
    </xf>
    <xf numFmtId="1" fontId="32" fillId="5" borderId="101" xfId="34" applyNumberFormat="1" applyFont="1" applyFill="1" applyBorder="1" applyAlignment="1">
      <alignment horizontal="center" vertical="center"/>
    </xf>
    <xf numFmtId="0" fontId="302" fillId="3" borderId="86" xfId="0" applyFont="1" applyFill="1" applyBorder="1" applyAlignment="1">
      <alignment horizontal="left" vertical="center" wrapText="1"/>
    </xf>
    <xf numFmtId="0" fontId="302" fillId="3" borderId="96" xfId="0" applyFont="1" applyFill="1" applyBorder="1" applyAlignment="1">
      <alignment horizontal="left" vertical="center" wrapText="1"/>
    </xf>
    <xf numFmtId="0" fontId="35" fillId="3" borderId="87" xfId="0" applyFont="1" applyFill="1" applyBorder="1" applyAlignment="1">
      <alignment horizontal="center" vertical="center"/>
    </xf>
    <xf numFmtId="0" fontId="35" fillId="3" borderId="93" xfId="0" applyFont="1" applyFill="1" applyBorder="1" applyAlignment="1">
      <alignment horizontal="center" vertical="center"/>
    </xf>
    <xf numFmtId="0" fontId="35" fillId="3" borderId="88" xfId="0" applyFont="1" applyFill="1" applyBorder="1" applyAlignment="1">
      <alignment horizontal="center" vertical="center"/>
    </xf>
    <xf numFmtId="0" fontId="318" fillId="0" borderId="0" xfId="0" applyFont="1" applyAlignment="1">
      <alignment horizontal="left" vertical="center" wrapText="1"/>
    </xf>
    <xf numFmtId="0" fontId="35" fillId="3" borderId="87" xfId="2" applyFont="1" applyFill="1" applyBorder="1" applyAlignment="1">
      <alignment horizontal="center" vertical="top"/>
    </xf>
    <xf numFmtId="0" fontId="35" fillId="3" borderId="88" xfId="2" applyFont="1" applyFill="1" applyBorder="1" applyAlignment="1">
      <alignment horizontal="center" vertical="top"/>
    </xf>
    <xf numFmtId="0" fontId="35" fillId="3" borderId="86" xfId="0" applyFont="1" applyFill="1" applyBorder="1" applyAlignment="1">
      <alignment horizontal="left" vertical="center" wrapText="1"/>
    </xf>
    <xf numFmtId="0" fontId="35" fillId="3" borderId="96" xfId="0" applyFont="1" applyFill="1" applyBorder="1" applyAlignment="1">
      <alignment horizontal="left" vertical="center" wrapText="1"/>
    </xf>
    <xf numFmtId="0" fontId="318" fillId="0" borderId="93" xfId="0" applyFont="1" applyBorder="1" applyAlignment="1">
      <alignment horizontal="left" vertical="center" wrapText="1"/>
    </xf>
    <xf numFmtId="0" fontId="35" fillId="3" borderId="80" xfId="0" applyFont="1" applyFill="1" applyBorder="1" applyAlignment="1">
      <alignment horizontal="left" vertical="center" wrapText="1"/>
    </xf>
    <xf numFmtId="0" fontId="325" fillId="0" borderId="9" xfId="0" applyFont="1" applyBorder="1" applyAlignment="1">
      <alignment vertical="center" wrapText="1"/>
    </xf>
    <xf numFmtId="0" fontId="325" fillId="0" borderId="8" xfId="0" applyFont="1" applyBorder="1" applyAlignment="1">
      <alignment vertical="center" wrapText="1"/>
    </xf>
    <xf numFmtId="0" fontId="325" fillId="0" borderId="10" xfId="0" applyFont="1" applyBorder="1" applyAlignment="1">
      <alignment vertical="center" wrapText="1"/>
    </xf>
    <xf numFmtId="0" fontId="325" fillId="0" borderId="9" xfId="0" applyFont="1" applyBorder="1" applyAlignment="1">
      <alignment vertical="center"/>
    </xf>
    <xf numFmtId="0" fontId="325" fillId="0" borderId="8" xfId="0" applyFont="1" applyBorder="1" applyAlignment="1">
      <alignment vertical="center"/>
    </xf>
    <xf numFmtId="0" fontId="325" fillId="0" borderId="10" xfId="0" applyFont="1" applyBorder="1" applyAlignment="1">
      <alignment vertical="center"/>
    </xf>
    <xf numFmtId="0" fontId="37" fillId="0" borderId="0" xfId="23" quotePrefix="1" applyFont="1" applyAlignment="1">
      <alignment horizontal="left" vertical="top" wrapText="1"/>
    </xf>
    <xf numFmtId="0" fontId="37" fillId="0" borderId="0" xfId="23" applyFont="1" applyAlignment="1">
      <alignment horizontal="left" vertical="top" wrapText="1"/>
    </xf>
    <xf numFmtId="0" fontId="35" fillId="3" borderId="87" xfId="23" applyFont="1" applyFill="1" applyBorder="1" applyAlignment="1">
      <alignment horizontal="center" vertical="top"/>
    </xf>
    <xf numFmtId="0" fontId="35" fillId="3" borderId="93" xfId="23" applyFont="1" applyFill="1" applyBorder="1" applyAlignment="1">
      <alignment horizontal="center" vertical="top"/>
    </xf>
    <xf numFmtId="0" fontId="35" fillId="3" borderId="88" xfId="23" applyFont="1" applyFill="1" applyBorder="1" applyAlignment="1">
      <alignment horizontal="center" vertical="top"/>
    </xf>
    <xf numFmtId="0" fontId="35" fillId="3" borderId="75" xfId="0" applyFont="1" applyFill="1" applyBorder="1" applyAlignment="1">
      <alignment horizontal="center" vertical="center"/>
    </xf>
    <xf numFmtId="0" fontId="12" fillId="0" borderId="0" xfId="0" applyFont="1" applyAlignment="1">
      <alignment horizontal="left" vertical="center" wrapText="1"/>
    </xf>
    <xf numFmtId="0" fontId="37" fillId="0" borderId="0" xfId="53402" quotePrefix="1" applyFont="1" applyAlignment="1">
      <alignment horizontal="left" vertical="center" wrapText="1"/>
    </xf>
    <xf numFmtId="0" fontId="37" fillId="0" borderId="0" xfId="53402" applyFont="1" applyAlignment="1">
      <alignment horizontal="left" vertical="center" wrapText="1"/>
    </xf>
    <xf numFmtId="0" fontId="35" fillId="3" borderId="86" xfId="0" applyFont="1" applyFill="1" applyBorder="1" applyAlignment="1">
      <alignment horizontal="center" vertical="center"/>
    </xf>
    <xf numFmtId="0" fontId="35" fillId="3" borderId="80" xfId="0" applyFont="1" applyFill="1" applyBorder="1" applyAlignment="1">
      <alignment horizontal="center" vertical="center"/>
    </xf>
    <xf numFmtId="0" fontId="35" fillId="3" borderId="87" xfId="0" applyFont="1" applyFill="1" applyBorder="1" applyAlignment="1">
      <alignment horizontal="center"/>
    </xf>
    <xf numFmtId="0" fontId="35" fillId="3" borderId="88" xfId="0" applyFont="1" applyFill="1" applyBorder="1" applyAlignment="1">
      <alignment horizontal="center"/>
    </xf>
    <xf numFmtId="0" fontId="35" fillId="4" borderId="86" xfId="35" applyFont="1" applyFill="1" applyBorder="1" applyAlignment="1">
      <alignment horizontal="left" vertical="center" wrapText="1"/>
    </xf>
    <xf numFmtId="0" fontId="35" fillId="4" borderId="4" xfId="35" applyFont="1" applyFill="1" applyBorder="1" applyAlignment="1">
      <alignment horizontal="left" vertical="center"/>
    </xf>
    <xf numFmtId="0" fontId="35" fillId="4" borderId="96" xfId="35" applyFont="1" applyFill="1" applyBorder="1" applyAlignment="1">
      <alignment horizontal="left" vertical="center"/>
    </xf>
    <xf numFmtId="0" fontId="35" fillId="4" borderId="87" xfId="35" applyFont="1" applyFill="1" applyBorder="1" applyAlignment="1">
      <alignment horizontal="center" vertical="center" wrapText="1"/>
    </xf>
    <xf numFmtId="0" fontId="35" fillId="4" borderId="93" xfId="35" applyFont="1" applyFill="1" applyBorder="1" applyAlignment="1">
      <alignment horizontal="center" vertical="center" wrapText="1"/>
    </xf>
    <xf numFmtId="0" fontId="35" fillId="4" borderId="5" xfId="35" applyFont="1" applyFill="1" applyBorder="1" applyAlignment="1">
      <alignment horizontal="center" vertical="center" wrapText="1"/>
    </xf>
    <xf numFmtId="0" fontId="35" fillId="4" borderId="0" xfId="35" applyFont="1" applyFill="1" applyAlignment="1">
      <alignment horizontal="center" vertical="center" wrapText="1"/>
    </xf>
    <xf numFmtId="0" fontId="35" fillId="4" borderId="88" xfId="35" applyFont="1" applyFill="1" applyBorder="1" applyAlignment="1">
      <alignment horizontal="center" vertical="center" wrapText="1"/>
    </xf>
    <xf numFmtId="0" fontId="35" fillId="4" borderId="90" xfId="35" applyFont="1" applyFill="1" applyBorder="1" applyAlignment="1">
      <alignment horizontal="center" vertical="center" wrapText="1"/>
    </xf>
    <xf numFmtId="0" fontId="35" fillId="4" borderId="87" xfId="35" applyFont="1" applyFill="1" applyBorder="1" applyAlignment="1">
      <alignment horizontal="center" vertical="center"/>
    </xf>
    <xf numFmtId="0" fontId="35" fillId="4" borderId="88" xfId="35" applyFont="1" applyFill="1" applyBorder="1" applyAlignment="1">
      <alignment horizontal="center" vertical="center"/>
    </xf>
    <xf numFmtId="0" fontId="35" fillId="4" borderId="5" xfId="35" applyFont="1" applyFill="1" applyBorder="1" applyAlignment="1">
      <alignment horizontal="center" vertical="center"/>
    </xf>
    <xf numFmtId="0" fontId="35" fillId="4" borderId="90" xfId="35" applyFont="1" applyFill="1" applyBorder="1" applyAlignment="1">
      <alignment horizontal="center" vertical="center"/>
    </xf>
    <xf numFmtId="0" fontId="302" fillId="3" borderId="87" xfId="91" applyFont="1" applyFill="1" applyBorder="1" applyAlignment="1">
      <alignment horizontal="center" vertical="center"/>
    </xf>
    <xf numFmtId="0" fontId="302" fillId="3" borderId="75" xfId="91" applyFont="1" applyFill="1" applyBorder="1" applyAlignment="1">
      <alignment horizontal="center" vertical="center"/>
    </xf>
    <xf numFmtId="0" fontId="302" fillId="3" borderId="88" xfId="91" applyFont="1" applyFill="1" applyBorder="1" applyAlignment="1">
      <alignment horizontal="center" vertical="center"/>
    </xf>
    <xf numFmtId="0" fontId="35" fillId="3" borderId="87" xfId="53393" applyFont="1" applyFill="1" applyBorder="1" applyAlignment="1">
      <alignment horizontal="center" vertical="center"/>
    </xf>
    <xf numFmtId="0" fontId="35" fillId="3" borderId="75" xfId="53393" applyFont="1" applyFill="1" applyBorder="1" applyAlignment="1">
      <alignment horizontal="center" vertical="center"/>
    </xf>
    <xf numFmtId="0" fontId="35" fillId="3" borderId="88" xfId="53393" applyFont="1" applyFill="1" applyBorder="1" applyAlignment="1">
      <alignment horizontal="center" vertical="center"/>
    </xf>
    <xf numFmtId="0" fontId="35" fillId="3" borderId="87" xfId="53393" applyFont="1" applyFill="1" applyBorder="1" applyAlignment="1">
      <alignment horizontal="center" vertical="center" wrapText="1"/>
    </xf>
    <xf numFmtId="0" fontId="35" fillId="3" borderId="88" xfId="53393" applyFont="1" applyFill="1" applyBorder="1" applyAlignment="1">
      <alignment horizontal="center" vertical="center" wrapText="1"/>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0" fontId="35" fillId="4" borderId="87" xfId="0" applyFont="1" applyFill="1" applyBorder="1" applyAlignment="1">
      <alignment horizontal="center" vertical="top"/>
    </xf>
    <xf numFmtId="0" fontId="35" fillId="4" borderId="75" xfId="0" applyFont="1" applyFill="1" applyBorder="1" applyAlignment="1">
      <alignment horizontal="center" vertical="top"/>
    </xf>
    <xf numFmtId="0" fontId="35" fillId="4" borderId="88" xfId="0" applyFont="1" applyFill="1" applyBorder="1" applyAlignment="1">
      <alignment horizontal="center" vertical="top"/>
    </xf>
    <xf numFmtId="0" fontId="1" fillId="3" borderId="87" xfId="0" applyFont="1" applyFill="1" applyBorder="1" applyAlignment="1">
      <alignment horizontal="center"/>
    </xf>
    <xf numFmtId="0" fontId="1" fillId="3" borderId="88" xfId="0" applyFont="1" applyFill="1" applyBorder="1" applyAlignment="1">
      <alignment horizontal="center"/>
    </xf>
    <xf numFmtId="0" fontId="35" fillId="3" borderId="90" xfId="0" applyFont="1" applyFill="1" applyBorder="1" applyAlignment="1">
      <alignment horizontal="center" vertical="center"/>
    </xf>
    <xf numFmtId="0" fontId="35" fillId="3" borderId="77" xfId="0" applyFont="1" applyFill="1" applyBorder="1" applyAlignment="1">
      <alignment horizontal="center" vertical="center"/>
    </xf>
    <xf numFmtId="0" fontId="35" fillId="3" borderId="87" xfId="0" applyFont="1" applyFill="1" applyBorder="1" applyAlignment="1">
      <alignment horizontal="center" vertical="top"/>
    </xf>
    <xf numFmtId="0" fontId="35" fillId="3" borderId="86" xfId="0" applyFont="1" applyFill="1" applyBorder="1" applyAlignment="1">
      <alignment horizontal="center" vertical="top"/>
    </xf>
    <xf numFmtId="0" fontId="35" fillId="3" borderId="86" xfId="0" applyFont="1" applyFill="1" applyBorder="1" applyAlignment="1">
      <alignment horizontal="left" vertical="center"/>
    </xf>
    <xf numFmtId="0" fontId="35" fillId="3" borderId="4" xfId="0" applyFont="1" applyFill="1" applyBorder="1" applyAlignment="1">
      <alignment horizontal="left" vertical="center"/>
    </xf>
    <xf numFmtId="0" fontId="35" fillId="3" borderId="75" xfId="0" applyFont="1" applyFill="1" applyBorder="1" applyAlignment="1">
      <alignment horizontal="center"/>
    </xf>
    <xf numFmtId="1" fontId="35" fillId="3" borderId="87" xfId="0" quotePrefix="1" applyNumberFormat="1" applyFont="1" applyFill="1" applyBorder="1" applyAlignment="1">
      <alignment horizontal="center" vertical="center"/>
    </xf>
    <xf numFmtId="1" fontId="35" fillId="3" borderId="87" xfId="0" applyNumberFormat="1" applyFont="1" applyFill="1" applyBorder="1" applyAlignment="1">
      <alignment horizontal="center" vertical="center"/>
    </xf>
    <xf numFmtId="1" fontId="35" fillId="3" borderId="88" xfId="0" applyNumberFormat="1" applyFont="1" applyFill="1" applyBorder="1" applyAlignment="1">
      <alignment horizontal="center" vertical="center"/>
    </xf>
    <xf numFmtId="0" fontId="35" fillId="3" borderId="87" xfId="0" quotePrefix="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0" xfId="12" applyNumberFormat="1" applyFont="1" applyFill="1" applyBorder="1" applyAlignment="1">
      <alignment horizontal="center" vertical="center"/>
    </xf>
    <xf numFmtId="1" fontId="35" fillId="3" borderId="76" xfId="12" applyNumberFormat="1" applyFont="1" applyFill="1" applyBorder="1" applyAlignment="1">
      <alignment horizontal="center" vertical="center"/>
    </xf>
    <xf numFmtId="1" fontId="35" fillId="3" borderId="86" xfId="0" applyNumberFormat="1" applyFont="1" applyFill="1" applyBorder="1" applyAlignment="1">
      <alignment horizontal="center" vertical="center"/>
    </xf>
    <xf numFmtId="1" fontId="35" fillId="3" borderId="75" xfId="0" applyNumberFormat="1" applyFont="1" applyFill="1" applyBorder="1" applyAlignment="1">
      <alignment horizontal="center" vertical="center"/>
    </xf>
    <xf numFmtId="0" fontId="302" fillId="3" borderId="87" xfId="91" quotePrefix="1" applyFont="1" applyFill="1" applyBorder="1" applyAlignment="1">
      <alignment horizontal="center" vertical="center"/>
    </xf>
    <xf numFmtId="0" fontId="37" fillId="0" borderId="93" xfId="20" applyFont="1" applyBorder="1" applyAlignment="1">
      <alignment horizontal="left" vertical="top" wrapText="1"/>
    </xf>
    <xf numFmtId="0" fontId="35" fillId="3" borderId="93" xfId="0" applyFont="1" applyFill="1" applyBorder="1" applyAlignment="1">
      <alignment horizontal="center" vertical="top"/>
    </xf>
    <xf numFmtId="0" fontId="35" fillId="3" borderId="88" xfId="0" applyFont="1" applyFill="1" applyBorder="1" applyAlignment="1">
      <alignment horizontal="center" vertical="top"/>
    </xf>
    <xf numFmtId="0" fontId="35" fillId="3" borderId="75" xfId="0" applyFont="1" applyFill="1" applyBorder="1" applyAlignment="1">
      <alignment horizontal="center" vertical="top"/>
    </xf>
    <xf numFmtId="0" fontId="37" fillId="0" borderId="93" xfId="0" applyFont="1" applyBorder="1" applyAlignment="1">
      <alignment horizontal="left" vertical="center" wrapText="1"/>
    </xf>
    <xf numFmtId="0" fontId="37" fillId="0" borderId="0" xfId="0" applyFont="1" applyAlignment="1">
      <alignment horizontal="left" vertical="center" wrapText="1"/>
    </xf>
    <xf numFmtId="0" fontId="319" fillId="0" borderId="93" xfId="0" applyFont="1" applyBorder="1" applyAlignment="1">
      <alignment horizontal="left" vertical="center" wrapText="1"/>
    </xf>
    <xf numFmtId="0" fontId="0" fillId="0" borderId="0" xfId="0" applyAlignment="1">
      <alignment horizontal="center"/>
    </xf>
    <xf numFmtId="0" fontId="32" fillId="0" borderId="86" xfId="0" applyFont="1" applyBorder="1" applyAlignment="1">
      <alignment horizontal="center" vertical="center"/>
    </xf>
    <xf numFmtId="0" fontId="32" fillId="0" borderId="4" xfId="0" applyFont="1" applyBorder="1" applyAlignment="1">
      <alignment horizontal="center" vertical="center"/>
    </xf>
    <xf numFmtId="0" fontId="32" fillId="0" borderId="80" xfId="0" applyFont="1" applyBorder="1" applyAlignment="1">
      <alignment horizontal="center" vertical="center"/>
    </xf>
    <xf numFmtId="0" fontId="35" fillId="3" borderId="75" xfId="23" applyFont="1" applyFill="1" applyBorder="1" applyAlignment="1">
      <alignment horizontal="center" vertical="top" wrapText="1"/>
    </xf>
    <xf numFmtId="0" fontId="35" fillId="3" borderId="88" xfId="23" applyFont="1" applyFill="1" applyBorder="1" applyAlignment="1">
      <alignment horizontal="center" vertical="top" wrapText="1"/>
    </xf>
    <xf numFmtId="0" fontId="35" fillId="3" borderId="87" xfId="23" applyFont="1" applyFill="1" applyBorder="1" applyAlignment="1">
      <alignment horizontal="center" vertical="top" wrapText="1"/>
    </xf>
    <xf numFmtId="0" fontId="35" fillId="3" borderId="93" xfId="23" applyFont="1" applyFill="1" applyBorder="1" applyAlignment="1">
      <alignment horizontal="center" vertical="top" wrapText="1"/>
    </xf>
    <xf numFmtId="0" fontId="35" fillId="3" borderId="87" xfId="23" applyFont="1" applyFill="1" applyBorder="1" applyAlignment="1">
      <alignment horizontal="left" vertical="top" wrapText="1"/>
    </xf>
    <xf numFmtId="0" fontId="35" fillId="3" borderId="88" xfId="23" applyFont="1" applyFill="1" applyBorder="1" applyAlignment="1">
      <alignment horizontal="left" vertical="top" wrapText="1"/>
    </xf>
    <xf numFmtId="0" fontId="35" fillId="3" borderId="75" xfId="48" applyFont="1" applyFill="1" applyBorder="1" applyAlignment="1">
      <alignment horizontal="center" vertical="top"/>
    </xf>
    <xf numFmtId="0" fontId="35" fillId="3" borderId="87" xfId="48" applyFont="1" applyFill="1" applyBorder="1" applyAlignment="1">
      <alignment horizontal="center" vertical="top"/>
    </xf>
    <xf numFmtId="0" fontId="35" fillId="3" borderId="88" xfId="48" applyFont="1" applyFill="1" applyBorder="1" applyAlignment="1">
      <alignment horizontal="center" vertical="top"/>
    </xf>
    <xf numFmtId="0" fontId="327" fillId="0" borderId="0" xfId="0" applyFont="1" applyAlignment="1">
      <alignment horizontal="left" vertical="center" wrapText="1"/>
    </xf>
    <xf numFmtId="0" fontId="321" fillId="3" borderId="87" xfId="0" applyFont="1" applyFill="1" applyBorder="1" applyAlignment="1">
      <alignment horizontal="center" vertical="center" wrapText="1"/>
    </xf>
    <xf numFmtId="0" fontId="321" fillId="3" borderId="93" xfId="0" applyFont="1" applyFill="1" applyBorder="1" applyAlignment="1">
      <alignment horizontal="center" vertical="center" wrapText="1"/>
    </xf>
    <xf numFmtId="0" fontId="321" fillId="3" borderId="88" xfId="0" applyFont="1" applyFill="1" applyBorder="1" applyAlignment="1">
      <alignment horizontal="center" vertical="center" wrapText="1"/>
    </xf>
    <xf numFmtId="0" fontId="38" fillId="2" borderId="0" xfId="0" applyFont="1" applyFill="1" applyAlignment="1">
      <alignment horizontal="left" vertical="center" wrapText="1"/>
    </xf>
    <xf numFmtId="0" fontId="32" fillId="5" borderId="0" xfId="20" applyFont="1" applyFill="1" applyAlignment="1">
      <alignment horizontal="left" vertical="top" wrapText="1"/>
    </xf>
    <xf numFmtId="0" fontId="37" fillId="2" borderId="75" xfId="0" applyFont="1" applyFill="1" applyBorder="1" applyAlignment="1">
      <alignment horizontal="left" vertical="center" wrapText="1"/>
    </xf>
    <xf numFmtId="0" fontId="37" fillId="2" borderId="0" xfId="0" applyFont="1" applyFill="1" applyAlignment="1">
      <alignment horizontal="left" vertical="center" wrapText="1"/>
    </xf>
    <xf numFmtId="3" fontId="35" fillId="4" borderId="86" xfId="49" applyNumberFormat="1" applyFont="1" applyFill="1" applyBorder="1" applyAlignment="1">
      <alignment horizontal="center" vertical="center" wrapText="1"/>
    </xf>
    <xf numFmtId="3" fontId="35" fillId="4" borderId="80" xfId="49" applyNumberFormat="1" applyFont="1" applyFill="1" applyBorder="1" applyAlignment="1">
      <alignment horizontal="center" vertical="center" wrapText="1"/>
    </xf>
    <xf numFmtId="17" fontId="35" fillId="3" borderId="87" xfId="47177" applyNumberFormat="1" applyFont="1" applyFill="1" applyBorder="1" applyAlignment="1">
      <alignment horizontal="center" vertical="center" wrapText="1"/>
    </xf>
    <xf numFmtId="17" fontId="35" fillId="3" borderId="88" xfId="47177" applyNumberFormat="1" applyFont="1" applyFill="1" applyBorder="1" applyAlignment="1">
      <alignment horizontal="center" vertical="center" wrapText="1"/>
    </xf>
    <xf numFmtId="0" fontId="2" fillId="0" borderId="0" xfId="0" applyFont="1" applyAlignment="1">
      <alignment horizontal="center"/>
    </xf>
    <xf numFmtId="17" fontId="35" fillId="3" borderId="87" xfId="47177" applyNumberFormat="1" applyFont="1" applyFill="1" applyBorder="1" applyAlignment="1">
      <alignment horizontal="center" vertical="center"/>
    </xf>
    <xf numFmtId="17" fontId="35" fillId="3" borderId="88" xfId="47177" applyNumberFormat="1" applyFont="1" applyFill="1" applyBorder="1" applyAlignment="1">
      <alignment horizontal="center" vertical="center"/>
    </xf>
    <xf numFmtId="17" fontId="35" fillId="3" borderId="75" xfId="47177" applyNumberFormat="1" applyFont="1" applyFill="1" applyBorder="1" applyAlignment="1">
      <alignment horizontal="center"/>
    </xf>
    <xf numFmtId="0" fontId="35" fillId="3" borderId="88" xfId="47177" applyFont="1" applyFill="1" applyBorder="1" applyAlignment="1">
      <alignment horizontal="center"/>
    </xf>
    <xf numFmtId="0" fontId="48" fillId="0" borderId="0" xfId="0" applyFont="1" applyAlignment="1">
      <alignment horizontal="center" wrapText="1"/>
    </xf>
    <xf numFmtId="0" fontId="48" fillId="0" borderId="0" xfId="0" applyFont="1" applyAlignment="1">
      <alignment horizontal="center"/>
    </xf>
    <xf numFmtId="0" fontId="318" fillId="0" borderId="0" xfId="0" applyFont="1" applyAlignment="1">
      <alignment horizontal="left" vertical="center"/>
    </xf>
    <xf numFmtId="0" fontId="45" fillId="0" borderId="0" xfId="0" applyFont="1" applyAlignment="1">
      <alignment horizontal="center" vertical="center" wrapText="1"/>
    </xf>
    <xf numFmtId="0" fontId="45" fillId="0" borderId="0" xfId="0" applyFont="1" applyAlignment="1">
      <alignment horizontal="center" vertical="center"/>
    </xf>
    <xf numFmtId="17" fontId="35" fillId="3" borderId="87" xfId="47177" applyNumberFormat="1" applyFont="1" applyFill="1" applyBorder="1" applyAlignment="1">
      <alignment horizontal="center"/>
    </xf>
    <xf numFmtId="0" fontId="302" fillId="4" borderId="86" xfId="0" applyFont="1" applyFill="1" applyBorder="1" applyAlignment="1">
      <alignment horizontal="center" vertical="center"/>
    </xf>
    <xf numFmtId="0" fontId="302" fillId="4" borderId="96" xfId="0" applyFont="1" applyFill="1" applyBorder="1" applyAlignment="1">
      <alignment horizontal="center" vertical="center"/>
    </xf>
    <xf numFmtId="0" fontId="302" fillId="3" borderId="93" xfId="0" applyFont="1" applyFill="1" applyBorder="1" applyAlignment="1">
      <alignment horizontal="center" vertical="center" wrapText="1"/>
    </xf>
    <xf numFmtId="0" fontId="302" fillId="3" borderId="98" xfId="0" applyFont="1" applyFill="1" applyBorder="1" applyAlignment="1">
      <alignment horizontal="center" vertical="center" wrapText="1"/>
    </xf>
    <xf numFmtId="0" fontId="302" fillId="3" borderId="101" xfId="0" applyFont="1" applyFill="1" applyBorder="1" applyAlignment="1">
      <alignment horizontal="center" vertical="center" wrapText="1"/>
    </xf>
    <xf numFmtId="0" fontId="2" fillId="0" borderId="0" xfId="0" applyFont="1" applyAlignment="1">
      <alignment horizontal="center" wrapText="1"/>
    </xf>
    <xf numFmtId="0" fontId="327" fillId="0" borderId="0" xfId="0" applyFont="1" applyAlignment="1">
      <alignment horizontal="left" wrapText="1"/>
    </xf>
    <xf numFmtId="0" fontId="302" fillId="4" borderId="87" xfId="0" applyFont="1" applyFill="1" applyBorder="1" applyAlignment="1">
      <alignment horizontal="center" vertical="top"/>
    </xf>
    <xf numFmtId="0" fontId="302" fillId="4" borderId="75" xfId="0" applyFont="1" applyFill="1" applyBorder="1" applyAlignment="1">
      <alignment horizontal="center" vertical="top"/>
    </xf>
    <xf numFmtId="0" fontId="302" fillId="4" borderId="88" xfId="0" applyFont="1" applyFill="1" applyBorder="1" applyAlignment="1">
      <alignment horizontal="center" vertical="top"/>
    </xf>
    <xf numFmtId="0" fontId="302" fillId="4" borderId="87" xfId="0" applyFont="1" applyFill="1" applyBorder="1" applyAlignment="1">
      <alignment horizontal="center" vertical="center"/>
    </xf>
    <xf numFmtId="0" fontId="302" fillId="4" borderId="75" xfId="0" applyFont="1" applyFill="1" applyBorder="1" applyAlignment="1">
      <alignment horizontal="center" vertical="center"/>
    </xf>
    <xf numFmtId="0" fontId="302" fillId="4" borderId="88" xfId="0" applyFont="1" applyFill="1" applyBorder="1" applyAlignment="1">
      <alignment horizontal="center" vertical="center"/>
    </xf>
    <xf numFmtId="0" fontId="35" fillId="131" borderId="93" xfId="23" applyFont="1" applyFill="1" applyBorder="1" applyAlignment="1" applyProtection="1">
      <alignment horizontal="center" vertical="center"/>
      <protection locked="0"/>
    </xf>
    <xf numFmtId="0" fontId="291" fillId="0" borderId="0" xfId="1" applyFont="1" applyAlignment="1">
      <alignment horizontal="left"/>
    </xf>
    <xf numFmtId="0" fontId="308" fillId="0" borderId="76" xfId="1" applyFont="1" applyBorder="1" applyAlignment="1">
      <alignment horizontal="left"/>
    </xf>
    <xf numFmtId="0" fontId="307" fillId="0" borderId="0" xfId="0" applyFont="1" applyAlignment="1">
      <alignment horizontal="center" wrapText="1"/>
    </xf>
    <xf numFmtId="0" fontId="307" fillId="0" borderId="0" xfId="0" applyFont="1" applyAlignment="1">
      <alignment horizontal="center"/>
    </xf>
    <xf numFmtId="0" fontId="35" fillId="3" borderId="87" xfId="0" applyFont="1" applyFill="1" applyBorder="1" applyAlignment="1">
      <alignment horizontal="center" vertical="center" wrapText="1"/>
    </xf>
    <xf numFmtId="0" fontId="35" fillId="3" borderId="93" xfId="0" applyFont="1" applyFill="1" applyBorder="1" applyAlignment="1">
      <alignment horizontal="center" vertical="center" wrapText="1"/>
    </xf>
    <xf numFmtId="0" fontId="35" fillId="3" borderId="88" xfId="0" applyFont="1" applyFill="1" applyBorder="1" applyAlignment="1">
      <alignment horizontal="center" vertical="center" wrapText="1"/>
    </xf>
    <xf numFmtId="0" fontId="35" fillId="3" borderId="87" xfId="0" applyFont="1" applyFill="1" applyBorder="1" applyAlignment="1">
      <alignment horizontal="center" wrapText="1"/>
    </xf>
    <xf numFmtId="0" fontId="35" fillId="3" borderId="88" xfId="0" applyFont="1" applyFill="1" applyBorder="1" applyAlignment="1">
      <alignment horizontal="center" wrapText="1"/>
    </xf>
    <xf numFmtId="0" fontId="35" fillId="3" borderId="87" xfId="20" applyFont="1" applyFill="1" applyBorder="1" applyAlignment="1">
      <alignment horizontal="center" vertical="center"/>
    </xf>
    <xf numFmtId="0" fontId="35" fillId="3" borderId="75" xfId="20" applyFont="1" applyFill="1" applyBorder="1" applyAlignment="1">
      <alignment horizontal="center" vertical="center"/>
    </xf>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4" fillId="5" borderId="5" xfId="0" applyFont="1" applyFill="1" applyBorder="1" applyAlignment="1">
      <alignment horizontal="center"/>
    </xf>
    <xf numFmtId="0" fontId="34" fillId="5" borderId="0" xfId="0" applyFont="1" applyFill="1" applyAlignment="1">
      <alignment horizontal="center"/>
    </xf>
    <xf numFmtId="0" fontId="32" fillId="0" borderId="0" xfId="0" applyFont="1" applyAlignment="1">
      <alignment horizontal="left" vertical="center" wrapText="1"/>
    </xf>
    <xf numFmtId="0" fontId="34" fillId="5" borderId="87" xfId="0" applyFont="1" applyFill="1" applyBorder="1" applyAlignment="1">
      <alignment horizontal="left"/>
    </xf>
    <xf numFmtId="0" fontId="34" fillId="5" borderId="75" xfId="0" applyFont="1" applyFill="1" applyBorder="1" applyAlignment="1">
      <alignment horizontal="left"/>
    </xf>
    <xf numFmtId="0" fontId="37" fillId="0" borderId="0" xfId="0" applyFont="1" applyAlignment="1">
      <alignment horizontal="left" vertical="top" wrapText="1"/>
    </xf>
    <xf numFmtId="0" fontId="34" fillId="5" borderId="5" xfId="0" applyFont="1" applyFill="1" applyBorder="1" applyAlignment="1">
      <alignment horizontal="left"/>
    </xf>
    <xf numFmtId="0" fontId="34" fillId="5" borderId="0" xfId="0" applyFont="1" applyFill="1" applyAlignment="1">
      <alignment horizontal="left"/>
    </xf>
    <xf numFmtId="0" fontId="41" fillId="2" borderId="0" xfId="0" applyFont="1" applyFill="1"/>
    <xf numFmtId="0" fontId="290" fillId="3" borderId="87" xfId="53395" applyFont="1" applyFill="1" applyBorder="1" applyAlignment="1" applyProtection="1">
      <alignment horizontal="center" vertical="center"/>
      <protection locked="0"/>
    </xf>
    <xf numFmtId="0" fontId="290" fillId="3" borderId="88" xfId="53395" applyFont="1" applyFill="1" applyBorder="1" applyAlignment="1" applyProtection="1">
      <alignment horizontal="center" vertical="center"/>
      <protection locked="0"/>
    </xf>
    <xf numFmtId="0" fontId="293" fillId="3" borderId="87" xfId="3" applyFont="1" applyFill="1" applyBorder="1" applyAlignment="1">
      <alignment horizontal="center" vertical="center"/>
    </xf>
    <xf numFmtId="0" fontId="293" fillId="3" borderId="75" xfId="3" applyFont="1" applyFill="1" applyBorder="1" applyAlignment="1">
      <alignment horizontal="center" vertical="center"/>
    </xf>
    <xf numFmtId="0" fontId="293" fillId="3" borderId="88" xfId="3" applyFont="1" applyFill="1" applyBorder="1" applyAlignment="1">
      <alignment horizontal="center" vertical="center"/>
    </xf>
    <xf numFmtId="0" fontId="290" fillId="3" borderId="87" xfId="91" applyFont="1" applyFill="1" applyBorder="1" applyAlignment="1">
      <alignment horizontal="center" vertical="center"/>
    </xf>
    <xf numFmtId="0" fontId="290" fillId="3" borderId="88" xfId="91" applyFont="1" applyFill="1" applyBorder="1" applyAlignment="1">
      <alignment horizontal="center" vertical="center"/>
    </xf>
    <xf numFmtId="0" fontId="35" fillId="3" borderId="87" xfId="0" applyFont="1" applyFill="1" applyBorder="1" applyAlignment="1" applyProtection="1">
      <alignment horizontal="center" vertical="center"/>
      <protection locked="0"/>
    </xf>
    <xf numFmtId="0" fontId="35" fillId="3" borderId="88" xfId="0" applyFont="1" applyFill="1" applyBorder="1" applyAlignment="1" applyProtection="1">
      <alignment horizontal="center" vertical="center"/>
      <protection locked="0"/>
    </xf>
    <xf numFmtId="0" fontId="48" fillId="0" borderId="0" xfId="0" applyFont="1" applyAlignment="1">
      <alignment horizontal="center" vertical="center" wrapText="1"/>
    </xf>
    <xf numFmtId="0" fontId="308" fillId="0" borderId="0" xfId="1" applyFont="1" applyAlignment="1">
      <alignment horizontal="left" vertical="center"/>
    </xf>
    <xf numFmtId="0" fontId="35" fillId="3" borderId="87" xfId="53394" applyFont="1" applyFill="1" applyBorder="1" applyAlignment="1">
      <alignment horizontal="center" vertical="center"/>
    </xf>
    <xf numFmtId="0" fontId="35" fillId="3" borderId="75" xfId="53394" applyFont="1" applyFill="1" applyBorder="1" applyAlignment="1">
      <alignment horizontal="center" vertical="center"/>
    </xf>
    <xf numFmtId="0" fontId="35" fillId="3" borderId="88" xfId="53394" applyFont="1" applyFill="1" applyBorder="1" applyAlignment="1">
      <alignment horizontal="center" vertical="center"/>
    </xf>
    <xf numFmtId="0" fontId="302" fillId="3" borderId="87" xfId="53395" applyFont="1" applyFill="1" applyBorder="1" applyAlignment="1">
      <alignment horizontal="center" vertical="center"/>
    </xf>
    <xf numFmtId="0" fontId="302" fillId="3" borderId="88" xfId="53395" applyFont="1" applyFill="1" applyBorder="1" applyAlignment="1">
      <alignment horizontal="center" vertical="center"/>
    </xf>
    <xf numFmtId="0" fontId="302" fillId="3" borderId="93" xfId="53395" applyFont="1" applyFill="1" applyBorder="1" applyAlignment="1">
      <alignment horizontal="center" vertical="center"/>
    </xf>
    <xf numFmtId="0" fontId="32" fillId="0" borderId="0" xfId="0" applyFont="1" applyAlignment="1">
      <alignment horizontal="left" vertical="top" wrapText="1"/>
    </xf>
    <xf numFmtId="0" fontId="37" fillId="0" borderId="0" xfId="22" quotePrefix="1" applyFont="1" applyAlignment="1">
      <alignment horizontal="left" vertical="center" wrapText="1"/>
    </xf>
    <xf numFmtId="0" fontId="37" fillId="0" borderId="0" xfId="22" applyFont="1" applyAlignment="1">
      <alignment horizontal="left" vertical="center" wrapText="1"/>
    </xf>
    <xf numFmtId="0" fontId="37" fillId="0" borderId="0" xfId="22" quotePrefix="1" applyFont="1" applyAlignment="1">
      <alignment horizontal="left" wrapText="1"/>
    </xf>
    <xf numFmtId="0" fontId="37" fillId="0" borderId="0" xfId="22" applyFont="1" applyAlignment="1">
      <alignment horizontal="left" wrapText="1"/>
    </xf>
    <xf numFmtId="0" fontId="34" fillId="5" borderId="5" xfId="0" applyFont="1" applyFill="1" applyBorder="1" applyAlignment="1">
      <alignment horizontal="left" indent="1"/>
    </xf>
    <xf numFmtId="0" fontId="34" fillId="5" borderId="0" xfId="0" applyFont="1" applyFill="1" applyAlignment="1">
      <alignment horizontal="left" indent="1"/>
    </xf>
    <xf numFmtId="0" fontId="34" fillId="3" borderId="79" xfId="0" applyFont="1" applyFill="1" applyBorder="1" applyAlignment="1">
      <alignment horizontal="left"/>
    </xf>
    <xf numFmtId="0" fontId="34" fillId="3" borderId="76" xfId="0" applyFont="1" applyFill="1" applyBorder="1" applyAlignment="1">
      <alignment horizontal="left"/>
    </xf>
    <xf numFmtId="0" fontId="34" fillId="3" borderId="77" xfId="0" applyFont="1" applyFill="1" applyBorder="1" applyAlignment="1">
      <alignment horizontal="left"/>
    </xf>
    <xf numFmtId="0" fontId="34" fillId="0" borderId="5" xfId="22" applyFont="1" applyBorder="1" applyAlignment="1">
      <alignment horizontal="center"/>
    </xf>
    <xf numFmtId="0" fontId="34" fillId="0" borderId="0" xfId="22" applyFont="1" applyAlignment="1">
      <alignment horizontal="center"/>
    </xf>
    <xf numFmtId="0" fontId="48" fillId="0" borderId="0" xfId="0" applyFont="1" applyAlignment="1">
      <alignment horizontal="center" vertical="center"/>
    </xf>
    <xf numFmtId="0" fontId="35" fillId="3" borderId="87" xfId="22" applyFont="1" applyFill="1" applyBorder="1" applyAlignment="1">
      <alignment horizontal="center"/>
    </xf>
    <xf numFmtId="0" fontId="35" fillId="3" borderId="75" xfId="22" applyFont="1" applyFill="1" applyBorder="1" applyAlignment="1">
      <alignment horizontal="center"/>
    </xf>
    <xf numFmtId="0" fontId="35" fillId="3" borderId="88" xfId="22" applyFont="1" applyFill="1" applyBorder="1" applyAlignment="1">
      <alignment horizontal="center"/>
    </xf>
    <xf numFmtId="0" fontId="35" fillId="3" borderId="88" xfId="20" applyFont="1" applyFill="1" applyBorder="1" applyAlignment="1">
      <alignment horizontal="center" vertical="center"/>
    </xf>
    <xf numFmtId="0" fontId="35" fillId="3" borderId="87" xfId="3" applyFont="1" applyFill="1" applyBorder="1" applyAlignment="1">
      <alignment horizontal="center" vertical="top"/>
    </xf>
    <xf numFmtId="0" fontId="35" fillId="3" borderId="75" xfId="3" applyFont="1" applyFill="1" applyBorder="1" applyAlignment="1">
      <alignment horizontal="center" vertical="top"/>
    </xf>
    <xf numFmtId="0" fontId="35" fillId="3" borderId="88" xfId="3" applyFont="1" applyFill="1" applyBorder="1" applyAlignment="1">
      <alignment horizontal="center" vertical="top"/>
    </xf>
    <xf numFmtId="0" fontId="34" fillId="0" borderId="0" xfId="0" applyFont="1" applyAlignment="1">
      <alignment horizontal="center"/>
    </xf>
    <xf numFmtId="0" fontId="35" fillId="3" borderId="87" xfId="3" applyFont="1" applyFill="1" applyBorder="1" applyAlignment="1">
      <alignment horizontal="center" vertical="center"/>
    </xf>
    <xf numFmtId="0" fontId="35" fillId="3" borderId="75" xfId="3" applyFont="1" applyFill="1" applyBorder="1" applyAlignment="1">
      <alignment horizontal="center" vertical="center"/>
    </xf>
    <xf numFmtId="0" fontId="35" fillId="3" borderId="88" xfId="3" applyFont="1" applyFill="1" applyBorder="1" applyAlignment="1">
      <alignment horizontal="center" vertical="center"/>
    </xf>
    <xf numFmtId="0" fontId="35" fillId="4" borderId="87" xfId="0" applyFont="1" applyFill="1" applyBorder="1" applyAlignment="1">
      <alignment horizontal="center" vertical="center"/>
    </xf>
    <xf numFmtId="0" fontId="35" fillId="4" borderId="75" xfId="0" applyFont="1" applyFill="1" applyBorder="1" applyAlignment="1">
      <alignment horizontal="center" vertical="center"/>
    </xf>
    <xf numFmtId="0" fontId="35" fillId="4" borderId="93" xfId="0" applyFont="1" applyFill="1" applyBorder="1" applyAlignment="1">
      <alignment horizontal="center" vertical="center"/>
    </xf>
    <xf numFmtId="0" fontId="34" fillId="0" borderId="0" xfId="0" applyFont="1" applyAlignment="1">
      <alignment horizontal="center" wrapText="1"/>
    </xf>
    <xf numFmtId="0" fontId="35" fillId="4" borderId="88" xfId="0" applyFont="1" applyFill="1" applyBorder="1" applyAlignment="1">
      <alignment horizontal="center" vertical="center"/>
    </xf>
    <xf numFmtId="0" fontId="35" fillId="3" borderId="87" xfId="48" applyFont="1" applyFill="1" applyBorder="1" applyAlignment="1">
      <alignment horizontal="center" vertical="center"/>
    </xf>
    <xf numFmtId="0" fontId="35" fillId="3" borderId="75" xfId="48" applyFont="1" applyFill="1" applyBorder="1" applyAlignment="1">
      <alignment horizontal="center" vertical="center"/>
    </xf>
    <xf numFmtId="0" fontId="35" fillId="3" borderId="88" xfId="48" applyFont="1" applyFill="1" applyBorder="1" applyAlignment="1">
      <alignment horizontal="center" vertical="center"/>
    </xf>
    <xf numFmtId="0" fontId="327" fillId="0" borderId="0" xfId="0" applyFont="1" applyAlignment="1">
      <alignment horizontal="left" vertical="top" wrapText="1"/>
    </xf>
    <xf numFmtId="0" fontId="327" fillId="0" borderId="0" xfId="0" quotePrefix="1" applyFont="1" applyAlignment="1">
      <alignment horizontal="left" vertical="top" wrapText="1"/>
    </xf>
    <xf numFmtId="0" fontId="35" fillId="3" borderId="75" xfId="2" applyFont="1" applyFill="1" applyBorder="1" applyAlignment="1">
      <alignment horizontal="center" vertical="top"/>
    </xf>
    <xf numFmtId="0" fontId="308" fillId="0" borderId="0" xfId="1" applyFont="1" applyFill="1" applyBorder="1" applyAlignment="1">
      <alignment horizontal="center"/>
    </xf>
    <xf numFmtId="0" fontId="35" fillId="3" borderId="87" xfId="2" applyFont="1" applyFill="1" applyBorder="1" applyAlignment="1">
      <alignment horizontal="center" vertical="top" wrapText="1"/>
    </xf>
    <xf numFmtId="0" fontId="35" fillId="3" borderId="88" xfId="2" applyFont="1" applyFill="1" applyBorder="1" applyAlignment="1">
      <alignment horizontal="center" vertical="top" wrapText="1"/>
    </xf>
    <xf numFmtId="0" fontId="19" fillId="0" borderId="0" xfId="0" applyFont="1" applyAlignment="1">
      <alignment horizontal="center"/>
    </xf>
    <xf numFmtId="37" fontId="35" fillId="3" borderId="87" xfId="0" applyNumberFormat="1" applyFont="1" applyFill="1" applyBorder="1" applyAlignment="1" applyProtection="1">
      <alignment horizontal="center"/>
      <protection locked="0"/>
    </xf>
    <xf numFmtId="37" fontId="35" fillId="3" borderId="88" xfId="0" applyNumberFormat="1" applyFont="1" applyFill="1" applyBorder="1" applyAlignment="1" applyProtection="1">
      <alignment horizontal="center"/>
      <protection locked="0"/>
    </xf>
    <xf numFmtId="10" fontId="32" fillId="5" borderId="5" xfId="13" applyNumberFormat="1" applyFont="1" applyFill="1" applyBorder="1" applyAlignment="1">
      <alignment horizontal="center" vertical="center"/>
    </xf>
    <xf numFmtId="10" fontId="32" fillId="5" borderId="90" xfId="13" applyNumberFormat="1" applyFont="1" applyFill="1" applyBorder="1" applyAlignment="1">
      <alignment horizontal="center" vertical="center"/>
    </xf>
    <xf numFmtId="10" fontId="32" fillId="5" borderId="79" xfId="13" applyNumberFormat="1" applyFont="1" applyFill="1" applyBorder="1" applyAlignment="1">
      <alignment horizontal="center" vertical="center"/>
    </xf>
    <xf numFmtId="10" fontId="32" fillId="5" borderId="99" xfId="13" applyNumberFormat="1" applyFont="1" applyFill="1" applyBorder="1" applyAlignment="1">
      <alignment horizontal="center" vertical="center"/>
    </xf>
  </cellXfs>
  <cellStyles count="53411">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5" xfId="53405" xr:uid="{2B6EDDD1-26A2-4815-8FBF-BBDEAD3A0D4C}"/>
    <cellStyle name="Hipervínculo 6" xfId="53407" xr:uid="{0CF88730-4F15-4028-971F-6B41789C57BF}"/>
    <cellStyle name="Hipervínculo 7" xfId="53409" xr:uid="{408CC7C4-4E34-423A-85B7-58FF7BDC36C3}"/>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54" xfId="53406" xr:uid="{688D8D47-5658-4375-8C93-CC33078EAF03}"/>
    <cellStyle name="Normal 455" xfId="53408" xr:uid="{964689D7-9D3B-4974-A201-E3B608DFAA08}"/>
    <cellStyle name="Normal 456" xfId="53410" xr:uid="{7B643C83-44D5-493C-BF49-2269AD3A76F3}"/>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26D07C"/>
      <color rgb="FFCC339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674255</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65772</xdr:colOff>
      <xdr:row>32</xdr:row>
      <xdr:rowOff>137963</xdr:rowOff>
    </xdr:from>
    <xdr:to>
      <xdr:col>10</xdr:col>
      <xdr:colOff>303430</xdr:colOff>
      <xdr:row>34</xdr:row>
      <xdr:rowOff>134009</xdr:rowOff>
    </xdr:to>
    <xdr:grpSp>
      <xdr:nvGrpSpPr>
        <xdr:cNvPr id="2" name="Grupo 1" descr="P49#y1">
          <a:extLst>
            <a:ext uri="{FF2B5EF4-FFF2-40B4-BE49-F238E27FC236}">
              <a16:creationId xmlns:a16="http://schemas.microsoft.com/office/drawing/2014/main" id="{439FFD65-8389-544D-85A9-58CBF42E194C}"/>
            </a:ext>
          </a:extLst>
        </xdr:cNvPr>
        <xdr:cNvGrpSpPr/>
      </xdr:nvGrpSpPr>
      <xdr:grpSpPr>
        <a:xfrm>
          <a:off x="9836578" y="6298487"/>
          <a:ext cx="1866126" cy="364756"/>
          <a:chOff x="1067769" y="-372089"/>
          <a:chExt cx="1651368" cy="358934"/>
        </a:xfrm>
      </xdr:grpSpPr>
      <xdr:sp macro="" textlink="">
        <xdr:nvSpPr>
          <xdr:cNvPr id="3" name="Cuadro de texto 244975377">
            <a:extLst>
              <a:ext uri="{FF2B5EF4-FFF2-40B4-BE49-F238E27FC236}">
                <a16:creationId xmlns:a16="http://schemas.microsoft.com/office/drawing/2014/main" id="{E4FDA7BE-B798-1A93-3C05-DEC6F4E3E86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51D4360B-1487-8439-D183-383F7D9A4FF4}"/>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B102A5BB-93C6-5564-A76C-38481B9F4888}"/>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A6ECCC93-0BB5-AA98-7B65-14D5AFE2FB20}"/>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8</xdr:col>
      <xdr:colOff>0</xdr:colOff>
      <xdr:row>51</xdr:row>
      <xdr:rowOff>0</xdr:rowOff>
    </xdr:from>
    <xdr:to>
      <xdr:col>10</xdr:col>
      <xdr:colOff>237658</xdr:colOff>
      <xdr:row>52</xdr:row>
      <xdr:rowOff>176519</xdr:rowOff>
    </xdr:to>
    <xdr:grpSp>
      <xdr:nvGrpSpPr>
        <xdr:cNvPr id="7" name="Grupo 6" descr="P49#y1">
          <a:extLst>
            <a:ext uri="{FF2B5EF4-FFF2-40B4-BE49-F238E27FC236}">
              <a16:creationId xmlns:a16="http://schemas.microsoft.com/office/drawing/2014/main" id="{A1621883-1AFB-49DD-9379-8111021AF0BC}"/>
            </a:ext>
          </a:extLst>
        </xdr:cNvPr>
        <xdr:cNvGrpSpPr/>
      </xdr:nvGrpSpPr>
      <xdr:grpSpPr>
        <a:xfrm>
          <a:off x="9770806" y="9709355"/>
          <a:ext cx="1866126" cy="360874"/>
          <a:chOff x="1067769" y="-372089"/>
          <a:chExt cx="1651368" cy="358934"/>
        </a:xfrm>
      </xdr:grpSpPr>
      <xdr:sp macro="" textlink="">
        <xdr:nvSpPr>
          <xdr:cNvPr id="8" name="Cuadro de texto 244975377">
            <a:extLst>
              <a:ext uri="{FF2B5EF4-FFF2-40B4-BE49-F238E27FC236}">
                <a16:creationId xmlns:a16="http://schemas.microsoft.com/office/drawing/2014/main" id="{A95B12FD-D84A-F76D-8F49-8EB89061F794}"/>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A5F6EC05-4297-4458-8308-21263E308CD6}"/>
              </a:ext>
            </a:extLst>
          </xdr:cNvPr>
          <xdr:cNvGrpSpPr/>
        </xdr:nvGrpSpPr>
        <xdr:grpSpPr>
          <a:xfrm>
            <a:off x="1067769" y="-309667"/>
            <a:ext cx="247651" cy="296512"/>
            <a:chOff x="1067769" y="-341474"/>
            <a:chExt cx="247651" cy="296560"/>
          </a:xfrm>
        </xdr:grpSpPr>
        <xdr:sp macro="" textlink="">
          <xdr:nvSpPr>
            <xdr:cNvPr id="10" name="Rectángulo 9">
              <a:extLst>
                <a:ext uri="{FF2B5EF4-FFF2-40B4-BE49-F238E27FC236}">
                  <a16:creationId xmlns:a16="http://schemas.microsoft.com/office/drawing/2014/main" id="{4F5DC652-B81D-97DA-C8E2-697CE598CBBB}"/>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B2A1361A-6426-EFC5-207F-C92DF03C67F1}"/>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175685</xdr:colOff>
      <xdr:row>0</xdr:row>
      <xdr:rowOff>133136</xdr:rowOff>
    </xdr:from>
    <xdr:to>
      <xdr:col>1</xdr:col>
      <xdr:colOff>766355</xdr:colOff>
      <xdr:row>1</xdr:row>
      <xdr:rowOff>114844</xdr:rowOff>
    </xdr:to>
    <xdr:pic>
      <xdr:nvPicPr>
        <xdr:cNvPr id="3" name="Picture 4">
          <a:extLst>
            <a:ext uri="{FF2B5EF4-FFF2-40B4-BE49-F238E27FC236}">
              <a16:creationId xmlns:a16="http://schemas.microsoft.com/office/drawing/2014/main" id="{9687F927-41CD-40ED-A725-34B3130E014F}"/>
            </a:ext>
          </a:extLst>
        </xdr:cNvPr>
        <xdr:cNvPicPr>
          <a:picLocks noChangeAspect="1"/>
        </xdr:cNvPicPr>
      </xdr:nvPicPr>
      <xdr:blipFill>
        <a:blip xmlns:r="http://schemas.openxmlformats.org/officeDocument/2006/relationships" r:embed="rId1"/>
        <a:stretch>
          <a:fillRect/>
        </a:stretch>
      </xdr:blipFill>
      <xdr:spPr>
        <a:xfrm>
          <a:off x="175685" y="133136"/>
          <a:ext cx="1390770" cy="165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408215</xdr:colOff>
      <xdr:row>22</xdr:row>
      <xdr:rowOff>45358</xdr:rowOff>
    </xdr:from>
    <xdr:to>
      <xdr:col>12</xdr:col>
      <xdr:colOff>84912</xdr:colOff>
      <xdr:row>22</xdr:row>
      <xdr:rowOff>414934</xdr:rowOff>
    </xdr:to>
    <xdr:grpSp>
      <xdr:nvGrpSpPr>
        <xdr:cNvPr id="2" name="Grupo 1" descr="P49#y1">
          <a:extLst>
            <a:ext uri="{FF2B5EF4-FFF2-40B4-BE49-F238E27FC236}">
              <a16:creationId xmlns:a16="http://schemas.microsoft.com/office/drawing/2014/main" id="{A986A94A-AE1C-4EF7-9EF3-203C175F7FE0}"/>
            </a:ext>
          </a:extLst>
        </xdr:cNvPr>
        <xdr:cNvGrpSpPr/>
      </xdr:nvGrpSpPr>
      <xdr:grpSpPr>
        <a:xfrm>
          <a:off x="7715251" y="4277179"/>
          <a:ext cx="1962697" cy="369576"/>
          <a:chOff x="1067769" y="-372089"/>
          <a:chExt cx="1651368" cy="358934"/>
        </a:xfrm>
      </xdr:grpSpPr>
      <xdr:sp macro="" textlink="">
        <xdr:nvSpPr>
          <xdr:cNvPr id="3" name="Cuadro de texto 244975377">
            <a:extLst>
              <a:ext uri="{FF2B5EF4-FFF2-40B4-BE49-F238E27FC236}">
                <a16:creationId xmlns:a16="http://schemas.microsoft.com/office/drawing/2014/main" id="{62C3FD7E-4995-70AF-2EC1-9620226F1E1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A35A0ED6-B695-D582-C56E-523CD73BF77F}"/>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E06BF5DA-DD5C-C439-8469-CD4BBD0D5F07}"/>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D086C51F-B5AF-3402-F711-3CF6B48157E9}"/>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40"/>
  <sheetViews>
    <sheetView showGridLines="0" zoomScale="55" zoomScaleNormal="55" workbookViewId="0"/>
  </sheetViews>
  <sheetFormatPr baseColWidth="10" defaultColWidth="11.42578125" defaultRowHeight="16.5"/>
  <cols>
    <col min="2" max="2" width="10.5703125" style="4"/>
    <col min="3" max="3" width="11.28515625" customWidth="1"/>
  </cols>
  <sheetData>
    <row r="1" spans="1:5" s="1" customFormat="1">
      <c r="A1" s="3"/>
      <c r="B1" s="6"/>
      <c r="C1" s="3"/>
      <c r="D1" s="3"/>
      <c r="E1" s="3"/>
    </row>
    <row r="2" spans="1:5" s="1" customFormat="1" ht="48.75" customHeight="1">
      <c r="A2" s="3"/>
      <c r="B2" s="6"/>
      <c r="C2" s="3"/>
      <c r="D2" s="3"/>
      <c r="E2" s="3"/>
    </row>
    <row r="3" spans="1:5" s="2" customFormat="1" ht="27" thickBot="1">
      <c r="A3" s="36" t="s">
        <v>769</v>
      </c>
      <c r="B3" s="37"/>
      <c r="C3" s="38"/>
      <c r="D3" s="39"/>
      <c r="E3" s="39"/>
    </row>
    <row r="4" spans="1:5">
      <c r="A4" s="4"/>
      <c r="B4" s="5"/>
      <c r="C4" s="4"/>
      <c r="D4" s="4"/>
      <c r="E4" s="4"/>
    </row>
    <row r="5" spans="1:5">
      <c r="A5" s="4"/>
      <c r="B5" s="5"/>
      <c r="C5" s="4"/>
      <c r="D5" s="4"/>
      <c r="E5" s="4"/>
    </row>
    <row r="6" spans="1:5">
      <c r="A6" s="4"/>
      <c r="B6" s="7" t="s">
        <v>0</v>
      </c>
      <c r="C6" s="4"/>
      <c r="D6" s="4"/>
      <c r="E6" s="4"/>
    </row>
    <row r="7" spans="1:5">
      <c r="A7" s="4"/>
      <c r="B7" s="1412" t="s">
        <v>630</v>
      </c>
      <c r="C7" s="4"/>
      <c r="D7" s="4"/>
      <c r="E7" s="4"/>
    </row>
    <row r="8" spans="1:5">
      <c r="A8" s="4"/>
      <c r="B8" s="1412" t="s">
        <v>768</v>
      </c>
      <c r="C8" s="4"/>
      <c r="D8" s="4"/>
      <c r="E8" s="4"/>
    </row>
    <row r="9" spans="1:5">
      <c r="A9" s="4"/>
      <c r="B9" s="1412" t="s">
        <v>1</v>
      </c>
      <c r="C9" s="4"/>
      <c r="D9" s="4"/>
      <c r="E9" s="4"/>
    </row>
    <row r="10" spans="1:5">
      <c r="A10" s="4"/>
      <c r="B10" s="1412" t="s">
        <v>2</v>
      </c>
      <c r="C10" s="4"/>
      <c r="D10" s="4"/>
      <c r="E10" s="4"/>
    </row>
    <row r="11" spans="1:5">
      <c r="A11" s="4"/>
      <c r="B11" s="1412" t="s">
        <v>3</v>
      </c>
      <c r="C11" s="4"/>
      <c r="D11" s="4"/>
      <c r="E11" s="4"/>
    </row>
    <row r="12" spans="1:5">
      <c r="A12" s="4"/>
      <c r="B12" s="1412" t="s">
        <v>4</v>
      </c>
      <c r="C12" s="4"/>
      <c r="D12" s="4"/>
      <c r="E12" s="4"/>
    </row>
    <row r="13" spans="1:5">
      <c r="A13" s="4"/>
      <c r="B13" s="1412" t="s">
        <v>5</v>
      </c>
      <c r="C13" s="4"/>
      <c r="D13" s="4"/>
      <c r="E13" s="4"/>
    </row>
    <row r="14" spans="1:5">
      <c r="A14" s="4"/>
      <c r="B14" s="1412" t="s">
        <v>6</v>
      </c>
      <c r="C14" s="4"/>
      <c r="D14" s="4"/>
      <c r="E14" s="4"/>
    </row>
    <row r="15" spans="1:5">
      <c r="A15" s="4"/>
      <c r="B15" s="1412" t="s">
        <v>7</v>
      </c>
      <c r="C15" s="4"/>
      <c r="E15" s="4"/>
    </row>
    <row r="16" spans="1:5">
      <c r="A16" s="4"/>
      <c r="B16" s="1412" t="s">
        <v>8</v>
      </c>
      <c r="C16" s="4"/>
      <c r="D16" s="4"/>
      <c r="E16" s="4"/>
    </row>
    <row r="17" spans="1:5">
      <c r="A17" s="4"/>
      <c r="B17" s="1412" t="s">
        <v>9</v>
      </c>
      <c r="C17" s="4"/>
      <c r="D17" s="4"/>
      <c r="E17" s="4"/>
    </row>
    <row r="18" spans="1:5">
      <c r="A18" s="4"/>
      <c r="B18" s="1412" t="s">
        <v>10</v>
      </c>
      <c r="C18" s="4"/>
      <c r="D18" s="4"/>
      <c r="E18" s="4"/>
    </row>
    <row r="19" spans="1:5">
      <c r="A19" s="4"/>
      <c r="B19" s="1412" t="s">
        <v>11</v>
      </c>
      <c r="C19" s="4"/>
      <c r="D19" s="4"/>
      <c r="E19" s="4"/>
    </row>
    <row r="20" spans="1:5">
      <c r="A20" s="4"/>
      <c r="B20" s="1412" t="s">
        <v>12</v>
      </c>
      <c r="C20" s="4"/>
      <c r="D20" s="4"/>
      <c r="E20" s="4"/>
    </row>
    <row r="21" spans="1:5">
      <c r="A21" s="4"/>
      <c r="B21" s="1412" t="s">
        <v>13</v>
      </c>
      <c r="C21" s="4"/>
      <c r="D21" s="4"/>
      <c r="E21" s="4"/>
    </row>
    <row r="22" spans="1:5">
      <c r="A22" s="4"/>
      <c r="B22" s="1412" t="s">
        <v>14</v>
      </c>
      <c r="C22" s="4"/>
      <c r="D22" s="4"/>
      <c r="E22" s="4"/>
    </row>
    <row r="23" spans="1:5">
      <c r="A23" s="4"/>
      <c r="B23" s="1412" t="s">
        <v>15</v>
      </c>
      <c r="C23" s="4"/>
      <c r="D23" s="4"/>
      <c r="E23" s="4"/>
    </row>
    <row r="24" spans="1:5">
      <c r="A24" s="4"/>
      <c r="B24" s="1412" t="s">
        <v>16</v>
      </c>
      <c r="C24" s="4"/>
      <c r="D24" s="4"/>
      <c r="E24" s="4"/>
    </row>
    <row r="25" spans="1:5">
      <c r="A25" s="4"/>
      <c r="B25" s="1412" t="s">
        <v>17</v>
      </c>
      <c r="C25" s="4"/>
      <c r="D25" s="4"/>
      <c r="E25" s="4"/>
    </row>
    <row r="26" spans="1:5">
      <c r="A26" s="4"/>
      <c r="B26" s="1412" t="s">
        <v>18</v>
      </c>
      <c r="C26" s="4"/>
      <c r="D26" s="4"/>
      <c r="E26" s="4"/>
    </row>
    <row r="27" spans="1:5" ht="15">
      <c r="B27" s="1412" t="s">
        <v>19</v>
      </c>
      <c r="C27" s="14"/>
    </row>
    <row r="28" spans="1:5" ht="15">
      <c r="B28" s="1412" t="s">
        <v>20</v>
      </c>
      <c r="C28" s="14"/>
    </row>
    <row r="29" spans="1:5" ht="15">
      <c r="B29" s="10"/>
      <c r="C29" s="14"/>
    </row>
    <row r="30" spans="1:5" ht="15">
      <c r="B30" s="10"/>
      <c r="C30" s="14"/>
    </row>
    <row r="31" spans="1:5" ht="15">
      <c r="B31" s="10"/>
      <c r="C31" s="14"/>
    </row>
    <row r="32" spans="1:5" ht="15">
      <c r="B32" s="10"/>
      <c r="C32" s="14"/>
    </row>
    <row r="33" spans="2:4" ht="15">
      <c r="B33" s="10"/>
      <c r="C33" s="14"/>
    </row>
    <row r="34" spans="2:4" ht="15">
      <c r="B34" s="1413"/>
      <c r="C34" s="1413"/>
      <c r="D34" s="35"/>
    </row>
    <row r="35" spans="2:4" ht="15">
      <c r="B35" s="14"/>
      <c r="C35" s="14"/>
    </row>
    <row r="36" spans="2:4" ht="15">
      <c r="B36" s="1413"/>
      <c r="C36" s="1413"/>
      <c r="D36" s="35"/>
    </row>
    <row r="37" spans="2:4">
      <c r="C37" s="14"/>
    </row>
    <row r="38" spans="2:4">
      <c r="C38" s="14"/>
    </row>
    <row r="39" spans="2:4">
      <c r="C39" s="14"/>
    </row>
    <row r="40" spans="2:4">
      <c r="C40" s="14"/>
    </row>
  </sheetData>
  <hyperlinks>
    <hyperlink ref="A3" location="Index!A1" display="Back to index" xr:uid="{0599CFCC-25D2-4B66-81CC-5A15CE89A0DF}"/>
    <hyperlink ref="B10" location="'0.1.Contribution BAP'!A1" display="0.1. Contribution BAP" xr:uid="{94C81D16-1F00-AE43-9750-39EF8A69B1E3}"/>
    <hyperlink ref="B11" location="'0.2.ROAE'!A1" display="0.2. ROAE " xr:uid="{4ADB9B22-C319-411B-9667-47409E707B32}"/>
    <hyperlink ref="B9" location="'0. Overview BAP'!A1" display="0. Overview BAP" xr:uid="{1A903390-80D7-40D2-9A9A-589F2F04160F}"/>
    <hyperlink ref="B7" location="'Strategy - Yape'!A1" display="Strategy - Yape" xr:uid="{ACDA0C08-736E-4C60-BFA7-83C476C46396}"/>
    <hyperlink ref="B12" location="'1.1.Loans'!A1" display="1.1. Loans" xr:uid="{3D104C7D-C431-4825-A8A1-5019295230E6}"/>
    <hyperlink ref="B13" location="'1.2.Portfolio Quality'!A1" display="1.2. Portfolio Quality" xr:uid="{C934F1F8-84C1-4590-94B1-E66AFFD4CFF9}"/>
    <hyperlink ref="B14" location="'2.Deposits'!A1" display="2. Deposits" xr:uid="{77DEC587-3869-4E92-8C30-00B68B6B6A0C}"/>
    <hyperlink ref="B16" location="'3.2. Funding'!A1" display="3.2. Funding" xr:uid="{4E5CC112-126B-4E13-9C9F-4FA420E12E39}"/>
    <hyperlink ref="B15" location="'3.1.IEA'!A1" display="3.1. IEAs" xr:uid="{82C44384-B1AE-4445-9F07-2B93F6634B0C}"/>
    <hyperlink ref="B17" location="'4.Net Interest Income'!A1" display="4. Net Interest Income" xr:uid="{0C80630D-D210-4AA0-8CB0-F7CA0AB1F617}"/>
    <hyperlink ref="B18" location="'5.Provisions'!A1" display="5. Provisions" xr:uid="{99483732-1D50-416C-98FB-7AAE29303F27}"/>
    <hyperlink ref="B19" location="'6.1.Other Core Income'!A1" display="6.1. Other Income - core" xr:uid="{8A130D09-BFF2-464C-85FD-51E281C090A4}"/>
    <hyperlink ref="B21" location="'7.Underwriting Results'!A1" display="7. Underwriting result" xr:uid="{2E8162DF-CAB6-466D-97AA-CE898A243B46}"/>
    <hyperlink ref="B22" location="'8.Operating Expenses'!A1" display="8. Operating Expenses" xr:uid="{99DED7D1-59A4-426D-A62D-70EB57373863}"/>
    <hyperlink ref="B23" location="'9.Operating Efficiency'!A1" display="9. Operating Efficiency" xr:uid="{47C130B3-0785-44B0-A360-FF3BC7701C6A}"/>
    <hyperlink ref="B24" location="'10.1.Regulatory Capital BAP'!A1" display="10.1. Regulatory Capital BAP" xr:uid="{87B54CDF-A0F9-4A77-A2E1-72317D405B85}"/>
    <hyperlink ref="B27" location="'11.Economic Perspectives'!A1" display="11. Economic Perspectives" xr:uid="{687C67FA-5E17-4826-871F-492EC63A9A02}"/>
    <hyperlink ref="B28" location="'Annexes &gt;&gt;'!A1" display="12. Annexes" xr:uid="{AD4750E5-AC97-4E77-A604-950247B68725}"/>
    <hyperlink ref="B20" location="'6.2.Other Non-Core Income  '!A1" display="6.2. Other Income - non core" xr:uid="{CBB6DD58-4214-4C02-B016-75CEDF5B22AB}"/>
    <hyperlink ref="B25" location="'10.2. Regulatory Capital BCP '!A1" display="10.2. Regulatory Capital BCP" xr:uid="{30545D75-2130-4EFB-AC95-61A35E821F60}"/>
    <hyperlink ref="B26" location="'10.3. Regulatory Capital Mb'!A1" display="10.3. Regulatory Capital Mb" xr:uid="{D005C667-51A7-4613-9D56-F807376CDC43}"/>
    <hyperlink ref="B8" location="Sustainability!A1" display="Sustainability" xr:uid="{7E18F32D-803C-41DE-A329-EDCB87AB68D1}"/>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1"/>
  <sheetViews>
    <sheetView showGridLines="0" zoomScale="63" zoomScaleNormal="85" workbookViewId="0">
      <pane xSplit="2" topLeftCell="D1" activePane="topRight" state="frozen"/>
      <selection pane="topRight" activeCell="E2" sqref="E2"/>
    </sheetView>
  </sheetViews>
  <sheetFormatPr baseColWidth="10" defaultColWidth="11.42578125" defaultRowHeight="15"/>
  <cols>
    <col min="2" max="2" width="56.28515625" customWidth="1"/>
    <col min="3" max="5" width="16.42578125" customWidth="1"/>
    <col min="6" max="7" width="11.5703125" bestFit="1" customWidth="1"/>
  </cols>
  <sheetData>
    <row r="1" spans="1:7">
      <c r="A1" s="145" t="s">
        <v>21</v>
      </c>
    </row>
    <row r="3" spans="1:7" ht="15" customHeight="1" thickBot="1"/>
    <row r="4" spans="1:7" ht="14.85" customHeight="1">
      <c r="B4" s="399" t="s">
        <v>758</v>
      </c>
      <c r="C4" s="1921" t="s">
        <v>43</v>
      </c>
      <c r="D4" s="1922"/>
      <c r="E4" s="1923"/>
      <c r="F4" s="1921" t="s">
        <v>42</v>
      </c>
      <c r="G4" s="1923"/>
    </row>
    <row r="5" spans="1:7" ht="15.75" thickBot="1">
      <c r="B5" s="1799" t="s">
        <v>44</v>
      </c>
      <c r="C5" s="1476" t="s">
        <v>772</v>
      </c>
      <c r="D5" s="1800" t="s">
        <v>713</v>
      </c>
      <c r="E5" s="1477" t="s">
        <v>773</v>
      </c>
      <c r="F5" s="164" t="s">
        <v>26</v>
      </c>
      <c r="G5" s="941" t="s">
        <v>27</v>
      </c>
    </row>
    <row r="6" spans="1:7">
      <c r="B6" s="107" t="s">
        <v>136</v>
      </c>
      <c r="C6" s="1801">
        <v>40119937</v>
      </c>
      <c r="D6" s="1802">
        <v>35862184</v>
      </c>
      <c r="E6" s="1802">
        <v>41394817</v>
      </c>
      <c r="F6" s="1803">
        <v>0.15427484840298633</v>
      </c>
      <c r="G6" s="1804">
        <v>3.1776719888667815E-2</v>
      </c>
    </row>
    <row r="7" spans="1:7">
      <c r="B7" s="107" t="s">
        <v>137</v>
      </c>
      <c r="C7" s="1805">
        <v>53825858</v>
      </c>
      <c r="D7" s="1806">
        <v>51186579</v>
      </c>
      <c r="E7" s="1806">
        <v>52804942</v>
      </c>
      <c r="F7" s="1736">
        <v>3.1616940057666243E-2</v>
      </c>
      <c r="G7" s="1737">
        <v>-1.8967017673921727E-2</v>
      </c>
    </row>
    <row r="8" spans="1:7">
      <c r="B8" s="107" t="s">
        <v>138</v>
      </c>
      <c r="C8" s="1805">
        <v>1033177</v>
      </c>
      <c r="D8" s="1806">
        <v>3404639</v>
      </c>
      <c r="E8" s="1806">
        <v>2177200</v>
      </c>
      <c r="F8" s="1736">
        <v>-0.36051957344082586</v>
      </c>
      <c r="G8" s="1737">
        <v>1.1072865539980081</v>
      </c>
    </row>
    <row r="9" spans="1:7" ht="15.75" thickBot="1">
      <c r="B9" s="108" t="s">
        <v>116</v>
      </c>
      <c r="C9" s="1807">
        <v>145732273</v>
      </c>
      <c r="D9" s="1808">
        <v>144752254</v>
      </c>
      <c r="E9" s="1808">
        <v>149984954</v>
      </c>
      <c r="F9" s="1738">
        <v>3.6149350738261976E-2</v>
      </c>
      <c r="G9" s="1739">
        <v>2.9181463463484159E-2</v>
      </c>
    </row>
    <row r="10" spans="1:7" ht="15.75" thickBot="1">
      <c r="B10" s="109" t="s">
        <v>139</v>
      </c>
      <c r="C10" s="1809">
        <v>240711245</v>
      </c>
      <c r="D10" s="1810">
        <v>235205656</v>
      </c>
      <c r="E10" s="1811">
        <v>246361913</v>
      </c>
      <c r="F10" s="1765">
        <v>4.7431924851330853E-2</v>
      </c>
      <c r="G10" s="1766">
        <v>2.3474881699024897E-2</v>
      </c>
    </row>
    <row r="11" spans="1:7" ht="15.75" thickBot="1">
      <c r="B11" s="109" t="s">
        <v>759</v>
      </c>
      <c r="C11" s="1809">
        <v>240711245</v>
      </c>
      <c r="D11" s="1810">
        <v>239824996</v>
      </c>
      <c r="E11" s="1811">
        <v>248477652</v>
      </c>
      <c r="F11" s="1765">
        <v>3.6079041569128112E-2</v>
      </c>
      <c r="G11" s="1766">
        <v>3.2264412906841899E-2</v>
      </c>
    </row>
    <row r="12" spans="1:7" ht="15.75" thickBot="1">
      <c r="B12" s="1971" t="s">
        <v>760</v>
      </c>
      <c r="C12" s="1972"/>
      <c r="D12" s="1972"/>
      <c r="E12" s="1973"/>
      <c r="F12" s="1731">
        <v>5.0600647753616723E-2</v>
      </c>
      <c r="G12" s="872">
        <v>8.6486136221539445E-2</v>
      </c>
    </row>
    <row r="13" spans="1:7">
      <c r="C13" s="819"/>
      <c r="D13" s="819"/>
      <c r="E13" s="819"/>
      <c r="F13" s="819"/>
    </row>
    <row r="14" spans="1:7" ht="15.75" thickBot="1">
      <c r="B14" s="400"/>
      <c r="C14" s="400"/>
      <c r="D14" s="400"/>
      <c r="E14" s="400"/>
      <c r="F14" s="400"/>
      <c r="G14" s="400"/>
    </row>
    <row r="15" spans="1:7">
      <c r="B15" s="399" t="s">
        <v>140</v>
      </c>
      <c r="C15" s="1921" t="s">
        <v>43</v>
      </c>
      <c r="D15" s="1942"/>
      <c r="E15" s="1923"/>
      <c r="F15" s="1921" t="s">
        <v>42</v>
      </c>
      <c r="G15" s="1923"/>
    </row>
    <row r="16" spans="1:7" ht="15.75" thickBot="1">
      <c r="B16" s="818" t="s">
        <v>44</v>
      </c>
      <c r="C16" s="343" t="s">
        <v>772</v>
      </c>
      <c r="D16" s="401" t="s">
        <v>938</v>
      </c>
      <c r="E16" s="347" t="s">
        <v>773</v>
      </c>
      <c r="F16" s="105" t="s">
        <v>26</v>
      </c>
      <c r="G16" s="106" t="s">
        <v>27</v>
      </c>
    </row>
    <row r="17" spans="2:7">
      <c r="B17" s="107" t="s">
        <v>141</v>
      </c>
      <c r="C17" s="381">
        <v>4715343</v>
      </c>
      <c r="D17" s="382">
        <v>4356311</v>
      </c>
      <c r="E17" s="915">
        <v>4957236</v>
      </c>
      <c r="F17" s="383">
        <v>0.13794354902576966</v>
      </c>
      <c r="G17" s="853">
        <v>5.1299131367537942E-2</v>
      </c>
    </row>
    <row r="18" spans="2:7">
      <c r="B18" s="107" t="s">
        <v>142</v>
      </c>
      <c r="C18" s="381">
        <v>40142638</v>
      </c>
      <c r="D18" s="382">
        <v>38005522</v>
      </c>
      <c r="E18" s="915">
        <v>39034049</v>
      </c>
      <c r="F18" s="383">
        <v>2.70625673816558E-2</v>
      </c>
      <c r="G18" s="853">
        <v>-2.7616246844564651E-2</v>
      </c>
    </row>
    <row r="19" spans="2:7" ht="15.75" thickBot="1">
      <c r="B19" s="110" t="s">
        <v>143</v>
      </c>
      <c r="C19" s="384">
        <v>8967877</v>
      </c>
      <c r="D19" s="385">
        <v>8824746</v>
      </c>
      <c r="E19" s="386">
        <v>8813657</v>
      </c>
      <c r="F19" s="820">
        <v>-1.2565800760724333E-3</v>
      </c>
      <c r="G19" s="821">
        <v>-1.7196935238964595E-2</v>
      </c>
    </row>
    <row r="20" spans="2:7" ht="15.75" thickBot="1">
      <c r="B20" s="109" t="s">
        <v>137</v>
      </c>
      <c r="C20" s="802">
        <v>53825858</v>
      </c>
      <c r="D20" s="803">
        <v>51186579</v>
      </c>
      <c r="E20" s="804">
        <v>52804942</v>
      </c>
      <c r="F20" s="805">
        <v>3.1616940057666243E-2</v>
      </c>
      <c r="G20" s="806">
        <v>-1.8967017673921727E-2</v>
      </c>
    </row>
    <row r="21" spans="2:7">
      <c r="C21" s="31"/>
      <c r="D21" s="31"/>
      <c r="E21" s="31"/>
    </row>
  </sheetData>
  <mergeCells count="5">
    <mergeCell ref="C4:E4"/>
    <mergeCell ref="F4:G4"/>
    <mergeCell ref="C15:E15"/>
    <mergeCell ref="F15:G15"/>
    <mergeCell ref="B12:E12"/>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ignoredErrors>
    <ignoredError sqref="B1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J21"/>
  <sheetViews>
    <sheetView showGridLines="0" zoomScale="63" zoomScaleNormal="100" workbookViewId="0">
      <pane xSplit="2" topLeftCell="C1" activePane="topRight" state="frozen"/>
      <selection pane="topRight"/>
    </sheetView>
  </sheetViews>
  <sheetFormatPr baseColWidth="10" defaultColWidth="11.42578125" defaultRowHeight="15"/>
  <cols>
    <col min="2" max="2" width="49.28515625" customWidth="1"/>
    <col min="3" max="5" width="15.5703125" customWidth="1"/>
    <col min="6" max="6" width="11.5703125" customWidth="1"/>
    <col min="7" max="7" width="11.5703125" bestFit="1" customWidth="1"/>
    <col min="10" max="10" width="17.42578125" customWidth="1"/>
  </cols>
  <sheetData>
    <row r="1" spans="1:10">
      <c r="A1" s="145" t="s">
        <v>21</v>
      </c>
    </row>
    <row r="3" spans="1:10" ht="15.75" thickBot="1"/>
    <row r="4" spans="1:10">
      <c r="B4" s="406" t="s">
        <v>144</v>
      </c>
      <c r="C4" s="1921" t="s">
        <v>43</v>
      </c>
      <c r="D4" s="1942"/>
      <c r="E4" s="1923"/>
      <c r="F4" s="1921" t="s">
        <v>42</v>
      </c>
      <c r="G4" s="1923"/>
      <c r="H4" s="19"/>
      <c r="I4" s="19"/>
      <c r="J4" s="19"/>
    </row>
    <row r="5" spans="1:10" ht="15.75" thickBot="1">
      <c r="B5" s="1470" t="s">
        <v>44</v>
      </c>
      <c r="C5" s="1598" t="s">
        <v>772</v>
      </c>
      <c r="D5" s="1598" t="s">
        <v>713</v>
      </c>
      <c r="E5" s="1598" t="s">
        <v>773</v>
      </c>
      <c r="F5" s="105" t="s">
        <v>26</v>
      </c>
      <c r="G5" s="106" t="s">
        <v>27</v>
      </c>
      <c r="H5" s="19"/>
      <c r="I5" s="19"/>
      <c r="J5" s="19"/>
    </row>
    <row r="6" spans="1:10">
      <c r="B6" s="402" t="s">
        <v>60</v>
      </c>
      <c r="C6" s="381">
        <v>161842066</v>
      </c>
      <c r="D6" s="382">
        <v>158430455</v>
      </c>
      <c r="E6" s="915">
        <v>170401633</v>
      </c>
      <c r="F6" s="383">
        <v>7.556109082688689E-2</v>
      </c>
      <c r="G6" s="853">
        <v>5.2888394294225094E-2</v>
      </c>
      <c r="H6" s="1471"/>
      <c r="I6" s="19"/>
      <c r="J6" s="19"/>
    </row>
    <row r="7" spans="1:10">
      <c r="B7" s="122" t="s">
        <v>145</v>
      </c>
      <c r="C7" s="381">
        <v>10754385</v>
      </c>
      <c r="D7" s="382">
        <v>11241079</v>
      </c>
      <c r="E7" s="915">
        <v>10675238</v>
      </c>
      <c r="F7" s="383">
        <v>-5.0336893815976169E-2</v>
      </c>
      <c r="G7" s="853">
        <v>-7.3595096325824727E-3</v>
      </c>
      <c r="H7" s="1471"/>
      <c r="I7" s="19"/>
      <c r="J7" s="19"/>
    </row>
    <row r="8" spans="1:10">
      <c r="B8" s="122" t="s">
        <v>146</v>
      </c>
      <c r="C8" s="381">
        <v>6646830</v>
      </c>
      <c r="D8" s="382">
        <v>6643892</v>
      </c>
      <c r="E8" s="915">
        <v>4776512</v>
      </c>
      <c r="F8" s="383">
        <v>-0.28106718170614453</v>
      </c>
      <c r="G8" s="853">
        <v>-0.2813849609513106</v>
      </c>
      <c r="H8" s="1471"/>
      <c r="I8" s="19"/>
      <c r="J8" s="19"/>
    </row>
    <row r="9" spans="1:10">
      <c r="B9" s="122" t="s">
        <v>147</v>
      </c>
      <c r="C9" s="381">
        <v>2413880</v>
      </c>
      <c r="D9" s="382">
        <v>3537281</v>
      </c>
      <c r="E9" s="915">
        <v>3467275</v>
      </c>
      <c r="F9" s="383">
        <v>-1.9790907196798879E-2</v>
      </c>
      <c r="G9" s="853">
        <v>0.43639078993156244</v>
      </c>
      <c r="H9" s="1471"/>
      <c r="I9" s="19"/>
      <c r="J9" s="19"/>
    </row>
    <row r="10" spans="1:10" ht="15.75" thickBot="1">
      <c r="B10" s="403" t="s">
        <v>148</v>
      </c>
      <c r="C10" s="381">
        <v>17268443</v>
      </c>
      <c r="D10" s="382">
        <v>12209724</v>
      </c>
      <c r="E10" s="915">
        <v>14025535</v>
      </c>
      <c r="F10" s="383">
        <v>0.14871843130933993</v>
      </c>
      <c r="G10" s="853">
        <v>-0.1877938850653762</v>
      </c>
      <c r="H10" s="1471"/>
      <c r="I10" s="19"/>
      <c r="J10" s="19"/>
    </row>
    <row r="11" spans="1:10" ht="15.75" thickBot="1">
      <c r="B11" s="404" t="s">
        <v>149</v>
      </c>
      <c r="C11" s="802">
        <v>198925604</v>
      </c>
      <c r="D11" s="803">
        <v>192062431</v>
      </c>
      <c r="E11" s="804">
        <v>203346193</v>
      </c>
      <c r="F11" s="805">
        <v>5.8750490354878337E-2</v>
      </c>
      <c r="G11" s="806">
        <v>2.2222322874032807E-2</v>
      </c>
      <c r="H11" s="1471"/>
      <c r="I11" s="19"/>
      <c r="J11" s="19"/>
    </row>
    <row r="12" spans="1:10" ht="15.75" thickBot="1">
      <c r="B12" s="1812" t="s">
        <v>761</v>
      </c>
      <c r="C12" s="803">
        <v>198925604</v>
      </c>
      <c r="D12" s="803">
        <v>197503936</v>
      </c>
      <c r="E12" s="804">
        <v>205659047</v>
      </c>
      <c r="F12" s="1731">
        <v>4.1290878375203732E-2</v>
      </c>
      <c r="G12" s="872">
        <v>3.3849051427286447E-2</v>
      </c>
      <c r="H12" s="1471"/>
      <c r="I12" s="19"/>
      <c r="J12" s="19"/>
    </row>
    <row r="13" spans="1:10" ht="15.75" thickBot="1">
      <c r="B13" s="1728" t="s">
        <v>762</v>
      </c>
      <c r="C13" s="1729"/>
      <c r="D13" s="1729"/>
      <c r="E13" s="1730"/>
      <c r="F13" s="1731">
        <v>5.652251627136029E-2</v>
      </c>
      <c r="G13" s="872">
        <v>9.052414830314004E-2</v>
      </c>
      <c r="H13" s="1471"/>
      <c r="I13" s="19"/>
      <c r="J13" s="19"/>
    </row>
    <row r="14" spans="1:10">
      <c r="B14" s="706"/>
      <c r="C14" s="706"/>
      <c r="D14" s="706"/>
      <c r="E14" s="706"/>
      <c r="F14" s="1798"/>
      <c r="G14" s="1798"/>
      <c r="H14" s="1471"/>
      <c r="I14" s="19"/>
      <c r="J14" s="19"/>
    </row>
    <row r="15" spans="1:10" ht="15.75" thickBot="1">
      <c r="B15" s="19"/>
      <c r="C15" s="19"/>
      <c r="D15" s="19"/>
      <c r="E15" s="19"/>
      <c r="F15" s="19"/>
      <c r="G15" s="19"/>
      <c r="H15" s="19"/>
      <c r="I15" s="19"/>
      <c r="J15" s="19"/>
    </row>
    <row r="16" spans="1:10">
      <c r="B16" s="1946" t="s">
        <v>150</v>
      </c>
      <c r="C16" s="1974" t="s">
        <v>23</v>
      </c>
      <c r="D16" s="1975"/>
      <c r="E16" s="1976"/>
      <c r="F16" s="1974" t="s">
        <v>510</v>
      </c>
      <c r="G16" s="1976"/>
      <c r="H16" s="1948" t="s">
        <v>43</v>
      </c>
      <c r="I16" s="1949"/>
      <c r="J16" s="1375" t="s">
        <v>510</v>
      </c>
    </row>
    <row r="17" spans="2:10" ht="15.75" thickBot="1">
      <c r="B17" s="1947"/>
      <c r="C17" s="1472" t="s">
        <v>770</v>
      </c>
      <c r="D17" s="1473" t="s">
        <v>714</v>
      </c>
      <c r="E17" s="1474" t="s">
        <v>771</v>
      </c>
      <c r="F17" s="1475" t="s">
        <v>26</v>
      </c>
      <c r="G17" s="1378" t="s">
        <v>27</v>
      </c>
      <c r="H17" s="1476" t="s">
        <v>772</v>
      </c>
      <c r="I17" s="1477" t="s">
        <v>773</v>
      </c>
      <c r="J17" s="1243" t="str">
        <f>+CONCATENATE(I17," / ",H17)</f>
        <v>Dec 25 / Dec 24</v>
      </c>
    </row>
    <row r="18" spans="2:10" ht="15.75" thickBot="1">
      <c r="B18" s="640" t="s">
        <v>150</v>
      </c>
      <c r="C18" s="1593">
        <v>2.561960463545012E-2</v>
      </c>
      <c r="D18" s="1594">
        <v>2.4303619335266206E-2</v>
      </c>
      <c r="E18" s="1595">
        <v>2.3068105869132487E-2</v>
      </c>
      <c r="F18" s="825" t="str">
        <f>CONCATENATE(ROUND(E18*10000,0)-ROUND(D18*10000,0)," bps")</f>
        <v>-12 bps</v>
      </c>
      <c r="G18" s="826" t="str">
        <f>CONCATENATE(ROUND(E18*10000,0)-ROUND(C18*10000,0)," bps")</f>
        <v>-25 bps</v>
      </c>
      <c r="H18" s="1594">
        <v>2.7350248574375898E-2</v>
      </c>
      <c r="I18" s="1594">
        <v>2.3136640623105876E-2</v>
      </c>
      <c r="J18" s="1187" t="str">
        <f>CONCATENATE(ROUND(I18*10000,0)-ROUND(H18*10000,0)," bps")</f>
        <v>-43 bps</v>
      </c>
    </row>
    <row r="19" spans="2:10">
      <c r="F19" s="824"/>
    </row>
    <row r="21" spans="2:10">
      <c r="E21" s="45"/>
    </row>
  </sheetData>
  <mergeCells count="6">
    <mergeCell ref="H16:I16"/>
    <mergeCell ref="B16:B17"/>
    <mergeCell ref="C16:E16"/>
    <mergeCell ref="F16:G16"/>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topLeftCell="A2" zoomScale="58" zoomScaleNormal="70" workbookViewId="0">
      <pane xSplit="2" topLeftCell="U1" activePane="topRight" state="frozen"/>
      <selection pane="topRight" activeCell="AF16" sqref="AA14:AF16"/>
    </sheetView>
  </sheetViews>
  <sheetFormatPr baseColWidth="10" defaultColWidth="11.42578125" defaultRowHeight="15"/>
  <cols>
    <col min="2" max="2" width="55.7109375" style="5" customWidth="1"/>
    <col min="3" max="5" width="12.42578125" style="5" customWidth="1"/>
    <col min="6" max="7" width="8.42578125" style="5" customWidth="1"/>
    <col min="8" max="8" width="12.7109375" customWidth="1"/>
    <col min="9" max="9" width="11.28515625" customWidth="1"/>
    <col min="10" max="10" width="15" customWidth="1"/>
    <col min="11" max="11" width="12.28515625" customWidth="1"/>
    <col min="12" max="12" width="7.7109375" customWidth="1"/>
    <col min="13" max="13" width="27.28515625" customWidth="1"/>
    <col min="14" max="18" width="11.42578125" bestFit="1" customWidth="1"/>
    <col min="24" max="29" width="11.42578125" customWidth="1"/>
  </cols>
  <sheetData>
    <row r="1" spans="1:29">
      <c r="A1" s="405" t="s">
        <v>21</v>
      </c>
    </row>
    <row r="2" spans="1:29" ht="15.75" thickBot="1">
      <c r="A2" s="405"/>
    </row>
    <row r="3" spans="1:29">
      <c r="B3" s="406" t="s">
        <v>151</v>
      </c>
      <c r="C3" s="1981" t="s">
        <v>23</v>
      </c>
      <c r="D3" s="1981"/>
      <c r="E3" s="1981"/>
      <c r="F3" s="1981" t="s">
        <v>152</v>
      </c>
      <c r="G3" s="1982"/>
      <c r="H3" s="1985" t="s">
        <v>25</v>
      </c>
      <c r="I3" s="1949"/>
      <c r="J3" s="1375" t="s">
        <v>152</v>
      </c>
      <c r="L3" s="5"/>
      <c r="M3" s="1983" t="s">
        <v>177</v>
      </c>
      <c r="N3" s="1986" t="s">
        <v>770</v>
      </c>
      <c r="O3" s="1987"/>
      <c r="P3" s="1987"/>
      <c r="Q3" s="1986" t="s">
        <v>714</v>
      </c>
      <c r="R3" s="1987"/>
      <c r="S3" s="1988"/>
      <c r="T3" s="1989" t="s">
        <v>771</v>
      </c>
      <c r="U3" s="1942"/>
      <c r="V3" s="1923"/>
      <c r="W3" s="19"/>
      <c r="X3" s="816"/>
      <c r="Y3" s="836" t="s">
        <v>772</v>
      </c>
      <c r="Z3" s="817"/>
      <c r="AA3" s="816"/>
      <c r="AB3" s="837" t="s">
        <v>773</v>
      </c>
      <c r="AC3" s="817"/>
    </row>
    <row r="4" spans="1:29" ht="15.75" thickBot="1">
      <c r="B4" s="125" t="s">
        <v>44</v>
      </c>
      <c r="C4" s="1601" t="s">
        <v>770</v>
      </c>
      <c r="D4" s="1602" t="s">
        <v>714</v>
      </c>
      <c r="E4" s="1603" t="s">
        <v>771</v>
      </c>
      <c r="F4" s="407" t="s">
        <v>26</v>
      </c>
      <c r="G4" s="738" t="s">
        <v>27</v>
      </c>
      <c r="H4" s="1604" t="s">
        <v>772</v>
      </c>
      <c r="I4" s="1604" t="s">
        <v>773</v>
      </c>
      <c r="J4" s="641" t="str">
        <f>I4&amp;" / "&amp;H4</f>
        <v>Dec 25 / Dec 24</v>
      </c>
      <c r="L4" s="5"/>
      <c r="M4" s="1984"/>
      <c r="N4" s="838" t="s">
        <v>178</v>
      </c>
      <c r="O4" s="1991" t="s">
        <v>179</v>
      </c>
      <c r="P4" s="1979" t="s">
        <v>172</v>
      </c>
      <c r="Q4" s="838" t="s">
        <v>178</v>
      </c>
      <c r="R4" s="1991" t="s">
        <v>179</v>
      </c>
      <c r="S4" s="1979" t="s">
        <v>172</v>
      </c>
      <c r="T4" s="838" t="s">
        <v>178</v>
      </c>
      <c r="U4" s="1991" t="s">
        <v>179</v>
      </c>
      <c r="V4" s="1979" t="s">
        <v>172</v>
      </c>
      <c r="W4" s="19"/>
      <c r="X4" s="124" t="s">
        <v>178</v>
      </c>
      <c r="Y4" s="839"/>
      <c r="Z4" s="1378"/>
      <c r="AA4" s="1379" t="s">
        <v>178</v>
      </c>
      <c r="AB4" s="839"/>
      <c r="AC4" s="1378"/>
    </row>
    <row r="5" spans="1:29" ht="15.75" thickBot="1">
      <c r="B5" s="408" t="s">
        <v>153</v>
      </c>
      <c r="C5" s="714">
        <v>5012121</v>
      </c>
      <c r="D5" s="715">
        <v>4987693</v>
      </c>
      <c r="E5" s="716">
        <v>5125394</v>
      </c>
      <c r="F5" s="708">
        <v>2.7608154712008136E-2</v>
      </c>
      <c r="G5" s="409">
        <v>2.2599813532035638E-2</v>
      </c>
      <c r="H5" s="714">
        <v>19869256</v>
      </c>
      <c r="I5" s="716">
        <v>19930169</v>
      </c>
      <c r="J5" s="642">
        <v>3.065691035436858E-3</v>
      </c>
      <c r="L5" s="5"/>
      <c r="M5" s="125" t="s">
        <v>102</v>
      </c>
      <c r="N5" s="840" t="s">
        <v>180</v>
      </c>
      <c r="O5" s="1992"/>
      <c r="P5" s="1980"/>
      <c r="Q5" s="840" t="s">
        <v>180</v>
      </c>
      <c r="R5" s="1992"/>
      <c r="S5" s="1980"/>
      <c r="T5" s="840" t="s">
        <v>180</v>
      </c>
      <c r="U5" s="1992"/>
      <c r="V5" s="1980"/>
      <c r="W5" s="19"/>
      <c r="X5" s="719" t="s">
        <v>180</v>
      </c>
      <c r="Y5" s="1381" t="s">
        <v>179</v>
      </c>
      <c r="Z5" s="93" t="s">
        <v>172</v>
      </c>
      <c r="AA5" s="1381" t="s">
        <v>180</v>
      </c>
      <c r="AB5" s="1381" t="s">
        <v>179</v>
      </c>
      <c r="AC5" s="93" t="s">
        <v>172</v>
      </c>
    </row>
    <row r="6" spans="1:29">
      <c r="A6" s="739"/>
      <c r="B6" s="111" t="s">
        <v>154</v>
      </c>
      <c r="C6" s="541">
        <v>3940002</v>
      </c>
      <c r="D6" s="709">
        <v>3960980</v>
      </c>
      <c r="E6" s="750">
        <v>4094165</v>
      </c>
      <c r="F6" s="333">
        <v>3.3624254603658692E-2</v>
      </c>
      <c r="G6" s="777">
        <v>3.91276451128705E-2</v>
      </c>
      <c r="H6" s="541">
        <v>15654390</v>
      </c>
      <c r="I6" s="750">
        <v>15743509</v>
      </c>
      <c r="J6" s="112">
        <v>5.6929078680165758E-3</v>
      </c>
      <c r="L6" s="5"/>
      <c r="M6" s="1354" t="s">
        <v>640</v>
      </c>
      <c r="N6" s="1351"/>
      <c r="O6" s="1352"/>
      <c r="P6" s="1353"/>
      <c r="Q6" s="1351"/>
      <c r="R6" s="1352"/>
      <c r="S6" s="1353"/>
      <c r="T6" s="1351"/>
      <c r="U6" s="1352"/>
      <c r="V6" s="1353"/>
      <c r="W6" s="19"/>
      <c r="X6" s="1355"/>
      <c r="Y6" s="1352"/>
      <c r="Z6" s="1353"/>
      <c r="AA6" s="1352"/>
      <c r="AB6" s="1352"/>
      <c r="AC6" s="1353"/>
    </row>
    <row r="7" spans="1:29">
      <c r="B7" s="111" t="s">
        <v>155</v>
      </c>
      <c r="C7" s="541">
        <v>15285</v>
      </c>
      <c r="D7" s="709">
        <v>19179</v>
      </c>
      <c r="E7" s="750">
        <v>20064</v>
      </c>
      <c r="F7" s="333">
        <v>4.6144220240888469E-2</v>
      </c>
      <c r="G7" s="777">
        <v>0.31265947006869482</v>
      </c>
      <c r="H7" s="541">
        <v>49469</v>
      </c>
      <c r="I7" s="750">
        <v>87275</v>
      </c>
      <c r="J7" s="112">
        <v>0.76423618831995799</v>
      </c>
      <c r="L7" s="5"/>
      <c r="M7" s="122" t="s">
        <v>181</v>
      </c>
      <c r="N7" s="841">
        <v>38564</v>
      </c>
      <c r="O7" s="842">
        <v>386</v>
      </c>
      <c r="P7" s="926">
        <v>4.003734052484182E-2</v>
      </c>
      <c r="Q7" s="841">
        <v>35034</v>
      </c>
      <c r="R7" s="842">
        <v>316</v>
      </c>
      <c r="S7" s="926">
        <v>3.6079237312325173E-2</v>
      </c>
      <c r="T7" s="841">
        <v>38628</v>
      </c>
      <c r="U7" s="842">
        <v>366</v>
      </c>
      <c r="V7" s="926">
        <v>3.7899968934451696E-2</v>
      </c>
      <c r="W7" s="19"/>
      <c r="X7" s="841">
        <v>33050</v>
      </c>
      <c r="Y7" s="842">
        <v>1406</v>
      </c>
      <c r="Z7" s="926">
        <v>4.2541603630862332E-2</v>
      </c>
      <c r="AA7" s="841">
        <v>40757</v>
      </c>
      <c r="AB7" s="842">
        <v>1369</v>
      </c>
      <c r="AC7" s="926">
        <v>3.3589322079642762E-2</v>
      </c>
    </row>
    <row r="8" spans="1:29">
      <c r="B8" s="111" t="s">
        <v>156</v>
      </c>
      <c r="C8" s="541">
        <v>386205</v>
      </c>
      <c r="D8" s="709">
        <v>316420</v>
      </c>
      <c r="E8" s="750">
        <v>366208</v>
      </c>
      <c r="F8" s="333">
        <v>0.1573478288350926</v>
      </c>
      <c r="G8" s="777">
        <v>-5.1778200696521275E-2</v>
      </c>
      <c r="H8" s="541">
        <v>1405854</v>
      </c>
      <c r="I8" s="750">
        <v>1369573</v>
      </c>
      <c r="J8" s="112">
        <v>-2.5807089498625035E-2</v>
      </c>
      <c r="L8" s="5"/>
      <c r="M8" s="122" t="s">
        <v>182</v>
      </c>
      <c r="N8" s="841">
        <v>1227</v>
      </c>
      <c r="O8" s="842">
        <v>18</v>
      </c>
      <c r="P8" s="926">
        <v>5.8679706601466992E-2</v>
      </c>
      <c r="Q8" s="841">
        <v>3999</v>
      </c>
      <c r="R8" s="842">
        <v>68</v>
      </c>
      <c r="S8" s="926">
        <v>6.801700425106276E-2</v>
      </c>
      <c r="T8" s="841">
        <v>2791</v>
      </c>
      <c r="U8" s="842">
        <v>26</v>
      </c>
      <c r="V8" s="926">
        <v>3.7262629881762807E-2</v>
      </c>
      <c r="W8" s="19"/>
      <c r="X8" s="841">
        <v>1222</v>
      </c>
      <c r="Y8" s="842">
        <v>100</v>
      </c>
      <c r="Z8" s="926">
        <v>8.1833060556464818E-2</v>
      </c>
      <c r="AA8" s="841">
        <v>1605</v>
      </c>
      <c r="AB8" s="842">
        <v>182</v>
      </c>
      <c r="AC8" s="926">
        <v>0.11339563862928349</v>
      </c>
    </row>
    <row r="9" spans="1:29">
      <c r="B9" s="111" t="s">
        <v>157</v>
      </c>
      <c r="C9" s="541">
        <v>652155</v>
      </c>
      <c r="D9" s="709">
        <v>623216</v>
      </c>
      <c r="E9" s="750">
        <v>618810</v>
      </c>
      <c r="F9" s="333">
        <v>-7.06977997997484E-3</v>
      </c>
      <c r="G9" s="777">
        <v>-5.1130482784000737E-2</v>
      </c>
      <c r="H9" s="541">
        <v>2660322</v>
      </c>
      <c r="I9" s="750">
        <v>2547084</v>
      </c>
      <c r="J9" s="112">
        <v>-4.2565524023031799E-2</v>
      </c>
      <c r="L9" s="5"/>
      <c r="M9" s="122" t="s">
        <v>183</v>
      </c>
      <c r="N9" s="841">
        <v>53578</v>
      </c>
      <c r="O9" s="842">
        <v>667</v>
      </c>
      <c r="P9" s="926">
        <v>4.97965582888499E-2</v>
      </c>
      <c r="Q9" s="841">
        <v>51396</v>
      </c>
      <c r="R9" s="842">
        <v>643</v>
      </c>
      <c r="S9" s="926">
        <v>5.0042804887539885E-2</v>
      </c>
      <c r="T9" s="841">
        <v>51996</v>
      </c>
      <c r="U9" s="842">
        <v>639</v>
      </c>
      <c r="V9" s="926">
        <v>4.9157627509808448E-2</v>
      </c>
      <c r="W9" s="19"/>
      <c r="X9" s="841">
        <v>53021</v>
      </c>
      <c r="Y9" s="842">
        <v>2710</v>
      </c>
      <c r="Z9" s="926">
        <v>5.1111823617057392E-2</v>
      </c>
      <c r="AA9" s="841">
        <v>53315</v>
      </c>
      <c r="AB9" s="842">
        <v>2634</v>
      </c>
      <c r="AC9" s="926">
        <v>4.9404482790959395E-2</v>
      </c>
    </row>
    <row r="10" spans="1:29" ht="15.75" thickBot="1">
      <c r="B10" s="111" t="s">
        <v>158</v>
      </c>
      <c r="C10" s="541">
        <v>18474</v>
      </c>
      <c r="D10" s="709">
        <v>67898</v>
      </c>
      <c r="E10" s="750">
        <v>26147</v>
      </c>
      <c r="F10" s="333">
        <v>-0.61490765560104865</v>
      </c>
      <c r="G10" s="777">
        <v>0.41534047851033884</v>
      </c>
      <c r="H10" s="541">
        <v>99221</v>
      </c>
      <c r="I10" s="750">
        <v>182728</v>
      </c>
      <c r="J10" s="112">
        <v>0.84162626863264833</v>
      </c>
      <c r="L10" s="5"/>
      <c r="M10" s="122" t="s">
        <v>59</v>
      </c>
      <c r="N10" s="841">
        <v>144150</v>
      </c>
      <c r="O10" s="842">
        <v>3940</v>
      </c>
      <c r="P10" s="926">
        <v>0.10933055844606313</v>
      </c>
      <c r="Q10" s="841">
        <v>142857</v>
      </c>
      <c r="R10" s="842">
        <v>3961</v>
      </c>
      <c r="S10" s="926">
        <v>0.11090811090811091</v>
      </c>
      <c r="T10" s="841">
        <v>147369</v>
      </c>
      <c r="U10" s="842">
        <v>4094</v>
      </c>
      <c r="V10" s="926">
        <v>0.11112242059049053</v>
      </c>
      <c r="W10" s="619"/>
      <c r="X10" s="841">
        <v>145354</v>
      </c>
      <c r="Y10" s="842">
        <v>15655</v>
      </c>
      <c r="Z10" s="926">
        <v>0.10770257440455715</v>
      </c>
      <c r="AA10" s="841">
        <v>147859</v>
      </c>
      <c r="AB10" s="842">
        <v>15743</v>
      </c>
      <c r="AC10" s="926">
        <v>0.10647305879249826</v>
      </c>
    </row>
    <row r="11" spans="1:29" ht="15.75" thickBot="1">
      <c r="B11" s="113" t="s">
        <v>159</v>
      </c>
      <c r="C11" s="543">
        <v>1382327</v>
      </c>
      <c r="D11" s="717">
        <v>1299864</v>
      </c>
      <c r="E11" s="752">
        <v>1284127</v>
      </c>
      <c r="F11" s="410">
        <v>-1.2106651157351846E-2</v>
      </c>
      <c r="G11" s="784">
        <v>-7.1039630999032793E-2</v>
      </c>
      <c r="H11" s="543">
        <v>5754125</v>
      </c>
      <c r="I11" s="752">
        <v>5213690</v>
      </c>
      <c r="J11" s="114">
        <v>-9.3921317315838637E-2</v>
      </c>
      <c r="L11" s="5"/>
      <c r="M11" s="843" t="s">
        <v>184</v>
      </c>
      <c r="N11" s="844">
        <v>237519</v>
      </c>
      <c r="O11" s="845">
        <v>5011</v>
      </c>
      <c r="P11" s="846">
        <v>8.4389038350616161E-2</v>
      </c>
      <c r="Q11" s="844">
        <v>233286</v>
      </c>
      <c r="R11" s="845">
        <v>4988</v>
      </c>
      <c r="S11" s="846">
        <v>8.5525920972540137E-2</v>
      </c>
      <c r="T11" s="844">
        <v>240784</v>
      </c>
      <c r="U11" s="845">
        <v>5125</v>
      </c>
      <c r="V11" s="846">
        <v>8.5138547411788154E-2</v>
      </c>
      <c r="W11" s="19"/>
      <c r="X11" s="844">
        <v>232647</v>
      </c>
      <c r="Y11" s="845">
        <v>19871</v>
      </c>
      <c r="Z11" s="846">
        <v>8.5412663821153936E-2</v>
      </c>
      <c r="AA11" s="844">
        <v>243536</v>
      </c>
      <c r="AB11" s="845">
        <v>19928</v>
      </c>
      <c r="AC11" s="846">
        <v>8.1827737993561522E-2</v>
      </c>
    </row>
    <row r="12" spans="1:29" ht="15.75" thickBot="1">
      <c r="B12" s="115" t="s">
        <v>160</v>
      </c>
      <c r="C12" s="543">
        <v>1250239</v>
      </c>
      <c r="D12" s="717">
        <v>1158421</v>
      </c>
      <c r="E12" s="752">
        <v>1140166</v>
      </c>
      <c r="F12" s="410">
        <v>-1.5758519571036782E-2</v>
      </c>
      <c r="G12" s="784">
        <v>-8.804156645249428E-2</v>
      </c>
      <c r="H12" s="543">
        <v>5246769</v>
      </c>
      <c r="I12" s="752">
        <v>4653609</v>
      </c>
      <c r="J12" s="114">
        <v>-0.11305243284009645</v>
      </c>
      <c r="L12" s="5"/>
      <c r="M12" s="847" t="s">
        <v>185</v>
      </c>
      <c r="N12" s="848">
        <v>0.54736252678733066</v>
      </c>
      <c r="O12" s="849">
        <v>0.68808621033725803</v>
      </c>
      <c r="P12" s="850">
        <v>0.10608496334869125</v>
      </c>
      <c r="Q12" s="848">
        <v>0.56726078718825823</v>
      </c>
      <c r="R12" s="849">
        <v>0.7135124298315958</v>
      </c>
      <c r="S12" s="850">
        <v>0.10757628425045718</v>
      </c>
      <c r="T12" s="848">
        <v>0.56647036347930091</v>
      </c>
      <c r="U12" s="849">
        <v>0.71239024390243899</v>
      </c>
      <c r="V12" s="850">
        <v>0.10706980358805546</v>
      </c>
      <c r="W12" s="19"/>
      <c r="X12" s="848">
        <v>0.56188990186849608</v>
      </c>
      <c r="Y12" s="849">
        <v>0.69231543455286604</v>
      </c>
      <c r="Z12" s="850">
        <v>0.10523859794066798</v>
      </c>
      <c r="AA12" s="848">
        <v>0.55569197161815909</v>
      </c>
      <c r="AB12" s="849">
        <v>0.71050782818145319</v>
      </c>
      <c r="AC12" s="850">
        <v>0.10462495658792147</v>
      </c>
    </row>
    <row r="13" spans="1:29" ht="15.75" thickBot="1">
      <c r="B13" s="116" t="s">
        <v>161</v>
      </c>
      <c r="C13" s="541">
        <v>655429</v>
      </c>
      <c r="D13" s="709">
        <v>565344</v>
      </c>
      <c r="E13" s="750">
        <v>577645</v>
      </c>
      <c r="F13" s="333">
        <v>2.1758433803135791E-2</v>
      </c>
      <c r="G13" s="777">
        <v>-0.11867646991512429</v>
      </c>
      <c r="H13" s="541">
        <v>2850474</v>
      </c>
      <c r="I13" s="750">
        <v>2303616</v>
      </c>
      <c r="J13" s="112">
        <v>-0.19184809263301472</v>
      </c>
      <c r="L13" s="5"/>
      <c r="M13" s="847" t="s">
        <v>186</v>
      </c>
      <c r="N13" s="848">
        <v>0.45263747321266928</v>
      </c>
      <c r="O13" s="849">
        <v>0.31191378966274197</v>
      </c>
      <c r="P13" s="850">
        <v>5.815272997860664E-2</v>
      </c>
      <c r="Q13" s="848">
        <v>0.43273921281174182</v>
      </c>
      <c r="R13" s="849">
        <v>0.28648757016840415</v>
      </c>
      <c r="S13" s="850">
        <v>5.6620968381012757E-2</v>
      </c>
      <c r="T13" s="848">
        <v>0.43352963652069904</v>
      </c>
      <c r="U13" s="849">
        <v>0.28760975609756095</v>
      </c>
      <c r="V13" s="850">
        <v>5.6482129000737638E-2</v>
      </c>
      <c r="W13" s="19"/>
      <c r="X13" s="848">
        <v>0.43811009813150398</v>
      </c>
      <c r="Y13" s="849">
        <v>0.30768456544713402</v>
      </c>
      <c r="Z13" s="850">
        <v>5.9985283296541576E-2</v>
      </c>
      <c r="AA13" s="848">
        <v>0.44430802838184086</v>
      </c>
      <c r="AB13" s="849">
        <v>0.28949217181854675</v>
      </c>
      <c r="AC13" s="850">
        <v>5.3315466013585326E-2</v>
      </c>
    </row>
    <row r="14" spans="1:29">
      <c r="B14" s="116" t="s">
        <v>162</v>
      </c>
      <c r="C14" s="541">
        <v>286638</v>
      </c>
      <c r="D14" s="709">
        <v>252490</v>
      </c>
      <c r="E14" s="750">
        <v>245191</v>
      </c>
      <c r="F14" s="333">
        <v>-2.8908075567349201E-2</v>
      </c>
      <c r="G14" s="777">
        <v>-0.14459701784131901</v>
      </c>
      <c r="H14" s="541">
        <v>1081126</v>
      </c>
      <c r="I14" s="750">
        <v>1029593</v>
      </c>
      <c r="J14" s="112">
        <v>-4.7666044475852029E-2</v>
      </c>
      <c r="L14" s="5"/>
      <c r="M14" s="19"/>
      <c r="N14" s="19"/>
      <c r="O14" s="19"/>
      <c r="P14" s="19"/>
      <c r="Q14" s="19"/>
      <c r="R14" s="19"/>
      <c r="S14" s="19"/>
      <c r="T14" s="19"/>
      <c r="U14" s="19"/>
      <c r="V14" s="19"/>
      <c r="W14" s="19"/>
      <c r="X14" s="19"/>
      <c r="Y14" s="19"/>
      <c r="Z14" s="19"/>
      <c r="AA14" s="19"/>
      <c r="AB14" s="19"/>
      <c r="AC14" s="19"/>
    </row>
    <row r="15" spans="1:29">
      <c r="B15" s="116" t="s">
        <v>163</v>
      </c>
      <c r="C15" s="541">
        <v>201053</v>
      </c>
      <c r="D15" s="709">
        <v>164653</v>
      </c>
      <c r="E15" s="750">
        <v>184588</v>
      </c>
      <c r="F15" s="333">
        <v>0.12107280158879583</v>
      </c>
      <c r="G15" s="777">
        <v>-8.1893828990365722E-2</v>
      </c>
      <c r="H15" s="541">
        <v>799223</v>
      </c>
      <c r="I15" s="750">
        <v>710390</v>
      </c>
      <c r="J15" s="112">
        <v>-0.11114920366405871</v>
      </c>
      <c r="M15" s="19"/>
      <c r="N15" s="19"/>
      <c r="O15" s="19"/>
      <c r="P15" s="19"/>
      <c r="Q15" s="19"/>
      <c r="R15" s="19"/>
      <c r="S15" s="19"/>
      <c r="T15" s="19"/>
      <c r="U15" s="19"/>
      <c r="V15" s="19"/>
      <c r="W15" s="19"/>
      <c r="X15" s="19"/>
      <c r="Y15" s="19"/>
      <c r="Z15" s="19"/>
      <c r="AA15" s="19"/>
      <c r="AB15" s="19"/>
      <c r="AC15" s="19"/>
    </row>
    <row r="16" spans="1:29" ht="15.75" thickBot="1">
      <c r="B16" s="117" t="s">
        <v>164</v>
      </c>
      <c r="C16" s="541">
        <v>107119</v>
      </c>
      <c r="D16" s="709">
        <v>175934</v>
      </c>
      <c r="E16" s="750">
        <v>132742</v>
      </c>
      <c r="F16" s="333">
        <v>-0.24550115384178159</v>
      </c>
      <c r="G16" s="777">
        <v>0.2392012621477049</v>
      </c>
      <c r="H16" s="541">
        <v>515946</v>
      </c>
      <c r="I16" s="750">
        <v>610010</v>
      </c>
      <c r="J16" s="112">
        <v>0.18231365297918775</v>
      </c>
      <c r="M16" s="19"/>
      <c r="N16" s="19"/>
      <c r="O16" s="19"/>
      <c r="P16" s="19"/>
      <c r="Q16" s="19"/>
      <c r="R16" s="19"/>
      <c r="S16" s="19"/>
      <c r="T16" s="19"/>
      <c r="U16" s="19"/>
      <c r="V16" s="19"/>
      <c r="W16" s="19"/>
      <c r="X16" s="19"/>
      <c r="Y16" s="19"/>
      <c r="Z16" s="19"/>
      <c r="AA16" s="19"/>
      <c r="AB16" s="19"/>
      <c r="AC16" s="19"/>
    </row>
    <row r="17" spans="2:29" ht="15.75" thickBot="1">
      <c r="B17" s="115" t="s">
        <v>165</v>
      </c>
      <c r="C17" s="543">
        <v>132088</v>
      </c>
      <c r="D17" s="717">
        <v>141443</v>
      </c>
      <c r="E17" s="752">
        <v>143961</v>
      </c>
      <c r="F17" s="410">
        <v>1.7802224217529323E-2</v>
      </c>
      <c r="G17" s="784">
        <v>8.9887045000302826E-2</v>
      </c>
      <c r="H17" s="543">
        <v>507356</v>
      </c>
      <c r="I17" s="752">
        <v>560081</v>
      </c>
      <c r="J17" s="114">
        <v>0.10392111259155307</v>
      </c>
      <c r="M17" s="1983" t="s">
        <v>187</v>
      </c>
      <c r="N17" s="1987" t="str">
        <f>+N3</f>
        <v>4Q24</v>
      </c>
      <c r="O17" s="1987"/>
      <c r="P17" s="1993"/>
      <c r="Q17" s="1987" t="str">
        <f>+Q3</f>
        <v>3Q25</v>
      </c>
      <c r="R17" s="1987"/>
      <c r="S17" s="1988"/>
      <c r="T17" s="1987" t="str">
        <f>+T3</f>
        <v>4Q25</v>
      </c>
      <c r="U17" s="1994"/>
      <c r="V17" s="1988"/>
      <c r="W17" s="19"/>
      <c r="X17" s="1986" t="str">
        <f>+Y3</f>
        <v>Dec 24</v>
      </c>
      <c r="Y17" s="1994"/>
      <c r="Z17" s="1988"/>
      <c r="AA17" s="1986" t="str">
        <f>+AB3</f>
        <v>Dec 25</v>
      </c>
      <c r="AB17" s="1994"/>
      <c r="AC17" s="1988"/>
    </row>
    <row r="18" spans="2:29" ht="15.75" thickBot="1">
      <c r="B18" s="118" t="s">
        <v>45</v>
      </c>
      <c r="C18" s="712">
        <v>3629794</v>
      </c>
      <c r="D18" s="713">
        <v>3687829</v>
      </c>
      <c r="E18" s="737">
        <v>3841267</v>
      </c>
      <c r="F18" s="658">
        <v>4.1606592930420579E-2</v>
      </c>
      <c r="G18" s="659">
        <v>5.826033102705002E-2</v>
      </c>
      <c r="H18" s="712">
        <v>14115131</v>
      </c>
      <c r="I18" s="737">
        <v>14716479</v>
      </c>
      <c r="J18" s="660">
        <v>4.2603076089056488E-2</v>
      </c>
      <c r="M18" s="1984"/>
      <c r="N18" s="124" t="s">
        <v>178</v>
      </c>
      <c r="O18" s="1990" t="s">
        <v>188</v>
      </c>
      <c r="P18" s="1979" t="s">
        <v>172</v>
      </c>
      <c r="Q18" s="851" t="s">
        <v>178</v>
      </c>
      <c r="R18" s="1990" t="s">
        <v>188</v>
      </c>
      <c r="S18" s="1979" t="s">
        <v>172</v>
      </c>
      <c r="T18" s="851" t="s">
        <v>178</v>
      </c>
      <c r="U18" s="1990" t="s">
        <v>188</v>
      </c>
      <c r="V18" s="1979" t="s">
        <v>172</v>
      </c>
      <c r="W18" s="19"/>
      <c r="X18" s="124" t="s">
        <v>178</v>
      </c>
      <c r="Y18" s="839"/>
      <c r="Z18" s="1378"/>
      <c r="AA18" s="1379" t="s">
        <v>178</v>
      </c>
      <c r="AB18" s="839"/>
      <c r="AC18" s="1378"/>
    </row>
    <row r="19" spans="2:29" ht="15.75" thickBot="1">
      <c r="B19" s="1110" t="s">
        <v>353</v>
      </c>
      <c r="C19" s="1113">
        <v>743296</v>
      </c>
      <c r="D19" s="1114">
        <v>602918</v>
      </c>
      <c r="E19" s="1115">
        <v>646286</v>
      </c>
      <c r="F19" s="119">
        <v>7.1930179560072846E-2</v>
      </c>
      <c r="G19" s="1590">
        <v>-0.13051328138453591</v>
      </c>
      <c r="H19" s="712">
        <v>3519447</v>
      </c>
      <c r="I19" s="737">
        <v>2406256</v>
      </c>
      <c r="J19" s="660">
        <v>-0.31629713418045508</v>
      </c>
      <c r="M19" s="125" t="s">
        <v>102</v>
      </c>
      <c r="N19" s="124" t="s">
        <v>180</v>
      </c>
      <c r="O19" s="1990"/>
      <c r="P19" s="1979"/>
      <c r="Q19" s="838" t="s">
        <v>180</v>
      </c>
      <c r="R19" s="1990"/>
      <c r="S19" s="1979"/>
      <c r="T19" s="838" t="s">
        <v>180</v>
      </c>
      <c r="U19" s="1991"/>
      <c r="V19" s="1979"/>
      <c r="W19" s="19"/>
      <c r="X19" s="124" t="s">
        <v>180</v>
      </c>
      <c r="Y19" s="1380" t="s">
        <v>188</v>
      </c>
      <c r="Z19" s="1378" t="s">
        <v>172</v>
      </c>
      <c r="AA19" s="1380" t="s">
        <v>180</v>
      </c>
      <c r="AB19" s="1380" t="s">
        <v>188</v>
      </c>
      <c r="AC19" s="1378" t="s">
        <v>172</v>
      </c>
    </row>
    <row r="20" spans="2:29" ht="26.25" thickBot="1">
      <c r="B20" s="1110" t="s">
        <v>355</v>
      </c>
      <c r="C20" s="712">
        <v>2886498</v>
      </c>
      <c r="D20" s="713">
        <v>3084911</v>
      </c>
      <c r="E20" s="737">
        <v>3194981</v>
      </c>
      <c r="F20" s="1111">
        <v>3.5680121727985022E-2</v>
      </c>
      <c r="G20" s="1112">
        <v>0.10687102502755935</v>
      </c>
      <c r="H20" s="714">
        <v>10595684</v>
      </c>
      <c r="I20" s="716">
        <v>12310223</v>
      </c>
      <c r="J20" s="1368">
        <v>0.16181484838543694</v>
      </c>
      <c r="M20" s="1356" t="s">
        <v>640</v>
      </c>
      <c r="N20" s="1357"/>
      <c r="O20" s="1358"/>
      <c r="P20" s="1359"/>
      <c r="Q20" s="1360"/>
      <c r="R20" s="1358"/>
      <c r="S20" s="1359"/>
      <c r="T20" s="1360"/>
      <c r="U20" s="1358"/>
      <c r="V20" s="1359"/>
      <c r="W20" s="19"/>
      <c r="X20" s="1357"/>
      <c r="Y20" s="1358"/>
      <c r="Z20" s="1359"/>
      <c r="AA20" s="1358"/>
      <c r="AB20" s="1358"/>
      <c r="AC20" s="1359"/>
    </row>
    <row r="21" spans="2:29" ht="15.75" thickBot="1">
      <c r="B21" s="411" t="s">
        <v>167</v>
      </c>
      <c r="C21" s="710">
        <v>237518087</v>
      </c>
      <c r="D21" s="711">
        <v>233285291</v>
      </c>
      <c r="E21" s="740">
        <v>240783784.5</v>
      </c>
      <c r="F21" s="412">
        <v>3.21430188241058E-2</v>
      </c>
      <c r="G21" s="1308">
        <v>1.3749258177546707E-2</v>
      </c>
      <c r="H21" s="711">
        <v>232646024</v>
      </c>
      <c r="I21" s="711">
        <v>243536579</v>
      </c>
      <c r="J21" s="643">
        <v>4.6811696210204735E-2</v>
      </c>
      <c r="M21" s="122" t="s">
        <v>189</v>
      </c>
      <c r="N21" s="827">
        <v>158139</v>
      </c>
      <c r="O21" s="828">
        <v>655</v>
      </c>
      <c r="P21" s="829">
        <v>1.6567703096642825E-2</v>
      </c>
      <c r="Q21" s="827">
        <v>156577</v>
      </c>
      <c r="R21" s="828">
        <v>565</v>
      </c>
      <c r="S21" s="829">
        <v>1.4433792958097293E-2</v>
      </c>
      <c r="T21" s="827">
        <v>164416</v>
      </c>
      <c r="U21" s="828">
        <v>578</v>
      </c>
      <c r="V21" s="829">
        <v>1.4061891786687427E-2</v>
      </c>
      <c r="W21" s="19"/>
      <c r="X21" s="827">
        <v>154773</v>
      </c>
      <c r="Y21" s="828">
        <v>2850</v>
      </c>
      <c r="Z21" s="829">
        <v>1.8414064468608864E-2</v>
      </c>
      <c r="AA21" s="827">
        <v>166122</v>
      </c>
      <c r="AB21" s="828">
        <v>2304</v>
      </c>
      <c r="AC21" s="829">
        <v>1.3869324953949507E-2</v>
      </c>
    </row>
    <row r="22" spans="2:29" ht="15.75">
      <c r="B22" s="413" t="s">
        <v>668</v>
      </c>
      <c r="C22" s="1588">
        <v>6.3353187919537257E-2</v>
      </c>
      <c r="D22" s="1589">
        <v>6.5658181595341134E-2</v>
      </c>
      <c r="E22" s="1589">
        <v>6.6204258866942103E-2</v>
      </c>
      <c r="F22" s="418" t="s">
        <v>877</v>
      </c>
      <c r="G22" s="919" t="s">
        <v>833</v>
      </c>
      <c r="H22" s="1589">
        <v>6.2852941772174875E-2</v>
      </c>
      <c r="I22" s="1589">
        <v>6.2727989621632979E-2</v>
      </c>
      <c r="J22" s="644" t="s">
        <v>911</v>
      </c>
      <c r="M22" s="122" t="s">
        <v>190</v>
      </c>
      <c r="N22" s="827">
        <v>17447</v>
      </c>
      <c r="O22" s="828">
        <v>287</v>
      </c>
      <c r="P22" s="829">
        <v>6.5799277812804494E-2</v>
      </c>
      <c r="Q22" s="827">
        <v>17067</v>
      </c>
      <c r="R22" s="828">
        <v>253</v>
      </c>
      <c r="S22" s="829">
        <v>5.9295716880529675E-2</v>
      </c>
      <c r="T22" s="827">
        <v>16669</v>
      </c>
      <c r="U22" s="828">
        <v>245</v>
      </c>
      <c r="V22" s="829">
        <v>5.8791769152318672E-2</v>
      </c>
      <c r="W22" s="19"/>
      <c r="X22" s="827">
        <v>18571</v>
      </c>
      <c r="Y22" s="828">
        <v>1081</v>
      </c>
      <c r="Z22" s="829">
        <v>5.8209035593129073E-2</v>
      </c>
      <c r="AA22" s="827">
        <v>16427</v>
      </c>
      <c r="AB22" s="828">
        <v>1030</v>
      </c>
      <c r="AC22" s="829">
        <v>6.2701649723016978E-2</v>
      </c>
    </row>
    <row r="23" spans="2:29" ht="15.75">
      <c r="B23" s="120" t="s">
        <v>669</v>
      </c>
      <c r="C23" s="1588">
        <v>5.0835471742410925E-2</v>
      </c>
      <c r="D23" s="1589">
        <v>5.5320315930248685E-2</v>
      </c>
      <c r="E23" s="1589">
        <v>5.5467888037950497E-2</v>
      </c>
      <c r="F23" s="418" t="s">
        <v>912</v>
      </c>
      <c r="G23" s="919" t="s">
        <v>913</v>
      </c>
      <c r="H23" s="1589">
        <v>4.7725036555965383E-2</v>
      </c>
      <c r="I23" s="1589">
        <v>5.2847519057907105E-2</v>
      </c>
      <c r="J23" s="644" t="s">
        <v>914</v>
      </c>
      <c r="M23" s="122" t="s">
        <v>191</v>
      </c>
      <c r="N23" s="827">
        <v>17110</v>
      </c>
      <c r="O23" s="828">
        <v>201</v>
      </c>
      <c r="P23" s="829">
        <v>4.6990064289888951E-2</v>
      </c>
      <c r="Q23" s="827">
        <v>12161</v>
      </c>
      <c r="R23" s="828">
        <v>165</v>
      </c>
      <c r="S23" s="829">
        <v>5.4271852643697063E-2</v>
      </c>
      <c r="T23" s="827">
        <v>13117</v>
      </c>
      <c r="U23" s="828">
        <v>185</v>
      </c>
      <c r="V23" s="829">
        <v>5.6415338873217959E-2</v>
      </c>
      <c r="W23" s="619"/>
      <c r="X23" s="827">
        <v>15931</v>
      </c>
      <c r="Y23" s="828">
        <v>800</v>
      </c>
      <c r="Z23" s="829">
        <v>5.021655891030067E-2</v>
      </c>
      <c r="AA23" s="827">
        <v>15647</v>
      </c>
      <c r="AB23" s="828">
        <v>710</v>
      </c>
      <c r="AC23" s="829">
        <v>4.5376110436505399E-2</v>
      </c>
    </row>
    <row r="24" spans="2:29" ht="15.75" thickBot="1">
      <c r="B24" s="121" t="s">
        <v>670</v>
      </c>
      <c r="C24" s="1840">
        <v>0.2047763592093656</v>
      </c>
      <c r="D24" s="1841">
        <v>0.16348859993237214</v>
      </c>
      <c r="E24" s="1841">
        <v>0.16824813271246181</v>
      </c>
      <c r="F24" s="419" t="s">
        <v>913</v>
      </c>
      <c r="G24" s="1171" t="s">
        <v>939</v>
      </c>
      <c r="H24" s="1840">
        <v>0.24933859983304441</v>
      </c>
      <c r="I24" s="1841">
        <v>0.16350758900957219</v>
      </c>
      <c r="J24" s="718" t="s">
        <v>940</v>
      </c>
      <c r="M24" s="122" t="s">
        <v>192</v>
      </c>
      <c r="N24" s="827">
        <v>2504</v>
      </c>
      <c r="O24" s="828">
        <v>239</v>
      </c>
      <c r="P24" s="829">
        <v>0.38178913738019171</v>
      </c>
      <c r="Q24" s="827">
        <v>4853</v>
      </c>
      <c r="R24" s="828">
        <v>317</v>
      </c>
      <c r="S24" s="829">
        <v>0.26128168143416441</v>
      </c>
      <c r="T24" s="827">
        <v>3502</v>
      </c>
      <c r="U24" s="828">
        <v>276</v>
      </c>
      <c r="V24" s="829">
        <v>0.31524842946887494</v>
      </c>
      <c r="W24" s="19"/>
      <c r="X24" s="827">
        <v>2561</v>
      </c>
      <c r="Y24" s="828">
        <v>1023</v>
      </c>
      <c r="Z24" s="829">
        <v>0.39945333853963294</v>
      </c>
      <c r="AA24" s="827">
        <v>2940</v>
      </c>
      <c r="AB24" s="828">
        <v>1170</v>
      </c>
      <c r="AC24" s="829">
        <v>0.39795918367346939</v>
      </c>
    </row>
    <row r="25" spans="2:29" ht="15.75" thickBot="1">
      <c r="B25" s="1478" t="s">
        <v>641</v>
      </c>
      <c r="C25"/>
      <c r="D25"/>
      <c r="E25"/>
      <c r="F25" s="35"/>
      <c r="G25" s="35"/>
      <c r="M25" s="843" t="s">
        <v>193</v>
      </c>
      <c r="N25" s="830">
        <v>195200</v>
      </c>
      <c r="O25" s="831">
        <v>1382</v>
      </c>
      <c r="P25" s="832">
        <v>2.8319672131147541E-2</v>
      </c>
      <c r="Q25" s="830">
        <v>190658</v>
      </c>
      <c r="R25" s="831">
        <v>1300</v>
      </c>
      <c r="S25" s="832">
        <v>2.7273966998499932E-2</v>
      </c>
      <c r="T25" s="830">
        <v>197704</v>
      </c>
      <c r="U25" s="831">
        <v>1284</v>
      </c>
      <c r="V25" s="832">
        <v>2.5978230081333712E-2</v>
      </c>
      <c r="W25" s="19"/>
      <c r="X25" s="830">
        <v>191836</v>
      </c>
      <c r="Y25" s="831">
        <v>5754</v>
      </c>
      <c r="Z25" s="832">
        <v>2.9994370191204989E-2</v>
      </c>
      <c r="AA25" s="830">
        <v>201136</v>
      </c>
      <c r="AB25" s="831">
        <v>5214</v>
      </c>
      <c r="AC25" s="832">
        <v>2.5922758730411263E-2</v>
      </c>
    </row>
    <row r="26" spans="2:29" ht="15.75" thickBot="1">
      <c r="B26" s="414"/>
      <c r="D26" s="415"/>
      <c r="E26" s="264"/>
      <c r="F26" s="416"/>
      <c r="G26" s="35"/>
      <c r="M26" s="847" t="s">
        <v>194</v>
      </c>
      <c r="N26" s="833">
        <v>0.49640881147540983</v>
      </c>
      <c r="O26" s="834">
        <v>0.49782923299565845</v>
      </c>
      <c r="P26" s="835">
        <v>2.8400705889637664E-2</v>
      </c>
      <c r="Q26" s="833">
        <v>0.52617251833125278</v>
      </c>
      <c r="R26" s="834">
        <v>0.52846153846153843</v>
      </c>
      <c r="S26" s="835">
        <v>2.7392617550015451E-2</v>
      </c>
      <c r="T26" s="833">
        <v>0.54068708776757168</v>
      </c>
      <c r="U26" s="834">
        <v>0.53971962616822433</v>
      </c>
      <c r="V26" s="835">
        <v>2.5931746744499325E-2</v>
      </c>
      <c r="W26" s="19"/>
      <c r="X26" s="833">
        <v>0.50112074897308112</v>
      </c>
      <c r="Y26" s="834">
        <v>0.50503997219325691</v>
      </c>
      <c r="Z26" s="835">
        <v>3.0228953637148535E-2</v>
      </c>
      <c r="AA26" s="833">
        <v>0.52564434014795958</v>
      </c>
      <c r="AB26" s="834">
        <v>0.53011123897199841</v>
      </c>
      <c r="AC26" s="835">
        <v>2.6143049013487695E-2</v>
      </c>
    </row>
    <row r="27" spans="2:29" ht="15.75" thickBot="1">
      <c r="B27" s="414"/>
      <c r="D27" s="415"/>
      <c r="E27" s="415"/>
      <c r="F27" s="416"/>
      <c r="G27" s="416"/>
      <c r="M27" s="847" t="s">
        <v>195</v>
      </c>
      <c r="N27" s="833">
        <v>0.50359118852459017</v>
      </c>
      <c r="O27" s="834">
        <v>0.50217076700434149</v>
      </c>
      <c r="P27" s="835">
        <v>2.8239794101789402E-2</v>
      </c>
      <c r="Q27" s="833">
        <v>0.47382748166874716</v>
      </c>
      <c r="R27" s="834">
        <v>0.47153846153846152</v>
      </c>
      <c r="S27" s="835">
        <v>2.7142208791330433E-2</v>
      </c>
      <c r="T27" s="833">
        <v>0.45931291223242826</v>
      </c>
      <c r="U27" s="834">
        <v>0.46028037383177572</v>
      </c>
      <c r="V27" s="835">
        <v>2.603294863888644E-2</v>
      </c>
      <c r="W27" s="619"/>
      <c r="X27" s="833">
        <v>0.49887925102691882</v>
      </c>
      <c r="Y27" s="834">
        <v>0.49496002780674314</v>
      </c>
      <c r="Z27" s="835">
        <v>2.9758732746099914E-2</v>
      </c>
      <c r="AA27" s="833">
        <v>0.47435565985204042</v>
      </c>
      <c r="AB27" s="834">
        <v>0.46988876102800153</v>
      </c>
      <c r="AC27" s="835">
        <v>2.5678650036683785E-2</v>
      </c>
    </row>
    <row r="28" spans="2:29" ht="15.75" thickBot="1">
      <c r="B28" s="414"/>
      <c r="D28" s="415"/>
      <c r="E28" s="415"/>
      <c r="F28" s="416"/>
      <c r="G28" s="416"/>
      <c r="M28" s="19"/>
      <c r="N28" s="163"/>
      <c r="O28" s="163"/>
      <c r="P28" s="163"/>
      <c r="Q28" s="163"/>
      <c r="R28" s="163"/>
      <c r="S28" s="163"/>
      <c r="T28" s="163"/>
      <c r="U28" s="163"/>
      <c r="V28" s="163"/>
      <c r="W28" s="19"/>
      <c r="X28" s="19"/>
      <c r="Y28" s="19"/>
      <c r="Z28" s="19"/>
      <c r="AA28" s="19"/>
      <c r="AB28" s="19"/>
      <c r="AC28" s="19"/>
    </row>
    <row r="29" spans="2:29" ht="15.75" thickBot="1">
      <c r="B29"/>
      <c r="C29"/>
      <c r="D29"/>
      <c r="E29"/>
      <c r="F29"/>
      <c r="G29"/>
      <c r="M29" s="843" t="s">
        <v>673</v>
      </c>
      <c r="N29" s="830">
        <v>237519</v>
      </c>
      <c r="O29" s="831">
        <v>3629</v>
      </c>
      <c r="P29" s="832">
        <v>6.1115110791136712E-2</v>
      </c>
      <c r="Q29" s="830">
        <v>233286</v>
      </c>
      <c r="R29" s="831">
        <v>3688</v>
      </c>
      <c r="S29" s="832">
        <v>6.3235684953233368E-2</v>
      </c>
      <c r="T29" s="830">
        <v>240784</v>
      </c>
      <c r="U29" s="831">
        <v>3841</v>
      </c>
      <c r="V29" s="832">
        <v>6.3808226460229919E-2</v>
      </c>
      <c r="W29" s="19"/>
      <c r="X29" s="830">
        <v>232647</v>
      </c>
      <c r="Y29" s="831">
        <v>14117</v>
      </c>
      <c r="Z29" s="832">
        <v>6.0679914204782352E-2</v>
      </c>
      <c r="AA29" s="830">
        <v>243536</v>
      </c>
      <c r="AB29" s="831">
        <v>14714</v>
      </c>
      <c r="AC29" s="832">
        <v>6.0418172262006437E-2</v>
      </c>
    </row>
    <row r="30" spans="2:29" ht="15.75" thickBot="1">
      <c r="B30" s="406" t="s">
        <v>168</v>
      </c>
      <c r="C30" s="1981" t="s">
        <v>23</v>
      </c>
      <c r="D30" s="1981"/>
      <c r="E30" s="1981"/>
      <c r="F30" s="1981" t="s">
        <v>152</v>
      </c>
      <c r="G30" s="1982"/>
      <c r="H30" s="1977" t="s">
        <v>25</v>
      </c>
      <c r="I30" s="1978"/>
      <c r="J30" s="1377" t="s">
        <v>152</v>
      </c>
      <c r="M30" s="843" t="s">
        <v>196</v>
      </c>
      <c r="N30" s="1724">
        <v>0.54736252678733066</v>
      </c>
      <c r="O30" s="1725">
        <v>0.76054009368972164</v>
      </c>
      <c r="P30" s="832">
        <v>8.4917198040135686E-2</v>
      </c>
      <c r="Q30" s="1724">
        <v>0.56726078718825823</v>
      </c>
      <c r="R30" s="1725">
        <v>0.77874186550976143</v>
      </c>
      <c r="S30" s="832">
        <v>8.6810645790197524E-2</v>
      </c>
      <c r="T30" s="1724">
        <v>0.56647036347930091</v>
      </c>
      <c r="U30" s="1725">
        <v>0.77011195001301747</v>
      </c>
      <c r="V30" s="832">
        <v>8.6746775955482885E-2</v>
      </c>
      <c r="W30" s="619"/>
      <c r="X30" s="1724">
        <v>0.56188990186849608</v>
      </c>
      <c r="Y30" s="1725">
        <v>0.76864772968761064</v>
      </c>
      <c r="Z30" s="832">
        <v>8.3008215908569327E-2</v>
      </c>
      <c r="AA30" s="1724">
        <v>0.55569197161815909</v>
      </c>
      <c r="AB30" s="1725">
        <v>0.77443251325268447</v>
      </c>
      <c r="AC30" s="832">
        <v>8.4200959129837216E-2</v>
      </c>
    </row>
    <row r="31" spans="2:29" ht="15.75" thickBot="1">
      <c r="B31" s="125" t="s">
        <v>44</v>
      </c>
      <c r="C31" s="1601" t="str">
        <f>C4</f>
        <v>4Q24</v>
      </c>
      <c r="D31" s="1602" t="str">
        <f>D4</f>
        <v>3Q25</v>
      </c>
      <c r="E31" s="1603" t="str">
        <f>E4</f>
        <v>4Q25</v>
      </c>
      <c r="F31" s="407" t="s">
        <v>26</v>
      </c>
      <c r="G31" s="738" t="s">
        <v>27</v>
      </c>
      <c r="H31" s="1604" t="str">
        <f>H4</f>
        <v>Dec 24</v>
      </c>
      <c r="I31" s="742" t="str">
        <f>I4</f>
        <v>Dec 25</v>
      </c>
      <c r="J31" s="641" t="str">
        <f>I31&amp;" / "&amp;H31</f>
        <v>Dec 25 / Dec 24</v>
      </c>
      <c r="M31" s="843" t="s">
        <v>197</v>
      </c>
      <c r="N31" s="1724">
        <v>0.45263747321266928</v>
      </c>
      <c r="O31" s="1725">
        <v>0.2394599063102783</v>
      </c>
      <c r="P31" s="832">
        <v>3.2331876104548414E-2</v>
      </c>
      <c r="Q31" s="1724">
        <v>0.43273921281174182</v>
      </c>
      <c r="R31" s="1725">
        <v>0.22125813449023862</v>
      </c>
      <c r="S31" s="832">
        <v>3.2332197479990492E-2</v>
      </c>
      <c r="T31" s="1724">
        <v>0.43352963652069904</v>
      </c>
      <c r="U31" s="1725">
        <v>0.22988804998698256</v>
      </c>
      <c r="V31" s="832">
        <v>3.383563087357621E-2</v>
      </c>
      <c r="W31" s="619"/>
      <c r="X31" s="1724">
        <v>0.43811009813150398</v>
      </c>
      <c r="Y31" s="1725">
        <v>0.23135227031238931</v>
      </c>
      <c r="Z31" s="832">
        <v>3.204316899681138E-2</v>
      </c>
      <c r="AA31" s="1724">
        <v>0.44430802838184086</v>
      </c>
      <c r="AB31" s="1725">
        <v>0.22556748674731547</v>
      </c>
      <c r="AC31" s="832">
        <v>3.0673259091539208E-2</v>
      </c>
    </row>
    <row r="32" spans="2:29">
      <c r="B32" s="111" t="s">
        <v>600</v>
      </c>
      <c r="C32" s="728">
        <v>5012121</v>
      </c>
      <c r="D32" s="729">
        <v>4987693</v>
      </c>
      <c r="E32" s="1034">
        <v>5125394</v>
      </c>
      <c r="F32" s="693">
        <v>2.7608154712008136E-2</v>
      </c>
      <c r="G32" s="780">
        <v>2.2599813532035638E-2</v>
      </c>
      <c r="H32" s="728">
        <v>19869256</v>
      </c>
      <c r="I32" s="730">
        <v>19930169</v>
      </c>
      <c r="J32" s="694">
        <v>3.065691035436858E-3</v>
      </c>
      <c r="M32" s="1095" t="s">
        <v>651</v>
      </c>
    </row>
    <row r="33" spans="2:10">
      <c r="B33" s="111" t="s">
        <v>601</v>
      </c>
      <c r="C33" s="726">
        <v>-1382327</v>
      </c>
      <c r="D33" s="727">
        <v>-1299864</v>
      </c>
      <c r="E33" s="1035">
        <v>-1284127</v>
      </c>
      <c r="F33" s="333">
        <v>-1.2106651157351846E-2</v>
      </c>
      <c r="G33" s="777">
        <v>-7.1039630999032793E-2</v>
      </c>
      <c r="H33" s="726">
        <v>-5754125</v>
      </c>
      <c r="I33" s="920">
        <v>-5213690</v>
      </c>
      <c r="J33" s="112">
        <v>-9.3921317315838637E-2</v>
      </c>
    </row>
    <row r="34" spans="2:10">
      <c r="B34" s="585" t="s">
        <v>602</v>
      </c>
      <c r="C34" s="726">
        <v>-1250239</v>
      </c>
      <c r="D34" s="727">
        <v>-1158421</v>
      </c>
      <c r="E34" s="1035">
        <v>-1140166</v>
      </c>
      <c r="F34" s="333">
        <v>-1.5758519571036782E-2</v>
      </c>
      <c r="G34" s="777">
        <v>-8.804156645249428E-2</v>
      </c>
      <c r="H34" s="726">
        <v>-5246769</v>
      </c>
      <c r="I34" s="920">
        <v>-4653609</v>
      </c>
      <c r="J34" s="112">
        <v>-0.11305243284009645</v>
      </c>
    </row>
    <row r="35" spans="2:10" ht="15.75" thickBot="1">
      <c r="B35" s="111" t="s">
        <v>603</v>
      </c>
      <c r="C35" s="726">
        <v>-132088</v>
      </c>
      <c r="D35" s="727">
        <v>-141443</v>
      </c>
      <c r="E35" s="1035">
        <v>-143961</v>
      </c>
      <c r="F35" s="333">
        <v>1.7802224217529323E-2</v>
      </c>
      <c r="G35" s="777">
        <v>8.9887045000302826E-2</v>
      </c>
      <c r="H35" s="726">
        <v>-507356</v>
      </c>
      <c r="I35" s="920">
        <v>-560081</v>
      </c>
      <c r="J35" s="112">
        <v>0.10392111259155307</v>
      </c>
    </row>
    <row r="36" spans="2:10">
      <c r="B36" s="1088" t="s">
        <v>604</v>
      </c>
      <c r="C36" s="1092">
        <v>3629794</v>
      </c>
      <c r="D36" s="1093">
        <v>3687829</v>
      </c>
      <c r="E36" s="1094">
        <v>3841267</v>
      </c>
      <c r="F36" s="708">
        <v>4.1606592930420579E-2</v>
      </c>
      <c r="G36" s="409">
        <v>5.826033102705002E-2</v>
      </c>
      <c r="H36" s="1093">
        <v>14115131</v>
      </c>
      <c r="I36" s="1094">
        <v>14716479</v>
      </c>
      <c r="J36" s="642">
        <v>4.2603076089056488E-2</v>
      </c>
    </row>
    <row r="37" spans="2:10" ht="15.75" thickBot="1">
      <c r="B37" s="1089"/>
      <c r="C37" s="1090"/>
      <c r="D37" s="1091"/>
      <c r="E37" s="1091"/>
      <c r="F37" s="119"/>
      <c r="G37" s="1039"/>
      <c r="H37" s="1091"/>
      <c r="I37" s="1091"/>
      <c r="J37" s="1255"/>
    </row>
    <row r="38" spans="2:10">
      <c r="B38" s="257" t="s">
        <v>169</v>
      </c>
      <c r="C38" s="720"/>
      <c r="D38" s="721"/>
      <c r="E38" s="1036"/>
      <c r="F38" s="420"/>
      <c r="G38" s="922"/>
      <c r="H38" s="720"/>
      <c r="I38" s="921"/>
      <c r="J38" s="922"/>
    </row>
    <row r="39" spans="2:10">
      <c r="B39" s="123" t="s">
        <v>170</v>
      </c>
      <c r="C39" s="726">
        <v>237518087</v>
      </c>
      <c r="D39" s="741">
        <v>233285291</v>
      </c>
      <c r="E39" s="727">
        <v>240783784.5</v>
      </c>
      <c r="F39" s="417">
        <v>3.21430188241058E-2</v>
      </c>
      <c r="G39" s="924">
        <v>1.3749258177546707E-2</v>
      </c>
      <c r="H39" s="726">
        <v>232646024</v>
      </c>
      <c r="I39" s="743">
        <v>243536579</v>
      </c>
      <c r="J39" s="87">
        <v>4.6811696210204735E-2</v>
      </c>
    </row>
    <row r="40" spans="2:10">
      <c r="B40" s="123" t="s">
        <v>171</v>
      </c>
      <c r="C40" s="726">
        <v>195200202</v>
      </c>
      <c r="D40" s="727">
        <v>190658187</v>
      </c>
      <c r="E40" s="727">
        <v>197704312</v>
      </c>
      <c r="F40" s="417">
        <v>3.6956844659390364E-2</v>
      </c>
      <c r="G40" s="924">
        <v>1.2828419101738429E-2</v>
      </c>
      <c r="H40" s="726">
        <v>191836245.5</v>
      </c>
      <c r="I40" s="743">
        <v>201135898.5</v>
      </c>
      <c r="J40" s="87">
        <v>4.8477038193494047E-2</v>
      </c>
    </row>
    <row r="41" spans="2:10">
      <c r="B41" s="218"/>
      <c r="C41" s="723"/>
      <c r="D41" s="722"/>
      <c r="E41" s="1037"/>
      <c r="F41" s="417"/>
      <c r="G41" s="924"/>
      <c r="H41" s="723"/>
      <c r="I41" s="923"/>
      <c r="J41" s="924"/>
    </row>
    <row r="42" spans="2:10">
      <c r="B42" s="258" t="s">
        <v>172</v>
      </c>
      <c r="C42" s="724"/>
      <c r="D42" s="725"/>
      <c r="E42" s="725"/>
      <c r="F42" s="417"/>
      <c r="G42" s="924"/>
      <c r="H42" s="724"/>
      <c r="I42" s="925"/>
      <c r="J42" s="924"/>
    </row>
    <row r="43" spans="2:10">
      <c r="B43" s="123" t="s">
        <v>173</v>
      </c>
      <c r="C43" s="725">
        <v>8.4408241297430117E-2</v>
      </c>
      <c r="D43" s="725">
        <v>8.5520916961712767E-2</v>
      </c>
      <c r="E43" s="725">
        <v>8.5145168901521268E-2</v>
      </c>
      <c r="F43" s="417" t="s">
        <v>941</v>
      </c>
      <c r="G43" s="924" t="s">
        <v>942</v>
      </c>
      <c r="H43" s="724">
        <v>8.5405525778510613E-2</v>
      </c>
      <c r="I43" s="725">
        <v>8.1836449710497083E-2</v>
      </c>
      <c r="J43" s="87" t="s">
        <v>943</v>
      </c>
    </row>
    <row r="44" spans="2:10" ht="16.5">
      <c r="B44" s="123" t="s">
        <v>671</v>
      </c>
      <c r="C44" s="725">
        <v>2.561960463545012E-2</v>
      </c>
      <c r="D44" s="725">
        <v>2.4303619335266206E-2</v>
      </c>
      <c r="E44" s="725">
        <v>2.3068105869132487E-2</v>
      </c>
      <c r="F44" s="417" t="s">
        <v>915</v>
      </c>
      <c r="G44" s="924" t="s">
        <v>916</v>
      </c>
      <c r="H44" s="724">
        <v>2.7350248574375898E-2</v>
      </c>
      <c r="I44" s="725">
        <v>2.3136640623105876E-2</v>
      </c>
      <c r="J44" s="87" t="s">
        <v>893</v>
      </c>
    </row>
    <row r="45" spans="2:10">
      <c r="B45" s="744" t="s">
        <v>174</v>
      </c>
      <c r="C45" s="1586">
        <v>6.3353187919537257E-2</v>
      </c>
      <c r="D45" s="1587">
        <v>6.5658181595341134E-2</v>
      </c>
      <c r="E45" s="1587">
        <v>6.6204258866942103E-2</v>
      </c>
      <c r="F45" s="420" t="s">
        <v>877</v>
      </c>
      <c r="G45" s="922" t="s">
        <v>833</v>
      </c>
      <c r="H45" s="1586">
        <v>6.2852941772174875E-2</v>
      </c>
      <c r="I45" s="1587">
        <v>6.2727989621632979E-2</v>
      </c>
      <c r="J45" s="645" t="s">
        <v>911</v>
      </c>
    </row>
    <row r="46" spans="2:10" ht="16.5">
      <c r="B46" s="745" t="s">
        <v>672</v>
      </c>
      <c r="C46" s="1586">
        <v>5.0835471742410925E-2</v>
      </c>
      <c r="D46" s="1587">
        <v>5.5320315930248685E-2</v>
      </c>
      <c r="E46" s="1587">
        <v>5.5467888037950497E-2</v>
      </c>
      <c r="F46" s="420" t="s">
        <v>912</v>
      </c>
      <c r="G46" s="922" t="s">
        <v>913</v>
      </c>
      <c r="H46" s="1586">
        <v>4.7725036555965383E-2</v>
      </c>
      <c r="I46" s="1587">
        <v>5.2847519057907105E-2</v>
      </c>
      <c r="J46" s="645" t="s">
        <v>914</v>
      </c>
    </row>
    <row r="47" spans="2:10">
      <c r="B47" s="744" t="s">
        <v>175</v>
      </c>
      <c r="C47" s="1670">
        <v>0.05</v>
      </c>
      <c r="D47" s="1671">
        <v>4.2500000000000003E-2</v>
      </c>
      <c r="E47" s="1671">
        <v>4.2500000000000003E-2</v>
      </c>
      <c r="F47" s="746" t="str">
        <f>CONCATENATE(ROUND(E47*10000,0)-ROUND(D47*10000,0)," bps")</f>
        <v>0 bps</v>
      </c>
      <c r="G47" s="1038" t="str">
        <f>CONCATENATE(ROUND(E47*10000,0)-ROUND(C47*10000,0)," bps")</f>
        <v>-75 bps</v>
      </c>
      <c r="H47" s="1670">
        <v>0.05</v>
      </c>
      <c r="I47" s="1671">
        <v>4.2500000000000003E-2</v>
      </c>
      <c r="J47" s="747" t="str">
        <f>CONCATENATE(ROUND(I47*10000,0)-ROUND(H47*10000,0)," bps")</f>
        <v>-75 bps</v>
      </c>
    </row>
    <row r="48" spans="2:10" ht="15.75" thickBot="1">
      <c r="B48" s="748" t="s">
        <v>176</v>
      </c>
      <c r="C48" s="1672">
        <v>4.4999999999999998E-2</v>
      </c>
      <c r="D48" s="1673">
        <v>4.2500000000000003E-2</v>
      </c>
      <c r="E48" s="1673">
        <v>3.7499999999999999E-2</v>
      </c>
      <c r="F48" s="119" t="str">
        <f>CONCATENATE(ROUND(E48*10000,0)-ROUND(D48*10000,0)," bps")</f>
        <v>-50 bps</v>
      </c>
      <c r="G48" s="1039" t="str">
        <f>CONCATENATE(ROUND(E48*10000,0)-ROUND(C48*10000,0)," bps")</f>
        <v>-75 bps</v>
      </c>
      <c r="H48" s="1672">
        <v>4.4999999999999998E-2</v>
      </c>
      <c r="I48" s="1673">
        <v>3.7499999999999999E-2</v>
      </c>
      <c r="J48" s="749" t="str">
        <f>CONCATENATE(ROUND(I48*10000,0)-ROUND(H48*10000,0)," bps")</f>
        <v>-75 bps</v>
      </c>
    </row>
    <row r="49" spans="1:29">
      <c r="A49" s="405"/>
      <c r="B49" s="1095" t="s">
        <v>648</v>
      </c>
      <c r="C49"/>
      <c r="D49"/>
      <c r="E49"/>
      <c r="F49"/>
      <c r="G49"/>
    </row>
    <row r="50" spans="1:29">
      <c r="B50"/>
      <c r="C50"/>
      <c r="D50"/>
      <c r="E50"/>
      <c r="F50"/>
      <c r="G50"/>
    </row>
    <row r="51" spans="1:29" s="5" customFormat="1">
      <c r="B51"/>
      <c r="C51"/>
      <c r="D51"/>
      <c r="E51"/>
      <c r="F51"/>
      <c r="G51"/>
      <c r="M51"/>
      <c r="N51"/>
      <c r="O51"/>
      <c r="P51"/>
      <c r="Q51"/>
      <c r="R51"/>
      <c r="S51"/>
      <c r="T51"/>
      <c r="U51"/>
      <c r="V51"/>
      <c r="X51"/>
      <c r="Y51"/>
      <c r="Z51"/>
      <c r="AA51"/>
      <c r="AB51"/>
      <c r="AC51"/>
    </row>
    <row r="52" spans="1:29" s="5" customFormat="1">
      <c r="M52"/>
      <c r="N52"/>
      <c r="O52"/>
      <c r="P52"/>
      <c r="Q52"/>
      <c r="R52"/>
      <c r="S52"/>
      <c r="T52"/>
      <c r="U52"/>
      <c r="V52"/>
      <c r="X52"/>
      <c r="Y52"/>
      <c r="Z52"/>
      <c r="AA52"/>
      <c r="AB52"/>
      <c r="AC52"/>
    </row>
    <row r="53" spans="1:29" s="5" customFormat="1" ht="14.25"/>
    <row r="54" spans="1:29" s="5" customFormat="1" ht="14.25"/>
    <row r="55" spans="1:29" s="5" customFormat="1" ht="14.25"/>
    <row r="56" spans="1:29" s="5" customFormat="1" ht="14.25"/>
    <row r="57" spans="1:29" s="5" customFormat="1" ht="14.25"/>
    <row r="58" spans="1:29" s="5" customFormat="1" ht="14.25"/>
    <row r="59" spans="1:29" s="5" customFormat="1" ht="14.25"/>
    <row r="60" spans="1:29" s="5" customFormat="1" ht="14.25"/>
    <row r="61" spans="1:29" s="5" customFormat="1" ht="14.25"/>
    <row r="62" spans="1:29" s="5" customFormat="1" ht="14.25"/>
    <row r="63" spans="1:29">
      <c r="M63" s="5"/>
      <c r="N63" s="5"/>
      <c r="O63" s="5"/>
      <c r="P63" s="5"/>
      <c r="Q63" s="5"/>
      <c r="R63" s="5"/>
      <c r="S63" s="5"/>
      <c r="T63" s="5"/>
      <c r="U63" s="5"/>
      <c r="V63" s="5"/>
      <c r="X63" s="5"/>
      <c r="Y63" s="5"/>
      <c r="Z63" s="5"/>
      <c r="AA63" s="5"/>
      <c r="AB63" s="5"/>
      <c r="AC63" s="5"/>
    </row>
    <row r="64" spans="1:29">
      <c r="M64" s="5"/>
      <c r="N64" s="5"/>
      <c r="O64" s="5"/>
      <c r="P64" s="5"/>
      <c r="Q64" s="5"/>
      <c r="R64" s="5"/>
      <c r="S64" s="5"/>
      <c r="T64" s="5"/>
      <c r="U64" s="5"/>
      <c r="V64" s="5"/>
      <c r="X64" s="5"/>
      <c r="Y64" s="5"/>
      <c r="Z64" s="5"/>
      <c r="AA64" s="5"/>
      <c r="AB64" s="5"/>
      <c r="AC64" s="5"/>
    </row>
    <row r="80" customFormat="1"/>
    <row r="81" customFormat="1"/>
  </sheetData>
  <mergeCells count="28">
    <mergeCell ref="X17:Z17"/>
    <mergeCell ref="AA17:AC17"/>
    <mergeCell ref="Q17:S17"/>
    <mergeCell ref="T17:V17"/>
    <mergeCell ref="V4:V5"/>
    <mergeCell ref="V18:V19"/>
    <mergeCell ref="N3:P3"/>
    <mergeCell ref="Q3:S3"/>
    <mergeCell ref="T3:V3"/>
    <mergeCell ref="R18:R19"/>
    <mergeCell ref="O18:O19"/>
    <mergeCell ref="R4:R5"/>
    <mergeCell ref="O4:O5"/>
    <mergeCell ref="N17:P17"/>
    <mergeCell ref="U4:U5"/>
    <mergeCell ref="U18:U19"/>
    <mergeCell ref="H30:I30"/>
    <mergeCell ref="P4:P5"/>
    <mergeCell ref="S4:S5"/>
    <mergeCell ref="F30:G30"/>
    <mergeCell ref="C30:E30"/>
    <mergeCell ref="P18:P19"/>
    <mergeCell ref="S18:S19"/>
    <mergeCell ref="M3:M4"/>
    <mergeCell ref="M17:M18"/>
    <mergeCell ref="C3:E3"/>
    <mergeCell ref="F3:G3"/>
    <mergeCell ref="H3:I3"/>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J19"/>
  <sheetViews>
    <sheetView showGridLines="0" zoomScale="62" zoomScaleNormal="75" workbookViewId="0">
      <pane xSplit="2" topLeftCell="D1" activePane="topRight" state="frozen"/>
      <selection pane="topRight"/>
    </sheetView>
  </sheetViews>
  <sheetFormatPr baseColWidth="10" defaultColWidth="11.42578125" defaultRowHeight="14.25"/>
  <cols>
    <col min="1" max="1" width="11.42578125" style="8"/>
    <col min="2" max="2" width="54.5703125" style="8" customWidth="1"/>
    <col min="3" max="5" width="15.5703125" style="8" bestFit="1" customWidth="1"/>
    <col min="6" max="7" width="11.5703125" style="8" bestFit="1" customWidth="1"/>
    <col min="8" max="9" width="11.42578125" style="8"/>
    <col min="10" max="10" width="12.7109375" style="8" bestFit="1" customWidth="1"/>
    <col min="11" max="16384" width="11.42578125" style="8"/>
  </cols>
  <sheetData>
    <row r="1" spans="1:10" ht="15">
      <c r="A1" s="145" t="s">
        <v>21</v>
      </c>
    </row>
    <row r="2" spans="1:10" ht="15" thickBot="1"/>
    <row r="3" spans="1:10" customFormat="1" ht="15" customHeight="1">
      <c r="B3" s="927" t="s">
        <v>198</v>
      </c>
      <c r="C3" s="1963" t="s">
        <v>199</v>
      </c>
      <c r="D3" s="1964"/>
      <c r="E3" s="1965"/>
      <c r="F3" s="1963" t="s">
        <v>42</v>
      </c>
      <c r="G3" s="1965"/>
      <c r="H3" s="1995" t="s">
        <v>25</v>
      </c>
      <c r="I3" s="1965"/>
      <c r="J3" s="1188" t="s">
        <v>42</v>
      </c>
    </row>
    <row r="4" spans="1:10" customFormat="1" ht="15" customHeight="1" thickBot="1">
      <c r="B4" s="126" t="s">
        <v>44</v>
      </c>
      <c r="C4" s="127" t="s">
        <v>770</v>
      </c>
      <c r="D4" s="128" t="s">
        <v>714</v>
      </c>
      <c r="E4" s="128" t="s">
        <v>771</v>
      </c>
      <c r="F4" s="346" t="s">
        <v>26</v>
      </c>
      <c r="G4" s="767" t="s">
        <v>27</v>
      </c>
      <c r="H4" s="127" t="s">
        <v>772</v>
      </c>
      <c r="I4" s="1674" t="s">
        <v>773</v>
      </c>
      <c r="J4" s="1184" t="s">
        <v>821</v>
      </c>
    </row>
    <row r="5" spans="1:10" customFormat="1" ht="15">
      <c r="B5" s="362" t="s">
        <v>200</v>
      </c>
      <c r="C5" s="377">
        <v>-857694</v>
      </c>
      <c r="D5" s="378">
        <v>-720445</v>
      </c>
      <c r="E5" s="378">
        <v>-773311</v>
      </c>
      <c r="F5" s="380">
        <v>7.3379647301320627E-2</v>
      </c>
      <c r="G5" s="376">
        <v>-9.8383572696089772E-2</v>
      </c>
      <c r="H5" s="1081">
        <v>-3943301</v>
      </c>
      <c r="I5" s="1081">
        <v>-2873454</v>
      </c>
      <c r="J5" s="1191">
        <v>-0.27130746549654716</v>
      </c>
    </row>
    <row r="6" spans="1:10" customFormat="1" ht="15">
      <c r="B6" s="129" t="s">
        <v>201</v>
      </c>
      <c r="C6" s="381">
        <v>114398</v>
      </c>
      <c r="D6" s="382">
        <v>117527</v>
      </c>
      <c r="E6" s="382">
        <v>127025</v>
      </c>
      <c r="F6" s="383">
        <v>8.0815472189369242E-2</v>
      </c>
      <c r="G6" s="853">
        <v>0.11037780380775897</v>
      </c>
      <c r="H6" s="382">
        <v>423854</v>
      </c>
      <c r="I6" s="382">
        <v>467198</v>
      </c>
      <c r="J6" s="1192">
        <v>0.10226162782467552</v>
      </c>
    </row>
    <row r="7" spans="1:10" customFormat="1" ht="15.75" thickBot="1">
      <c r="B7" s="130" t="s">
        <v>46</v>
      </c>
      <c r="C7" s="421">
        <v>-743296</v>
      </c>
      <c r="D7" s="422">
        <v>-602918</v>
      </c>
      <c r="E7" s="422">
        <v>-646286</v>
      </c>
      <c r="F7" s="392">
        <v>7.193017956007286E-2</v>
      </c>
      <c r="G7" s="394">
        <v>-0.13051328138453588</v>
      </c>
      <c r="H7" s="422">
        <v>-3519447</v>
      </c>
      <c r="I7" s="422">
        <v>-2406256</v>
      </c>
      <c r="J7" s="1307">
        <v>-0.31629713418045502</v>
      </c>
    </row>
    <row r="8" spans="1:10" customFormat="1" ht="16.5" thickBot="1">
      <c r="B8" s="131" t="s">
        <v>674</v>
      </c>
      <c r="C8" s="423">
        <v>2.0625550392534459E-2</v>
      </c>
      <c r="D8" s="424">
        <v>1.6881707173760949E-2</v>
      </c>
      <c r="E8" s="425">
        <v>1.754202679425531E-2</v>
      </c>
      <c r="F8" s="423" t="s">
        <v>822</v>
      </c>
      <c r="G8" s="426" t="s">
        <v>823</v>
      </c>
      <c r="H8" s="424">
        <v>2.4212908330756983E-2</v>
      </c>
      <c r="I8" s="1190">
        <v>1.6274033301414664E-2</v>
      </c>
      <c r="J8" s="1194" t="s">
        <v>824</v>
      </c>
    </row>
    <row r="9" spans="1:10" ht="24" customHeight="1">
      <c r="B9" s="1996" t="s">
        <v>729</v>
      </c>
      <c r="C9" s="1996"/>
      <c r="D9" s="1996"/>
      <c r="E9" s="1996"/>
      <c r="F9" s="1996"/>
      <c r="G9" s="1996"/>
      <c r="H9" s="1996"/>
      <c r="I9" s="1996"/>
      <c r="J9" s="1996"/>
    </row>
    <row r="10" spans="1:10" customFormat="1" ht="25.35" customHeight="1">
      <c r="B10" s="34"/>
      <c r="C10" s="46"/>
      <c r="D10" s="46"/>
      <c r="E10" s="46"/>
      <c r="F10" s="14"/>
      <c r="G10" s="14"/>
    </row>
    <row r="11" spans="1:10" ht="15">
      <c r="B11" s="14"/>
      <c r="C11" s="14"/>
      <c r="D11" s="14"/>
      <c r="E11" s="14"/>
      <c r="F11" s="14"/>
      <c r="G11" s="14"/>
    </row>
    <row r="12" spans="1:10" ht="15">
      <c r="B12" s="14"/>
      <c r="C12" s="14"/>
      <c r="D12" s="14"/>
      <c r="E12" s="14"/>
      <c r="F12" s="14"/>
      <c r="G12" s="14"/>
    </row>
    <row r="13" spans="1:10" ht="15">
      <c r="B13" s="14"/>
      <c r="C13" s="14"/>
      <c r="D13" s="14"/>
      <c r="E13" s="14"/>
      <c r="F13" s="14"/>
      <c r="G13" s="14"/>
    </row>
    <row r="14" spans="1:10" ht="15">
      <c r="B14" s="14"/>
      <c r="C14" s="14"/>
      <c r="D14" s="14"/>
      <c r="E14" s="14"/>
      <c r="F14" s="14"/>
      <c r="G14" s="14"/>
    </row>
    <row r="15" spans="1:10" ht="15">
      <c r="B15" s="14"/>
      <c r="C15" s="14"/>
      <c r="D15" s="14"/>
      <c r="E15" s="14"/>
      <c r="F15" s="14"/>
      <c r="G15" s="14"/>
    </row>
    <row r="16" spans="1:10" ht="15">
      <c r="B16" s="14"/>
      <c r="C16" s="14"/>
      <c r="D16" s="14"/>
      <c r="E16" s="14"/>
      <c r="F16" s="14"/>
      <c r="G16" s="14"/>
    </row>
    <row r="17" spans="2:7" ht="15">
      <c r="B17" s="14"/>
      <c r="C17" s="14"/>
      <c r="D17" s="14"/>
      <c r="E17" s="14"/>
      <c r="F17" s="14"/>
      <c r="G17" s="14"/>
    </row>
    <row r="18" spans="2:7" ht="15">
      <c r="B18" s="14"/>
      <c r="C18" s="14"/>
      <c r="D18" s="14"/>
      <c r="E18" s="14"/>
      <c r="F18" s="14"/>
      <c r="G18" s="14"/>
    </row>
    <row r="19" spans="2:7" ht="15">
      <c r="B19" s="14"/>
      <c r="C19" s="14"/>
      <c r="D19" s="14"/>
      <c r="E19" s="14"/>
      <c r="F19" s="14"/>
      <c r="G19" s="14"/>
    </row>
  </sheetData>
  <mergeCells count="4">
    <mergeCell ref="C3:E3"/>
    <mergeCell ref="F3:G3"/>
    <mergeCell ref="H3:I3"/>
    <mergeCell ref="B9:J9"/>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49"/>
  <sheetViews>
    <sheetView showGridLines="0" topLeftCell="A14" zoomScale="63" zoomScaleNormal="69" workbookViewId="0">
      <pane xSplit="1" topLeftCell="C1" activePane="topRight" state="frozen"/>
      <selection pane="topRight"/>
    </sheetView>
  </sheetViews>
  <sheetFormatPr baseColWidth="10" defaultColWidth="11.42578125" defaultRowHeight="15"/>
  <cols>
    <col min="2" max="2" width="35.28515625" customWidth="1"/>
    <col min="3" max="3" width="11.42578125" customWidth="1"/>
    <col min="10" max="10" width="13.42578125" customWidth="1"/>
  </cols>
  <sheetData>
    <row r="1" spans="1:10">
      <c r="A1" s="145" t="s">
        <v>21</v>
      </c>
    </row>
    <row r="2" spans="1:10" ht="15.75" thickBot="1"/>
    <row r="3" spans="1:10">
      <c r="B3" s="427" t="s">
        <v>787</v>
      </c>
      <c r="C3" s="1981" t="s">
        <v>23</v>
      </c>
      <c r="D3" s="1997"/>
      <c r="E3" s="1997"/>
      <c r="F3" s="1981" t="s">
        <v>152</v>
      </c>
      <c r="G3" s="1998"/>
      <c r="H3" s="1995" t="s">
        <v>25</v>
      </c>
      <c r="I3" s="1965"/>
      <c r="J3" s="1188" t="s">
        <v>152</v>
      </c>
    </row>
    <row r="4" spans="1:10" ht="15.75" thickBot="1">
      <c r="B4" s="432" t="s">
        <v>580</v>
      </c>
      <c r="C4" s="305" t="s">
        <v>770</v>
      </c>
      <c r="D4" s="306" t="s">
        <v>714</v>
      </c>
      <c r="E4" s="306" t="s">
        <v>771</v>
      </c>
      <c r="F4" s="305" t="s">
        <v>26</v>
      </c>
      <c r="G4" s="306" t="s">
        <v>27</v>
      </c>
      <c r="H4" s="1196" t="s">
        <v>772</v>
      </c>
      <c r="I4" s="1189" t="s">
        <v>773</v>
      </c>
      <c r="J4" s="1184" t="str">
        <f>+CONCATENATE(I4," / ",H4)</f>
        <v>Dec 25 / Dec 24</v>
      </c>
    </row>
    <row r="5" spans="1:10">
      <c r="B5" s="651" t="s">
        <v>577</v>
      </c>
      <c r="C5" s="1479">
        <v>1358569</v>
      </c>
      <c r="D5" s="1480">
        <v>1457604</v>
      </c>
      <c r="E5" s="1480">
        <v>1545026</v>
      </c>
      <c r="F5" s="428">
        <v>5.997650939486987E-2</v>
      </c>
      <c r="G5" s="429">
        <v>0.13724514544347777</v>
      </c>
      <c r="H5" s="1480">
        <v>5119754.5999999996</v>
      </c>
      <c r="I5" s="1480">
        <v>5742037</v>
      </c>
      <c r="J5" s="1294">
        <v>0.12154535688097257</v>
      </c>
    </row>
    <row r="6" spans="1:10" ht="15.75" thickBot="1">
      <c r="B6" s="769" t="s">
        <v>211</v>
      </c>
      <c r="C6" s="1481">
        <v>224164</v>
      </c>
      <c r="D6" s="1482">
        <v>196587</v>
      </c>
      <c r="E6" s="1482">
        <v>254473</v>
      </c>
      <c r="F6" s="1371">
        <v>0.29445487239746271</v>
      </c>
      <c r="G6" s="1373">
        <v>0.13520904337895479</v>
      </c>
      <c r="H6" s="1482">
        <v>992211</v>
      </c>
      <c r="I6" s="1482">
        <v>1079242</v>
      </c>
      <c r="J6" s="1483">
        <v>8.7714205950145674E-2</v>
      </c>
    </row>
    <row r="7" spans="1:10" ht="15.75" thickBot="1">
      <c r="B7" s="1484" t="s">
        <v>578</v>
      </c>
      <c r="C7" s="1485">
        <v>1582733</v>
      </c>
      <c r="D7" s="1486">
        <v>1654191</v>
      </c>
      <c r="E7" s="1486">
        <v>1799499</v>
      </c>
      <c r="F7" s="897">
        <v>8.7842335014517658E-2</v>
      </c>
      <c r="G7" s="898">
        <v>0.13695677034597753</v>
      </c>
      <c r="H7" s="1486">
        <v>6111965.5999999996</v>
      </c>
      <c r="I7" s="1486">
        <v>6821279</v>
      </c>
      <c r="J7" s="1296">
        <v>0.1160532382577546</v>
      </c>
    </row>
    <row r="8" spans="1:10" ht="34.5" customHeight="1">
      <c r="B8" s="2000" t="s">
        <v>710</v>
      </c>
      <c r="C8" s="2000"/>
      <c r="D8" s="2000"/>
      <c r="E8" s="2000"/>
      <c r="F8" s="2000"/>
      <c r="G8" s="2000"/>
      <c r="H8" s="19"/>
      <c r="I8" s="19"/>
      <c r="J8" s="19"/>
    </row>
    <row r="9" spans="1:10" ht="15.75" thickBot="1">
      <c r="B9" s="141"/>
      <c r="C9" s="430"/>
      <c r="D9" s="430"/>
      <c r="E9" s="430"/>
      <c r="F9" s="431"/>
      <c r="G9" s="431"/>
      <c r="H9" s="19"/>
      <c r="I9" s="19"/>
      <c r="J9" s="19"/>
    </row>
    <row r="10" spans="1:10">
      <c r="B10" s="427" t="s">
        <v>709</v>
      </c>
      <c r="C10" s="1981" t="s">
        <v>23</v>
      </c>
      <c r="D10" s="1981"/>
      <c r="E10" s="1981"/>
      <c r="F10" s="1981" t="s">
        <v>152</v>
      </c>
      <c r="G10" s="1998"/>
      <c r="H10" s="1995" t="s">
        <v>25</v>
      </c>
      <c r="I10" s="1965"/>
      <c r="J10" s="1188" t="s">
        <v>152</v>
      </c>
    </row>
    <row r="11" spans="1:10" ht="15.75" thickBot="1">
      <c r="B11" s="432" t="s">
        <v>580</v>
      </c>
      <c r="C11" s="305" t="str">
        <f>C4</f>
        <v>4Q24</v>
      </c>
      <c r="D11" s="306" t="str">
        <f>D4</f>
        <v>3Q25</v>
      </c>
      <c r="E11" s="307" t="str">
        <f>E4</f>
        <v>4Q25</v>
      </c>
      <c r="F11" s="305" t="s">
        <v>26</v>
      </c>
      <c r="G11" s="306" t="s">
        <v>27</v>
      </c>
      <c r="H11" s="1196" t="str">
        <f>H4</f>
        <v>Dec 24</v>
      </c>
      <c r="I11" s="1189" t="str">
        <f>I4</f>
        <v>Dec 25</v>
      </c>
      <c r="J11" s="1184" t="str">
        <f>+CONCATENATE(I11," / ",H11)</f>
        <v>Dec 25 / Dec 24</v>
      </c>
    </row>
    <row r="12" spans="1:10">
      <c r="B12" s="651" t="s">
        <v>589</v>
      </c>
      <c r="C12" s="377">
        <v>973339</v>
      </c>
      <c r="D12" s="378">
        <v>1063032</v>
      </c>
      <c r="E12" s="378">
        <v>1118110</v>
      </c>
      <c r="F12" s="380">
        <v>5.1812174986265669E-2</v>
      </c>
      <c r="G12" s="376">
        <v>0.14873646283566155</v>
      </c>
      <c r="H12" s="1081">
        <v>3759950</v>
      </c>
      <c r="I12" s="1081">
        <v>4199719</v>
      </c>
      <c r="J12" s="1191">
        <v>0.1169613957632416</v>
      </c>
    </row>
    <row r="13" spans="1:10" ht="15.75" thickBot="1">
      <c r="B13" s="769" t="s">
        <v>590</v>
      </c>
      <c r="C13" s="384">
        <v>385230</v>
      </c>
      <c r="D13" s="385">
        <v>394572</v>
      </c>
      <c r="E13" s="385">
        <v>426916</v>
      </c>
      <c r="F13" s="820">
        <v>8.1972364992954461E-2</v>
      </c>
      <c r="G13" s="821">
        <v>0.10821067933442352</v>
      </c>
      <c r="H13" s="385">
        <v>1359805</v>
      </c>
      <c r="I13" s="385">
        <v>1542318</v>
      </c>
      <c r="J13" s="1197">
        <v>0.13421998007067182</v>
      </c>
    </row>
    <row r="14" spans="1:10" ht="15.75" thickBot="1">
      <c r="B14" s="1484" t="s">
        <v>591</v>
      </c>
      <c r="C14" s="421">
        <v>1358569</v>
      </c>
      <c r="D14" s="422">
        <v>1457604</v>
      </c>
      <c r="E14" s="422">
        <v>1545026</v>
      </c>
      <c r="F14" s="392">
        <v>5.997650939486987E-2</v>
      </c>
      <c r="G14" s="394">
        <v>0.13724514544347777</v>
      </c>
      <c r="H14" s="422">
        <v>5119755</v>
      </c>
      <c r="I14" s="422">
        <v>5742037</v>
      </c>
      <c r="J14" s="1193">
        <v>0.12154526925604836</v>
      </c>
    </row>
    <row r="15" spans="1:10" ht="34.5" customHeight="1">
      <c r="B15" s="2000" t="s">
        <v>710</v>
      </c>
      <c r="C15" s="2000"/>
      <c r="D15" s="2000"/>
      <c r="E15" s="2000"/>
      <c r="F15" s="2000"/>
      <c r="G15" s="2000"/>
      <c r="H15" s="19"/>
      <c r="I15" s="19"/>
      <c r="J15" s="19"/>
    </row>
    <row r="16" spans="1:10" ht="15.75" thickBot="1">
      <c r="B16" s="141"/>
      <c r="C16" s="430"/>
      <c r="D16" s="430"/>
      <c r="E16" s="430"/>
      <c r="F16" s="431"/>
      <c r="G16" s="431"/>
      <c r="H16" s="19"/>
      <c r="I16" s="19"/>
      <c r="J16" s="19"/>
    </row>
    <row r="17" spans="1:10">
      <c r="B17" s="427" t="s">
        <v>579</v>
      </c>
      <c r="C17" s="1981" t="s">
        <v>23</v>
      </c>
      <c r="D17" s="1997"/>
      <c r="E17" s="1997"/>
      <c r="F17" s="1981" t="s">
        <v>152</v>
      </c>
      <c r="G17" s="1998"/>
      <c r="H17" s="1995" t="s">
        <v>25</v>
      </c>
      <c r="I17" s="1965"/>
      <c r="J17" s="1188" t="s">
        <v>152</v>
      </c>
    </row>
    <row r="18" spans="1:10" ht="15.75" thickBot="1">
      <c r="B18" s="432" t="s">
        <v>580</v>
      </c>
      <c r="C18" s="433" t="str">
        <f>+C11</f>
        <v>4Q24</v>
      </c>
      <c r="D18" s="306" t="str">
        <f>+D11</f>
        <v>3Q25</v>
      </c>
      <c r="E18" s="306" t="str">
        <f>+E11</f>
        <v>4Q25</v>
      </c>
      <c r="F18" s="305" t="s">
        <v>26</v>
      </c>
      <c r="G18" s="306" t="s">
        <v>27</v>
      </c>
      <c r="H18" s="1196" t="str">
        <f>H11</f>
        <v>Dec 24</v>
      </c>
      <c r="I18" s="1189" t="str">
        <f>I11</f>
        <v>Dec 25</v>
      </c>
      <c r="J18" s="1184" t="str">
        <f>+CONCATENATE(I18," / ",H18)</f>
        <v>Dec 25 / Dec 24</v>
      </c>
    </row>
    <row r="19" spans="1:10" ht="15.75">
      <c r="A19" s="331"/>
      <c r="B19" s="651" t="s">
        <v>675</v>
      </c>
      <c r="C19" s="377">
        <v>809060</v>
      </c>
      <c r="D19" s="1081">
        <v>873187</v>
      </c>
      <c r="E19" s="1081">
        <v>924682</v>
      </c>
      <c r="F19" s="380">
        <v>5.897362191603861E-2</v>
      </c>
      <c r="G19" s="376">
        <v>0.14290905495266104</v>
      </c>
      <c r="H19" s="1081">
        <v>3060101</v>
      </c>
      <c r="I19" s="1081">
        <v>3483016</v>
      </c>
      <c r="J19" s="1191">
        <v>0.13820295473907551</v>
      </c>
    </row>
    <row r="20" spans="1:10" ht="15.75">
      <c r="A20" s="331"/>
      <c r="B20" s="89" t="s">
        <v>676</v>
      </c>
      <c r="C20" s="381">
        <v>14197</v>
      </c>
      <c r="D20" s="822">
        <v>10244</v>
      </c>
      <c r="E20" s="822">
        <v>14535</v>
      </c>
      <c r="F20" s="383">
        <v>0.41887934400624749</v>
      </c>
      <c r="G20" s="853">
        <v>2.3807846728181925E-2</v>
      </c>
      <c r="H20" s="382">
        <v>68560</v>
      </c>
      <c r="I20" s="382">
        <v>52175</v>
      </c>
      <c r="J20" s="1192">
        <v>-0.23898774795799305</v>
      </c>
    </row>
    <row r="21" spans="1:10">
      <c r="A21" s="331"/>
      <c r="B21" s="89" t="s">
        <v>22</v>
      </c>
      <c r="C21" s="381">
        <v>24108</v>
      </c>
      <c r="D21" s="822">
        <v>28873</v>
      </c>
      <c r="E21" s="822">
        <v>31596</v>
      </c>
      <c r="F21" s="383">
        <v>9.430956256710421E-2</v>
      </c>
      <c r="G21" s="853">
        <v>0.31060228969636627</v>
      </c>
      <c r="H21" s="382">
        <v>88466</v>
      </c>
      <c r="I21" s="382">
        <v>116441</v>
      </c>
      <c r="J21" s="1192">
        <v>0.31622318178735331</v>
      </c>
    </row>
    <row r="22" spans="1:10">
      <c r="A22" s="331"/>
      <c r="B22" s="89" t="s">
        <v>113</v>
      </c>
      <c r="C22" s="381">
        <v>11356</v>
      </c>
      <c r="D22" s="822">
        <v>14314</v>
      </c>
      <c r="E22" s="822">
        <v>16744</v>
      </c>
      <c r="F22" s="383">
        <v>0.16976386754226636</v>
      </c>
      <c r="G22" s="853">
        <v>0.47446283902782671</v>
      </c>
      <c r="H22" s="382">
        <v>45982</v>
      </c>
      <c r="I22" s="382">
        <v>52579</v>
      </c>
      <c r="J22" s="1192">
        <v>0.14346918359358019</v>
      </c>
    </row>
    <row r="23" spans="1:10">
      <c r="A23" s="331"/>
      <c r="B23" s="89" t="s">
        <v>204</v>
      </c>
      <c r="C23" s="381">
        <v>-3113.5</v>
      </c>
      <c r="D23" s="822">
        <v>-5123</v>
      </c>
      <c r="E23" s="822">
        <v>-4033</v>
      </c>
      <c r="F23" s="383">
        <v>-0.21276595744680848</v>
      </c>
      <c r="G23" s="853">
        <v>0.29532680263369193</v>
      </c>
      <c r="H23" s="382">
        <v>-12019.5</v>
      </c>
      <c r="I23" s="382">
        <v>-19199</v>
      </c>
      <c r="J23" s="1192">
        <v>0.59732102000915188</v>
      </c>
    </row>
    <row r="24" spans="1:10">
      <c r="A24" s="331"/>
      <c r="B24" s="89" t="s">
        <v>205</v>
      </c>
      <c r="C24" s="381">
        <v>88101.5</v>
      </c>
      <c r="D24" s="822">
        <v>95006</v>
      </c>
      <c r="E24" s="822">
        <v>97023</v>
      </c>
      <c r="F24" s="383">
        <v>2.1230238090225839E-2</v>
      </c>
      <c r="G24" s="853">
        <v>0.1012638831347934</v>
      </c>
      <c r="H24" s="382">
        <v>372479.9</v>
      </c>
      <c r="I24" s="382">
        <v>383334</v>
      </c>
      <c r="J24" s="1192">
        <v>2.9140095881683648E-2</v>
      </c>
    </row>
    <row r="25" spans="1:10">
      <c r="A25" s="331"/>
      <c r="B25" s="89" t="s">
        <v>206</v>
      </c>
      <c r="C25" s="381">
        <v>15170</v>
      </c>
      <c r="D25" s="822">
        <v>12615</v>
      </c>
      <c r="E25" s="822">
        <v>13992</v>
      </c>
      <c r="F25" s="383">
        <v>0.10915576694411411</v>
      </c>
      <c r="G25" s="853">
        <v>-7.7653263019116681E-2</v>
      </c>
      <c r="H25" s="382">
        <v>63477</v>
      </c>
      <c r="I25" s="382">
        <v>53274</v>
      </c>
      <c r="J25" s="1192">
        <v>-0.16073538446996549</v>
      </c>
    </row>
    <row r="26" spans="1:10">
      <c r="A26" s="331"/>
      <c r="B26" s="89" t="s">
        <v>207</v>
      </c>
      <c r="C26" s="381">
        <v>131199.5</v>
      </c>
      <c r="D26" s="822">
        <v>148115</v>
      </c>
      <c r="E26" s="822">
        <v>153872</v>
      </c>
      <c r="F26" s="383">
        <v>3.8868446814974922E-2</v>
      </c>
      <c r="G26" s="853">
        <v>0.17280934759659905</v>
      </c>
      <c r="H26" s="382">
        <v>554485.5</v>
      </c>
      <c r="I26" s="382">
        <v>572548</v>
      </c>
      <c r="J26" s="1192">
        <v>3.2575243175881008E-2</v>
      </c>
    </row>
    <row r="27" spans="1:10" ht="16.5" thickBot="1">
      <c r="A27" s="331"/>
      <c r="B27" s="769" t="s">
        <v>677</v>
      </c>
      <c r="C27" s="381">
        <v>-116739.5</v>
      </c>
      <c r="D27" s="822">
        <v>-114199</v>
      </c>
      <c r="E27" s="822">
        <v>-130301</v>
      </c>
      <c r="F27" s="383">
        <v>0.14099948335799795</v>
      </c>
      <c r="G27" s="853">
        <v>0.11616890598297913</v>
      </c>
      <c r="H27" s="382">
        <v>-481581.9</v>
      </c>
      <c r="I27" s="382">
        <v>-494449</v>
      </c>
      <c r="J27" s="1192">
        <v>2.6718404491530956E-2</v>
      </c>
    </row>
    <row r="28" spans="1:10" ht="15.75" thickBot="1">
      <c r="A28" s="331"/>
      <c r="B28" s="1484" t="s">
        <v>581</v>
      </c>
      <c r="C28" s="802">
        <v>973339</v>
      </c>
      <c r="D28" s="803">
        <v>1063032</v>
      </c>
      <c r="E28" s="803">
        <v>1118110</v>
      </c>
      <c r="F28" s="805">
        <v>5.1812174986265669E-2</v>
      </c>
      <c r="G28" s="806">
        <v>0.14873646283566155</v>
      </c>
      <c r="H28" s="803">
        <v>3759950.0000000005</v>
      </c>
      <c r="I28" s="803">
        <v>4199719</v>
      </c>
      <c r="J28" s="1198">
        <v>0.11696139576324138</v>
      </c>
    </row>
    <row r="29" spans="1:10" ht="28.15" customHeight="1">
      <c r="A29" s="331"/>
      <c r="B29" s="2000" t="s">
        <v>789</v>
      </c>
      <c r="C29" s="2000"/>
      <c r="D29" s="2000"/>
      <c r="E29" s="2000"/>
      <c r="F29" s="2000"/>
      <c r="G29" s="2000"/>
      <c r="H29" s="2000"/>
      <c r="I29" s="2000"/>
      <c r="J29" s="2000"/>
    </row>
    <row r="30" spans="1:10" ht="36" customHeight="1">
      <c r="A30" s="331"/>
      <c r="B30" s="2001" t="s">
        <v>788</v>
      </c>
      <c r="C30" s="2001"/>
      <c r="D30" s="2001"/>
      <c r="E30" s="2001"/>
      <c r="F30" s="2001"/>
      <c r="G30" s="2001"/>
      <c r="H30" s="2001"/>
      <c r="I30" s="2001"/>
      <c r="J30" s="2001"/>
    </row>
    <row r="31" spans="1:10" ht="15.6" customHeight="1">
      <c r="A31" s="331"/>
      <c r="B31" s="2001" t="s">
        <v>649</v>
      </c>
      <c r="C31" s="2001"/>
      <c r="D31" s="2001"/>
      <c r="E31" s="2001"/>
      <c r="F31" s="2001"/>
      <c r="G31" s="2001"/>
      <c r="H31" s="1433"/>
      <c r="I31" s="1433"/>
      <c r="J31" s="1433"/>
    </row>
    <row r="32" spans="1:10" ht="15.75" thickBot="1">
      <c r="A32" s="331"/>
    </row>
    <row r="33" spans="1:10">
      <c r="A33" s="331"/>
      <c r="B33" s="434" t="s">
        <v>208</v>
      </c>
      <c r="C33" s="1999" t="s">
        <v>23</v>
      </c>
      <c r="D33" s="1999"/>
      <c r="E33" s="1998"/>
      <c r="F33" s="1981" t="s">
        <v>152</v>
      </c>
      <c r="G33" s="1998"/>
      <c r="H33" s="1995" t="s">
        <v>25</v>
      </c>
      <c r="I33" s="1965"/>
      <c r="J33" s="1188" t="s">
        <v>152</v>
      </c>
    </row>
    <row r="34" spans="1:10" ht="15.75" thickBot="1">
      <c r="A34" s="331"/>
      <c r="B34" s="438" t="s">
        <v>582</v>
      </c>
      <c r="C34" s="854" t="str">
        <f>+C11</f>
        <v>4Q24</v>
      </c>
      <c r="D34" s="854" t="str">
        <f>+D11</f>
        <v>3Q25</v>
      </c>
      <c r="E34" s="855" t="str">
        <f>+E11</f>
        <v>4Q25</v>
      </c>
      <c r="F34" s="856" t="s">
        <v>26</v>
      </c>
      <c r="G34" s="1195" t="s">
        <v>27</v>
      </c>
      <c r="H34" s="1599" t="str">
        <f>H4</f>
        <v>Dec 24</v>
      </c>
      <c r="I34" s="1600" t="str">
        <f>I4</f>
        <v>Dec 25</v>
      </c>
      <c r="J34" s="1184" t="str">
        <f>+CONCATENATE(I34," / ",H34)</f>
        <v>Dec 25 / Dec 24</v>
      </c>
    </row>
    <row r="35" spans="1:10">
      <c r="A35" s="331"/>
      <c r="B35" s="435" t="s">
        <v>583</v>
      </c>
      <c r="C35" s="377">
        <v>285.59898504655916</v>
      </c>
      <c r="D35" s="378">
        <v>271.03213700181038</v>
      </c>
      <c r="E35" s="378">
        <v>293.18481793482221</v>
      </c>
      <c r="F35" s="380">
        <v>8.1734517456370392E-2</v>
      </c>
      <c r="G35" s="376">
        <v>2.656113391658721E-2</v>
      </c>
      <c r="H35" s="1081">
        <v>1120.5471256964329</v>
      </c>
      <c r="I35" s="1081">
        <v>1133.9146182921347</v>
      </c>
      <c r="J35" s="1191">
        <v>1.1929433657146493E-2</v>
      </c>
    </row>
    <row r="36" spans="1:10">
      <c r="A36" s="331"/>
      <c r="B36" s="435" t="s">
        <v>584</v>
      </c>
      <c r="C36" s="381">
        <v>112.9614023549285</v>
      </c>
      <c r="D36" s="822">
        <v>164.46412081654557</v>
      </c>
      <c r="E36" s="822">
        <v>187.42212443982959</v>
      </c>
      <c r="F36" s="383">
        <v>0.13959277871246423</v>
      </c>
      <c r="G36" s="853">
        <v>0.65916959715977153</v>
      </c>
      <c r="H36" s="382">
        <v>331.17923298748769</v>
      </c>
      <c r="I36" s="382">
        <v>604.26050616429666</v>
      </c>
      <c r="J36" s="1192">
        <v>0.82457245496164999</v>
      </c>
    </row>
    <row r="37" spans="1:10">
      <c r="A37" s="331"/>
      <c r="B37" s="435" t="s">
        <v>585</v>
      </c>
      <c r="C37" s="381">
        <v>188.88388826799999</v>
      </c>
      <c r="D37" s="822">
        <v>204.30370507800001</v>
      </c>
      <c r="E37" s="822">
        <v>200.60343007199998</v>
      </c>
      <c r="F37" s="383">
        <v>-1.8111639260713908E-2</v>
      </c>
      <c r="G37" s="853">
        <v>6.2046275685364805E-2</v>
      </c>
      <c r="H37" s="382">
        <v>756.38149294000004</v>
      </c>
      <c r="I37" s="382">
        <v>802.67270513599999</v>
      </c>
      <c r="J37" s="1192">
        <v>6.1200878958671101E-2</v>
      </c>
    </row>
    <row r="38" spans="1:10">
      <c r="A38" s="331"/>
      <c r="B38" s="436" t="s">
        <v>586</v>
      </c>
      <c r="C38" s="381">
        <v>97.74669993400002</v>
      </c>
      <c r="D38" s="822">
        <v>102.77183274200002</v>
      </c>
      <c r="E38" s="822">
        <v>97.61123986299998</v>
      </c>
      <c r="F38" s="383">
        <v>-5.0214078520476213E-2</v>
      </c>
      <c r="G38" s="853">
        <v>-1.3858275634011097E-3</v>
      </c>
      <c r="H38" s="382">
        <v>384.32871127500005</v>
      </c>
      <c r="I38" s="382">
        <v>402.07661898200001</v>
      </c>
      <c r="J38" s="1192">
        <v>4.6178979572256695E-2</v>
      </c>
    </row>
    <row r="39" spans="1:10">
      <c r="A39" s="331"/>
      <c r="B39" s="435" t="s">
        <v>209</v>
      </c>
      <c r="C39" s="381">
        <v>55.064096685999992</v>
      </c>
      <c r="D39" s="822">
        <v>53.585921751000001</v>
      </c>
      <c r="E39" s="822">
        <v>56.156038536999993</v>
      </c>
      <c r="F39" s="383">
        <v>4.7962537584828047E-2</v>
      </c>
      <c r="G39" s="853">
        <v>1.9830377990703196E-2</v>
      </c>
      <c r="H39" s="382">
        <v>223.941194282</v>
      </c>
      <c r="I39" s="382">
        <v>218.87301969199999</v>
      </c>
      <c r="J39" s="1192">
        <v>-2.2631720824074275E-2</v>
      </c>
    </row>
    <row r="40" spans="1:10">
      <c r="A40" s="331"/>
      <c r="B40" s="435" t="s">
        <v>210</v>
      </c>
      <c r="C40" s="381">
        <v>35.05301395</v>
      </c>
      <c r="D40" s="822">
        <v>34.732642370000001</v>
      </c>
      <c r="E40" s="822">
        <v>49.007076179999999</v>
      </c>
      <c r="F40" s="383">
        <v>0.41098035841722802</v>
      </c>
      <c r="G40" s="853">
        <v>0.39808451991900684</v>
      </c>
      <c r="H40" s="382">
        <v>137.32392758000003</v>
      </c>
      <c r="I40" s="382">
        <v>171.40265433000002</v>
      </c>
      <c r="J40" s="1192">
        <v>0.24816306488282547</v>
      </c>
    </row>
    <row r="41" spans="1:10">
      <c r="A41" s="331"/>
      <c r="B41" s="435" t="s">
        <v>587</v>
      </c>
      <c r="C41" s="381">
        <v>19.366139520000004</v>
      </c>
      <c r="D41" s="822">
        <v>19.173217799</v>
      </c>
      <c r="E41" s="822">
        <v>19.307652526000002</v>
      </c>
      <c r="F41" s="383">
        <v>7.0115892078905784E-3</v>
      </c>
      <c r="G41" s="853">
        <v>-3.020064682462964E-3</v>
      </c>
      <c r="H41" s="382">
        <v>59.060661762999999</v>
      </c>
      <c r="I41" s="382">
        <v>73.201378384000009</v>
      </c>
      <c r="J41" s="1192">
        <v>0.23942699250042621</v>
      </c>
    </row>
    <row r="42" spans="1:10" ht="15.75" thickBot="1">
      <c r="A42" s="331"/>
      <c r="B42" s="435" t="s">
        <v>588</v>
      </c>
      <c r="C42" s="381">
        <v>14.393263753512084</v>
      </c>
      <c r="D42" s="822">
        <v>23.126600512644032</v>
      </c>
      <c r="E42" s="822">
        <v>20.915468280348392</v>
      </c>
      <c r="F42" s="383">
        <v>-9.7415360033742626E-2</v>
      </c>
      <c r="G42" s="853">
        <v>0.45105256456530984</v>
      </c>
      <c r="H42" s="382">
        <v>47.64812966507877</v>
      </c>
      <c r="I42" s="382">
        <v>76.156579661568614</v>
      </c>
      <c r="J42" s="1192">
        <v>0.59831204701794705</v>
      </c>
    </row>
    <row r="43" spans="1:10" ht="15.75" thickBot="1">
      <c r="B43" s="437" t="s">
        <v>115</v>
      </c>
      <c r="C43" s="802">
        <v>809.05944853300002</v>
      </c>
      <c r="D43" s="803">
        <v>873.19017807099999</v>
      </c>
      <c r="E43" s="803">
        <v>924.20784783300007</v>
      </c>
      <c r="F43" s="805">
        <v>5.897362191603861E-2</v>
      </c>
      <c r="G43" s="806">
        <v>0.14290905495266104</v>
      </c>
      <c r="H43" s="803">
        <v>3060.4104761889994</v>
      </c>
      <c r="I43" s="803">
        <v>3482.5580806420003</v>
      </c>
      <c r="J43" s="1198">
        <v>0.13793823009607631</v>
      </c>
    </row>
    <row r="44" spans="1:10">
      <c r="B44" s="1170" t="s">
        <v>631</v>
      </c>
      <c r="C44" s="1168"/>
      <c r="D44" s="1168"/>
      <c r="E44" s="1168"/>
      <c r="F44" s="1169"/>
      <c r="G44" s="1169"/>
    </row>
    <row r="45" spans="1:10" s="205" customFormat="1" ht="40.15" customHeight="1">
      <c r="B45" s="1924" t="s">
        <v>791</v>
      </c>
      <c r="C45" s="1924"/>
      <c r="D45" s="1924"/>
      <c r="E45" s="1924"/>
      <c r="F45" s="1924"/>
      <c r="G45" s="1924"/>
      <c r="H45" s="1924"/>
      <c r="I45" s="1924"/>
      <c r="J45" s="1924"/>
    </row>
    <row r="46" spans="1:10" ht="34.9" customHeight="1">
      <c r="B46" s="1924" t="s">
        <v>790</v>
      </c>
      <c r="C46" s="1924"/>
      <c r="D46" s="1924"/>
      <c r="E46" s="1924"/>
      <c r="F46" s="1924"/>
      <c r="G46" s="1924"/>
      <c r="H46" s="1924"/>
      <c r="I46" s="1924"/>
      <c r="J46" s="1924"/>
    </row>
    <row r="47" spans="1:10">
      <c r="B47" s="1924" t="s">
        <v>592</v>
      </c>
      <c r="C47" s="1924"/>
      <c r="D47" s="1924"/>
      <c r="E47" s="1924"/>
      <c r="F47" s="1924"/>
      <c r="G47" s="1924"/>
    </row>
    <row r="48" spans="1:10">
      <c r="B48" s="1924" t="s">
        <v>593</v>
      </c>
      <c r="C48" s="1924"/>
      <c r="D48" s="1924"/>
      <c r="E48" s="1924"/>
      <c r="F48" s="1924"/>
      <c r="G48" s="1924"/>
    </row>
    <row r="49" spans="2:7">
      <c r="B49" s="1924" t="s">
        <v>594</v>
      </c>
      <c r="C49" s="1924"/>
      <c r="D49" s="1924"/>
      <c r="E49" s="1924"/>
      <c r="F49" s="1924"/>
      <c r="G49" s="1924"/>
    </row>
  </sheetData>
  <mergeCells count="22">
    <mergeCell ref="B45:J45"/>
    <mergeCell ref="H17:I17"/>
    <mergeCell ref="H33:I33"/>
    <mergeCell ref="B31:G31"/>
    <mergeCell ref="B29:J29"/>
    <mergeCell ref="B30:J30"/>
    <mergeCell ref="B47:G47"/>
    <mergeCell ref="B48:G48"/>
    <mergeCell ref="B49:G49"/>
    <mergeCell ref="C3:E3"/>
    <mergeCell ref="F3:G3"/>
    <mergeCell ref="C10:E10"/>
    <mergeCell ref="F10:G10"/>
    <mergeCell ref="C33:E33"/>
    <mergeCell ref="F33:G33"/>
    <mergeCell ref="C17:E17"/>
    <mergeCell ref="F17:G17"/>
    <mergeCell ref="B8:G8"/>
    <mergeCell ref="B15:G15"/>
    <mergeCell ref="B46:J46"/>
    <mergeCell ref="H3:I3"/>
    <mergeCell ref="H10:I10"/>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60" zoomScaleNormal="60" workbookViewId="0">
      <pane xSplit="2" topLeftCell="E1" activePane="topRight" state="frozen"/>
      <selection pane="topRight" activeCell="G5" sqref="G5"/>
    </sheetView>
  </sheetViews>
  <sheetFormatPr baseColWidth="10" defaultColWidth="11.42578125" defaultRowHeight="15"/>
  <cols>
    <col min="2" max="2" width="36.28515625" style="5" customWidth="1"/>
    <col min="3" max="3" width="12.5703125" style="5" customWidth="1"/>
    <col min="4" max="4" width="13.42578125" style="5" customWidth="1"/>
    <col min="5" max="5" width="12.5703125" style="5" bestFit="1" customWidth="1"/>
    <col min="6" max="6" width="9.7109375" style="5" customWidth="1"/>
    <col min="7" max="7" width="9.5703125" style="5" bestFit="1" customWidth="1"/>
    <col min="10" max="10" width="12.42578125" bestFit="1" customWidth="1"/>
  </cols>
  <sheetData>
    <row r="1" spans="1:10">
      <c r="A1" s="145" t="s">
        <v>21</v>
      </c>
    </row>
    <row r="2" spans="1:10" ht="15.75" thickBot="1"/>
    <row r="3" spans="1:10">
      <c r="B3" s="427" t="s">
        <v>211</v>
      </c>
      <c r="C3" s="1981" t="s">
        <v>23</v>
      </c>
      <c r="D3" s="1981"/>
      <c r="E3" s="1982"/>
      <c r="F3" s="1981" t="s">
        <v>42</v>
      </c>
      <c r="G3" s="1998"/>
      <c r="H3" s="1995" t="s">
        <v>25</v>
      </c>
      <c r="I3" s="1965"/>
      <c r="J3" s="1188" t="s">
        <v>42</v>
      </c>
    </row>
    <row r="4" spans="1:10" ht="15.75" thickBot="1">
      <c r="B4" s="432" t="s">
        <v>580</v>
      </c>
      <c r="C4" s="1012" t="s">
        <v>770</v>
      </c>
      <c r="D4" s="1013" t="s">
        <v>714</v>
      </c>
      <c r="E4" s="1014" t="s">
        <v>771</v>
      </c>
      <c r="F4" s="132" t="s">
        <v>26</v>
      </c>
      <c r="G4" s="40" t="s">
        <v>27</v>
      </c>
      <c r="H4" s="1196" t="s">
        <v>772</v>
      </c>
      <c r="I4" s="1189" t="s">
        <v>773</v>
      </c>
      <c r="J4" s="1184" t="str">
        <f>+CONCATENATE(I4," / ",H4)</f>
        <v>Dec 25 / Dec 24</v>
      </c>
    </row>
    <row r="5" spans="1:10">
      <c r="B5" s="89" t="s">
        <v>793</v>
      </c>
      <c r="C5" s="377">
        <v>-47377</v>
      </c>
      <c r="D5" s="378">
        <v>111977</v>
      </c>
      <c r="E5" s="378">
        <v>96280</v>
      </c>
      <c r="F5" s="380">
        <v>-0.14018057279619922</v>
      </c>
      <c r="G5" s="376">
        <v>-3.0322097220170123</v>
      </c>
      <c r="H5" s="1081">
        <v>227112</v>
      </c>
      <c r="I5" s="1081">
        <v>359282</v>
      </c>
      <c r="J5" s="1191">
        <v>0.58195956180210651</v>
      </c>
    </row>
    <row r="6" spans="1:10" ht="15.75">
      <c r="B6" s="89" t="s">
        <v>678</v>
      </c>
      <c r="C6" s="381">
        <v>38560</v>
      </c>
      <c r="D6" s="822">
        <v>5192</v>
      </c>
      <c r="E6" s="822">
        <v>5588</v>
      </c>
      <c r="F6" s="383">
        <v>7.6271186440677985E-2</v>
      </c>
      <c r="G6" s="853">
        <v>-0.85508298755186718</v>
      </c>
      <c r="H6" s="382">
        <v>135183</v>
      </c>
      <c r="I6" s="382">
        <v>41404</v>
      </c>
      <c r="J6" s="1192">
        <v>-0.69371888477101407</v>
      </c>
    </row>
    <row r="7" spans="1:10" ht="15.75">
      <c r="B7" s="89" t="s">
        <v>792</v>
      </c>
      <c r="C7" s="381">
        <v>77962</v>
      </c>
      <c r="D7" s="822">
        <v>244</v>
      </c>
      <c r="E7" s="822">
        <v>11756</v>
      </c>
      <c r="F7" s="383" t="s">
        <v>543</v>
      </c>
      <c r="G7" s="853">
        <v>-0.84920858879967165</v>
      </c>
      <c r="H7" s="382">
        <v>156195</v>
      </c>
      <c r="I7" s="382">
        <v>51917</v>
      </c>
      <c r="J7" s="1192">
        <v>-0.66761420019846984</v>
      </c>
    </row>
    <row r="8" spans="1:10">
      <c r="B8" s="89" t="s">
        <v>717</v>
      </c>
      <c r="C8" s="381">
        <v>-21365</v>
      </c>
      <c r="D8" s="822">
        <v>7518</v>
      </c>
      <c r="E8" s="822">
        <v>8319</v>
      </c>
      <c r="F8" s="383">
        <v>0.10654429369513174</v>
      </c>
      <c r="G8" s="853">
        <v>-1.3893751462672594</v>
      </c>
      <c r="H8" s="382">
        <v>-41058</v>
      </c>
      <c r="I8" s="382">
        <v>41991</v>
      </c>
      <c r="J8" s="1192">
        <v>-2.0227239514832673</v>
      </c>
    </row>
    <row r="9" spans="1:10" ht="15.75" thickBot="1">
      <c r="B9" s="89" t="s">
        <v>595</v>
      </c>
      <c r="C9" s="381">
        <v>176384</v>
      </c>
      <c r="D9" s="822">
        <v>71656</v>
      </c>
      <c r="E9" s="822">
        <v>132530</v>
      </c>
      <c r="F9" s="383">
        <v>0.84953109299988827</v>
      </c>
      <c r="G9" s="853">
        <v>-0.24862799346879538</v>
      </c>
      <c r="H9" s="382">
        <v>514779</v>
      </c>
      <c r="I9" s="382">
        <v>584648</v>
      </c>
      <c r="J9" s="1192">
        <v>0.13572620483741571</v>
      </c>
    </row>
    <row r="10" spans="1:10" ht="15.75" thickBot="1">
      <c r="B10" s="1484" t="s">
        <v>213</v>
      </c>
      <c r="C10" s="802">
        <v>224164</v>
      </c>
      <c r="D10" s="803">
        <v>196587</v>
      </c>
      <c r="E10" s="803">
        <v>254473</v>
      </c>
      <c r="F10" s="805">
        <v>0.29445487239746271</v>
      </c>
      <c r="G10" s="806">
        <v>0.13520904337895479</v>
      </c>
      <c r="H10" s="803">
        <v>992211</v>
      </c>
      <c r="I10" s="803">
        <v>1079242</v>
      </c>
      <c r="J10" s="1198">
        <v>8.7714205950145674E-2</v>
      </c>
    </row>
    <row r="11" spans="1:10" ht="19.149999999999999" customHeight="1">
      <c r="B11" s="2002"/>
      <c r="C11" s="2002"/>
      <c r="D11" s="2002"/>
      <c r="E11" s="2002"/>
      <c r="F11" s="2002"/>
      <c r="G11" s="2002"/>
    </row>
    <row r="12" spans="1:10" ht="21" customHeight="1">
      <c r="B12" s="1924" t="s">
        <v>748</v>
      </c>
      <c r="C12" s="1924"/>
      <c r="D12" s="1924"/>
      <c r="E12" s="1924"/>
      <c r="F12" s="1924"/>
      <c r="G12" s="1924"/>
      <c r="H12" s="1924"/>
      <c r="I12" s="1924"/>
      <c r="J12" s="1924"/>
    </row>
    <row r="13" spans="1:10" ht="37.15" customHeight="1">
      <c r="B13" s="1924" t="s">
        <v>794</v>
      </c>
      <c r="C13" s="1924"/>
      <c r="D13" s="1924"/>
      <c r="E13" s="1924"/>
      <c r="F13" s="1924"/>
      <c r="G13" s="1924"/>
      <c r="H13" s="1924"/>
      <c r="I13" s="1924"/>
      <c r="J13" s="1924"/>
    </row>
    <row r="14" spans="1:10">
      <c r="B14"/>
      <c r="C14"/>
      <c r="D14"/>
      <c r="E14"/>
      <c r="F14"/>
      <c r="G14"/>
    </row>
    <row r="15" spans="1:10">
      <c r="B15"/>
    </row>
    <row r="16" spans="1:10">
      <c r="B16"/>
    </row>
    <row r="17" spans="2:2">
      <c r="B17"/>
    </row>
    <row r="18" spans="2:2">
      <c r="B18"/>
    </row>
    <row r="19" spans="2:2">
      <c r="B19"/>
    </row>
  </sheetData>
  <mergeCells count="6">
    <mergeCell ref="B13:J13"/>
    <mergeCell ref="H3:I3"/>
    <mergeCell ref="C3:E3"/>
    <mergeCell ref="F3:G3"/>
    <mergeCell ref="B11:G11"/>
    <mergeCell ref="B12:J12"/>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A1:N33"/>
  <sheetViews>
    <sheetView showGridLines="0" zoomScale="78" zoomScaleNormal="97" workbookViewId="0">
      <pane xSplit="3" topLeftCell="D1" activePane="topRight" state="frozen"/>
      <selection pane="topRight" activeCell="D8" sqref="D8"/>
    </sheetView>
  </sheetViews>
  <sheetFormatPr baseColWidth="10" defaultColWidth="11.42578125" defaultRowHeight="15"/>
  <cols>
    <col min="2" max="2" width="13" customWidth="1"/>
    <col min="3" max="3" width="31.28515625" style="5" customWidth="1"/>
    <col min="4" max="6" width="11" style="5" customWidth="1"/>
    <col min="7" max="8" width="9.28515625" style="5" customWidth="1"/>
    <col min="9" max="10" width="12.42578125" style="5" customWidth="1"/>
    <col min="11" max="11" width="16.140625" style="5" bestFit="1" customWidth="1"/>
    <col min="12" max="12" width="11.42578125" style="5"/>
    <col min="16" max="16" width="17.5703125" bestFit="1" customWidth="1"/>
    <col min="19" max="21" width="13.5703125" customWidth="1"/>
  </cols>
  <sheetData>
    <row r="1" spans="1:14">
      <c r="A1" s="145" t="s">
        <v>21</v>
      </c>
      <c r="B1" s="5"/>
    </row>
    <row r="2" spans="1:14">
      <c r="C2"/>
      <c r="D2"/>
      <c r="E2"/>
      <c r="F2"/>
      <c r="G2"/>
      <c r="H2"/>
      <c r="I2"/>
      <c r="J2"/>
      <c r="K2"/>
      <c r="L2"/>
    </row>
    <row r="3" spans="1:14" ht="15.75" thickBot="1">
      <c r="C3"/>
      <c r="D3"/>
      <c r="E3"/>
      <c r="F3"/>
      <c r="G3"/>
      <c r="H3"/>
      <c r="I3"/>
      <c r="J3"/>
      <c r="K3"/>
      <c r="L3" s="2003"/>
      <c r="M3" s="2003"/>
      <c r="N3" s="2003"/>
    </row>
    <row r="4" spans="1:14">
      <c r="B4" s="2011" t="s">
        <v>214</v>
      </c>
      <c r="C4" s="2012"/>
      <c r="D4" s="2007" t="s">
        <v>215</v>
      </c>
      <c r="E4" s="2007"/>
      <c r="F4" s="2008"/>
      <c r="G4" s="2009" t="s">
        <v>152</v>
      </c>
      <c r="H4" s="2008"/>
      <c r="I4" s="2009" t="s">
        <v>25</v>
      </c>
      <c r="J4" s="2010"/>
      <c r="K4" s="1259" t="s">
        <v>216</v>
      </c>
      <c r="L4" s="2003"/>
      <c r="M4" s="2003"/>
      <c r="N4" s="2003" t="s">
        <v>636</v>
      </c>
    </row>
    <row r="5" spans="1:14" ht="15.75" thickBot="1">
      <c r="B5" s="259" t="s">
        <v>102</v>
      </c>
      <c r="C5" s="260"/>
      <c r="D5" s="1032" t="s">
        <v>770</v>
      </c>
      <c r="E5" s="1033" t="s">
        <v>714</v>
      </c>
      <c r="F5" s="1032" t="s">
        <v>771</v>
      </c>
      <c r="G5" s="852" t="s">
        <v>26</v>
      </c>
      <c r="H5" s="764" t="s">
        <v>27</v>
      </c>
      <c r="I5" s="302" t="s">
        <v>772</v>
      </c>
      <c r="J5" s="1256" t="s">
        <v>773</v>
      </c>
      <c r="K5" s="303" t="str">
        <f>+J5&amp;" / "&amp;I5</f>
        <v>Dec 25 / Dec 24</v>
      </c>
      <c r="L5" s="2003"/>
      <c r="M5" s="2003">
        <v>45717</v>
      </c>
      <c r="N5" s="2003" t="s">
        <v>637</v>
      </c>
    </row>
    <row r="6" spans="1:14">
      <c r="B6" s="2004" t="s">
        <v>115</v>
      </c>
      <c r="C6" s="142" t="s">
        <v>605</v>
      </c>
      <c r="D6" s="857">
        <v>982.53208505873909</v>
      </c>
      <c r="E6" s="858">
        <v>1212.42262516764</v>
      </c>
      <c r="F6" s="858">
        <v>1262.7272795255501</v>
      </c>
      <c r="G6" s="863">
        <f>+F6/E6-1</f>
        <v>4.149102244850833E-2</v>
      </c>
      <c r="H6" s="864">
        <f t="shared" ref="H6" si="0">+F6/D6-1</f>
        <v>0.28517663568214169</v>
      </c>
      <c r="I6" s="858">
        <v>3770.5323692451493</v>
      </c>
      <c r="J6" s="1257">
        <v>4648.6998865796704</v>
      </c>
      <c r="K6" s="869">
        <f t="shared" ref="K6:K21" si="1">+J6/I6-1</f>
        <v>0.23290279232116173</v>
      </c>
      <c r="L6" s="2003"/>
      <c r="M6" s="2003"/>
      <c r="N6" s="2003"/>
    </row>
    <row r="7" spans="1:14">
      <c r="B7" s="2005"/>
      <c r="C7" s="142" t="s">
        <v>606</v>
      </c>
      <c r="D7" s="859">
        <v>-569.95501654457826</v>
      </c>
      <c r="E7" s="860">
        <v>-746.63862645977201</v>
      </c>
      <c r="F7" s="860">
        <v>-743.42741560099296</v>
      </c>
      <c r="G7" s="865">
        <f t="shared" ref="G7:G9" si="2">+F7/E7-1</f>
        <v>-4.3008903437063983E-3</v>
      </c>
      <c r="H7" s="866">
        <f t="shared" ref="H7:H21" si="3">+F7/D7-1</f>
        <v>0.30436156191432828</v>
      </c>
      <c r="I7" s="860">
        <v>-2057.0120704722394</v>
      </c>
      <c r="J7" s="860">
        <v>-2800.6750733515901</v>
      </c>
      <c r="K7" s="870">
        <f t="shared" si="1"/>
        <v>0.3615258332969451</v>
      </c>
      <c r="L7" s="2003"/>
      <c r="M7" s="2003"/>
      <c r="N7" s="2003"/>
    </row>
    <row r="8" spans="1:14">
      <c r="B8" s="2005"/>
      <c r="C8" s="142" t="s">
        <v>217</v>
      </c>
      <c r="D8" s="859">
        <v>-99.894068517208296</v>
      </c>
      <c r="E8" s="860">
        <v>-77.434413081019798</v>
      </c>
      <c r="F8" s="860">
        <v>-198.456835070572</v>
      </c>
      <c r="G8" s="865">
        <f t="shared" si="2"/>
        <v>1.5629022959459404</v>
      </c>
      <c r="H8" s="866">
        <f t="shared" si="3"/>
        <v>0.98667286272742749</v>
      </c>
      <c r="I8" s="860">
        <v>-514.5002987758744</v>
      </c>
      <c r="J8" s="860">
        <v>-458.82533140161598</v>
      </c>
      <c r="K8" s="870">
        <f t="shared" si="1"/>
        <v>-0.10821172991876427</v>
      </c>
      <c r="L8" s="2003"/>
      <c r="M8" s="2003">
        <v>0</v>
      </c>
      <c r="N8" s="2003" t="e">
        <f t="shared" ref="N8:N21" si="4">+(M8-L8)/L8</f>
        <v>#DIV/0!</v>
      </c>
    </row>
    <row r="9" spans="1:14" ht="15.75" thickBot="1">
      <c r="B9" s="2005"/>
      <c r="C9" s="1096" t="s">
        <v>218</v>
      </c>
      <c r="D9" s="861">
        <v>312.6829999969525</v>
      </c>
      <c r="E9" s="862">
        <v>388.34958562684818</v>
      </c>
      <c r="F9" s="862">
        <v>320.84302885398512</v>
      </c>
      <c r="G9" s="867">
        <f t="shared" si="2"/>
        <v>-0.17382935188123982</v>
      </c>
      <c r="H9" s="868">
        <f t="shared" si="3"/>
        <v>2.6096810050793007E-2</v>
      </c>
      <c r="I9" s="862">
        <f>+SUM(I6:I8)</f>
        <v>1199.0199999970355</v>
      </c>
      <c r="J9" s="1258">
        <f>+SUM(J6:J8)</f>
        <v>1389.1994818264643</v>
      </c>
      <c r="K9" s="1260">
        <f t="shared" si="1"/>
        <v>0.1586124350135103</v>
      </c>
      <c r="L9" s="2003"/>
      <c r="M9" s="2003">
        <f>+M6+M7+M8</f>
        <v>0</v>
      </c>
      <c r="N9" s="2003" t="e">
        <f t="shared" si="4"/>
        <v>#DIV/0!</v>
      </c>
    </row>
    <row r="10" spans="1:14">
      <c r="B10" s="2004" t="s">
        <v>219</v>
      </c>
      <c r="C10" s="142" t="s">
        <v>605</v>
      </c>
      <c r="D10" s="857">
        <v>491.96060771932662</v>
      </c>
      <c r="E10" s="858">
        <v>490.08231631288373</v>
      </c>
      <c r="F10" s="858">
        <v>510.31509397511559</v>
      </c>
      <c r="G10" s="865">
        <f t="shared" ref="G10:G25" si="5">+F10/E10-1</f>
        <v>4.1284447507619504E-2</v>
      </c>
      <c r="H10" s="866">
        <f t="shared" si="3"/>
        <v>3.7308853529713026E-2</v>
      </c>
      <c r="I10" s="858">
        <v>1874.7918610598231</v>
      </c>
      <c r="J10" s="1257">
        <v>1960.4326951115033</v>
      </c>
      <c r="K10" s="870">
        <f t="shared" si="1"/>
        <v>4.5680182334089769E-2</v>
      </c>
      <c r="L10" s="2003"/>
      <c r="M10" s="2003">
        <v>0</v>
      </c>
      <c r="N10" s="2003" t="e">
        <f t="shared" si="4"/>
        <v>#DIV/0!</v>
      </c>
    </row>
    <row r="11" spans="1:14">
      <c r="B11" s="2005"/>
      <c r="C11" s="142" t="s">
        <v>606</v>
      </c>
      <c r="D11" s="859">
        <v>-331.51800112196406</v>
      </c>
      <c r="E11" s="860">
        <v>-319.74193280296021</v>
      </c>
      <c r="F11" s="860">
        <v>-248.53862841561957</v>
      </c>
      <c r="G11" s="865">
        <f t="shared" si="5"/>
        <v>-0.22268991671861638</v>
      </c>
      <c r="H11" s="866">
        <f t="shared" si="3"/>
        <v>-0.25030125792721802</v>
      </c>
      <c r="I11" s="860">
        <v>-1148.926404828698</v>
      </c>
      <c r="J11" s="860">
        <v>-1212.2751979437774</v>
      </c>
      <c r="K11" s="870">
        <f t="shared" si="1"/>
        <v>5.5137381166311172E-2</v>
      </c>
      <c r="L11" s="2003"/>
      <c r="M11" s="2003">
        <v>0</v>
      </c>
      <c r="N11" s="2003" t="e">
        <f t="shared" si="4"/>
        <v>#DIV/0!</v>
      </c>
    </row>
    <row r="12" spans="1:14">
      <c r="B12" s="2005"/>
      <c r="C12" s="1097" t="s">
        <v>217</v>
      </c>
      <c r="D12" s="859">
        <v>-78.366287910264887</v>
      </c>
      <c r="E12" s="860">
        <v>-72.87427665550193</v>
      </c>
      <c r="F12" s="860">
        <v>-159.67933865924783</v>
      </c>
      <c r="G12" s="865">
        <f t="shared" si="5"/>
        <v>1.1911619022182394</v>
      </c>
      <c r="H12" s="866">
        <f t="shared" si="3"/>
        <v>1.0376024297857813</v>
      </c>
      <c r="I12" s="860">
        <v>-412.53231378088788</v>
      </c>
      <c r="J12" s="860">
        <v>-393.63882587953771</v>
      </c>
      <c r="K12" s="870">
        <f t="shared" si="1"/>
        <v>-4.5798807196919977E-2</v>
      </c>
      <c r="L12" s="2003"/>
      <c r="M12" s="2003">
        <v>0</v>
      </c>
      <c r="N12" s="2003" t="e">
        <f t="shared" si="4"/>
        <v>#DIV/0!</v>
      </c>
    </row>
    <row r="13" spans="1:14" ht="15.75" thickBot="1">
      <c r="B13" s="2006"/>
      <c r="C13" s="1098" t="s">
        <v>218</v>
      </c>
      <c r="D13" s="861">
        <v>82.076318687097668</v>
      </c>
      <c r="E13" s="862">
        <v>97.466106854421596</v>
      </c>
      <c r="F13" s="862">
        <v>102.09712690024817</v>
      </c>
      <c r="G13" s="867">
        <f t="shared" si="5"/>
        <v>4.7514158462732103E-2</v>
      </c>
      <c r="H13" s="868">
        <f t="shared" si="3"/>
        <v>0.24392916901495676</v>
      </c>
      <c r="I13" s="862">
        <v>230</v>
      </c>
      <c r="J13" s="1258">
        <f>+SUM(J10:J12)</f>
        <v>354.51867128818827</v>
      </c>
      <c r="K13" s="1260">
        <f t="shared" si="1"/>
        <v>0.54138552733994905</v>
      </c>
      <c r="L13" s="2003"/>
      <c r="M13" s="2003">
        <f>+M10+M11+M12</f>
        <v>0</v>
      </c>
      <c r="N13" s="2003" t="e">
        <f t="shared" si="4"/>
        <v>#DIV/0!</v>
      </c>
    </row>
    <row r="14" spans="1:14">
      <c r="B14" s="2004" t="s">
        <v>220</v>
      </c>
      <c r="C14" s="142" t="s">
        <v>605</v>
      </c>
      <c r="D14" s="857">
        <v>471.46452554035756</v>
      </c>
      <c r="E14" s="858">
        <v>326.74423757767488</v>
      </c>
      <c r="F14" s="858">
        <v>334.49205591186762</v>
      </c>
      <c r="G14" s="865">
        <f t="shared" si="5"/>
        <v>2.3712180485970791E-2</v>
      </c>
      <c r="H14" s="866">
        <f t="shared" si="3"/>
        <v>-0.29052550554360856</v>
      </c>
      <c r="I14" s="858">
        <v>1818.7011164312512</v>
      </c>
      <c r="J14" s="1257">
        <v>1320.0064068738593</v>
      </c>
      <c r="K14" s="870">
        <f t="shared" si="1"/>
        <v>-0.2742037738097155</v>
      </c>
      <c r="L14" s="2003"/>
      <c r="M14" s="2003">
        <v>0</v>
      </c>
      <c r="N14" s="2003" t="e">
        <f t="shared" si="4"/>
        <v>#DIV/0!</v>
      </c>
    </row>
    <row r="15" spans="1:14">
      <c r="B15" s="2005"/>
      <c r="C15" s="142" t="s">
        <v>606</v>
      </c>
      <c r="D15" s="859">
        <v>-238.14880916042023</v>
      </c>
      <c r="E15" s="860">
        <v>-37.971728565442831</v>
      </c>
      <c r="F15" s="860">
        <v>-131.15439847347196</v>
      </c>
      <c r="G15" s="865">
        <f t="shared" si="5"/>
        <v>2.4540012643204361</v>
      </c>
      <c r="H15" s="866">
        <f t="shared" si="3"/>
        <v>-0.44927543859719832</v>
      </c>
      <c r="I15" s="860">
        <v>-910.49727212699088</v>
      </c>
      <c r="J15" s="860">
        <v>-355.46806786571335</v>
      </c>
      <c r="K15" s="870">
        <f t="shared" si="1"/>
        <v>-0.60958909076650736</v>
      </c>
      <c r="L15" s="2003"/>
      <c r="M15" s="2003">
        <v>0</v>
      </c>
      <c r="N15" s="2003" t="e">
        <f t="shared" si="4"/>
        <v>#DIV/0!</v>
      </c>
    </row>
    <row r="16" spans="1:14">
      <c r="B16" s="2005"/>
      <c r="C16" s="1097" t="s">
        <v>217</v>
      </c>
      <c r="D16" s="859">
        <v>-15.603894917024936</v>
      </c>
      <c r="E16" s="860">
        <v>-28.916720026217856</v>
      </c>
      <c r="F16" s="860">
        <v>-10.629937481119839</v>
      </c>
      <c r="G16" s="865">
        <f t="shared" si="5"/>
        <v>-0.63239477120911292</v>
      </c>
      <c r="H16" s="866">
        <f t="shared" si="3"/>
        <v>-0.31876383828233568</v>
      </c>
      <c r="I16" s="860">
        <v>-81.753049155114127</v>
      </c>
      <c r="J16" s="860">
        <v>-60.453352097008533</v>
      </c>
      <c r="K16" s="870">
        <f t="shared" si="1"/>
        <v>-0.26053703535500694</v>
      </c>
      <c r="L16" s="2003"/>
      <c r="M16" s="2003">
        <v>0</v>
      </c>
      <c r="N16" s="2003" t="e">
        <f t="shared" si="4"/>
        <v>#DIV/0!</v>
      </c>
    </row>
    <row r="17" spans="2:14" ht="15.75" thickBot="1">
      <c r="B17" s="2006"/>
      <c r="C17" s="1098" t="s">
        <v>218</v>
      </c>
      <c r="D17" s="861">
        <v>217.71182146291241</v>
      </c>
      <c r="E17" s="862">
        <v>259.85578898601415</v>
      </c>
      <c r="F17" s="862">
        <v>192.70771995727583</v>
      </c>
      <c r="G17" s="867">
        <f t="shared" si="5"/>
        <v>-0.25840513036387402</v>
      </c>
      <c r="H17" s="868">
        <f t="shared" si="3"/>
        <v>-0.11484953521412744</v>
      </c>
      <c r="I17" s="862">
        <f>+SUM(I14:I16)</f>
        <v>826.45079514914619</v>
      </c>
      <c r="J17" s="1258">
        <f>+SUM(J14:J16)</f>
        <v>904.08498691113743</v>
      </c>
      <c r="K17" s="1260">
        <f t="shared" si="1"/>
        <v>9.3936858936630285E-2</v>
      </c>
      <c r="L17" s="2003"/>
      <c r="M17" s="2003">
        <f>+M14+M15+M16</f>
        <v>0</v>
      </c>
      <c r="N17" s="2003" t="e">
        <f t="shared" si="4"/>
        <v>#DIV/0!</v>
      </c>
    </row>
    <row r="18" spans="2:14">
      <c r="B18" s="2004" t="s">
        <v>221</v>
      </c>
      <c r="C18" s="142" t="s">
        <v>605</v>
      </c>
      <c r="D18" s="857">
        <v>25.302896326857201</v>
      </c>
      <c r="E18" s="858">
        <v>14.807411594544392</v>
      </c>
      <c r="F18" s="858">
        <v>18.225160671118001</v>
      </c>
      <c r="G18" s="865">
        <f t="shared" si="5"/>
        <v>0.23081340413559093</v>
      </c>
      <c r="H18" s="866">
        <f t="shared" si="3"/>
        <v>-0.27972037526102078</v>
      </c>
      <c r="I18" s="858">
        <v>99.161652859632412</v>
      </c>
      <c r="J18" s="1257">
        <v>69.718900431404393</v>
      </c>
      <c r="K18" s="870">
        <f t="shared" si="1"/>
        <v>-0.29691671708927136</v>
      </c>
      <c r="L18" s="2003"/>
      <c r="M18" s="2003">
        <v>0</v>
      </c>
      <c r="N18" s="2003" t="e">
        <f t="shared" si="4"/>
        <v>#DIV/0!</v>
      </c>
    </row>
    <row r="19" spans="2:14">
      <c r="B19" s="2005"/>
      <c r="C19" s="142" t="s">
        <v>606</v>
      </c>
      <c r="D19" s="859">
        <v>-5.6225161545790998</v>
      </c>
      <c r="E19" s="860">
        <v>-2.1586067397714022</v>
      </c>
      <c r="F19" s="860">
        <v>-3.6492440309936001</v>
      </c>
      <c r="G19" s="865">
        <f t="shared" si="5"/>
        <v>0.69055528446096548</v>
      </c>
      <c r="H19" s="866">
        <f t="shared" si="3"/>
        <v>-0.35095890689054288</v>
      </c>
      <c r="I19" s="860">
        <v>-18.334322002239603</v>
      </c>
      <c r="J19" s="860">
        <v>-15.814406197288301</v>
      </c>
      <c r="K19" s="870">
        <f t="shared" si="1"/>
        <v>-0.13744254107915665</v>
      </c>
      <c r="L19" s="2003"/>
      <c r="M19" s="2003">
        <v>0</v>
      </c>
      <c r="N19" s="2003" t="e">
        <f t="shared" si="4"/>
        <v>#DIV/0!</v>
      </c>
    </row>
    <row r="20" spans="2:14">
      <c r="B20" s="2005"/>
      <c r="C20" s="218" t="s">
        <v>217</v>
      </c>
      <c r="D20" s="859">
        <v>-12.331509183106199</v>
      </c>
      <c r="E20" s="860">
        <v>-2.8909147710197995</v>
      </c>
      <c r="F20" s="860">
        <v>-4.0275128597550998</v>
      </c>
      <c r="G20" s="865">
        <f t="shared" si="5"/>
        <v>0.39316208839126499</v>
      </c>
      <c r="H20" s="866">
        <f t="shared" si="3"/>
        <v>-0.67339659728975643</v>
      </c>
      <c r="I20" s="860">
        <v>-42.157674761387597</v>
      </c>
      <c r="J20" s="860">
        <v>-19.615504517680002</v>
      </c>
      <c r="K20" s="870">
        <f t="shared" si="1"/>
        <v>-0.53471094815585207</v>
      </c>
      <c r="L20" s="2003"/>
      <c r="M20" s="2003">
        <v>0</v>
      </c>
      <c r="N20" s="2003" t="e">
        <f t="shared" si="4"/>
        <v>#DIV/0!</v>
      </c>
    </row>
    <row r="21" spans="2:14" ht="15.75" thickBot="1">
      <c r="B21" s="2006"/>
      <c r="C21" s="121" t="s">
        <v>218</v>
      </c>
      <c r="D21" s="861">
        <v>7.3488709891718988</v>
      </c>
      <c r="E21" s="862">
        <v>9.757890083753189</v>
      </c>
      <c r="F21" s="862">
        <v>10.548403780369298</v>
      </c>
      <c r="G21" s="867">
        <f t="shared" si="5"/>
        <v>8.1012769136671103E-2</v>
      </c>
      <c r="H21" s="868">
        <f t="shared" si="3"/>
        <v>0.43537746082516771</v>
      </c>
      <c r="I21" s="862">
        <f>+SUM(I18:I20)</f>
        <v>38.669656096005212</v>
      </c>
      <c r="J21" s="1258">
        <f>+SUM(J18:J20)</f>
        <v>34.288989716436092</v>
      </c>
      <c r="K21" s="1260">
        <f t="shared" si="1"/>
        <v>-0.113284337690856</v>
      </c>
      <c r="L21" s="2003"/>
      <c r="M21" s="2003">
        <f>+M18+M19+M20</f>
        <v>0</v>
      </c>
      <c r="N21" s="2003" t="e">
        <f t="shared" si="4"/>
        <v>#DIV/0!</v>
      </c>
    </row>
    <row r="22" spans="2:14">
      <c r="B22" s="2004" t="s">
        <v>607</v>
      </c>
      <c r="C22" s="142" t="s">
        <v>605</v>
      </c>
      <c r="D22" s="857">
        <v>0</v>
      </c>
      <c r="E22" s="858">
        <v>401.08081251000004</v>
      </c>
      <c r="F22" s="858">
        <v>406.57101374000001</v>
      </c>
      <c r="G22" s="865">
        <f t="shared" si="5"/>
        <v>1.3688516275913942E-2</v>
      </c>
      <c r="H22" s="866" t="s">
        <v>543</v>
      </c>
      <c r="I22" s="858">
        <v>0</v>
      </c>
      <c r="J22" s="1257">
        <v>1321.0435679699999</v>
      </c>
      <c r="K22" s="870" t="s">
        <v>543</v>
      </c>
      <c r="L22" s="2003"/>
      <c r="M22" s="2003">
        <v>0</v>
      </c>
      <c r="N22" s="2003">
        <f>+IFERROR((M22-L22)/L22,0)</f>
        <v>0</v>
      </c>
    </row>
    <row r="23" spans="2:14">
      <c r="B23" s="2005"/>
      <c r="C23" s="142" t="s">
        <v>606</v>
      </c>
      <c r="D23" s="859">
        <v>0</v>
      </c>
      <c r="E23" s="860">
        <v>-369.48483497000001</v>
      </c>
      <c r="F23" s="860">
        <v>-374.14537975999997</v>
      </c>
      <c r="G23" s="865">
        <f t="shared" si="5"/>
        <v>1.2613629434556906E-2</v>
      </c>
      <c r="H23" s="866" t="s">
        <v>543</v>
      </c>
      <c r="I23" s="860">
        <v>0</v>
      </c>
      <c r="J23" s="860">
        <v>-1223.8132824500001</v>
      </c>
      <c r="K23" s="870" t="s">
        <v>543</v>
      </c>
      <c r="L23" s="2003"/>
      <c r="M23" s="2003">
        <v>0</v>
      </c>
      <c r="N23" s="2003">
        <f>+IFERROR((M23-L23)/L23,0)</f>
        <v>0</v>
      </c>
    </row>
    <row r="24" spans="2:14">
      <c r="B24" s="2005"/>
      <c r="C24" s="218" t="s">
        <v>217</v>
      </c>
      <c r="D24" s="859">
        <v>0</v>
      </c>
      <c r="E24" s="860">
        <v>1.6827155400000002</v>
      </c>
      <c r="F24" s="860">
        <v>0</v>
      </c>
      <c r="G24" s="865">
        <f t="shared" si="5"/>
        <v>-1</v>
      </c>
      <c r="H24" s="866" t="s">
        <v>543</v>
      </c>
      <c r="I24" s="860">
        <v>0</v>
      </c>
      <c r="J24" s="860">
        <v>0</v>
      </c>
      <c r="K24" s="870" t="s">
        <v>543</v>
      </c>
      <c r="L24" s="2003"/>
      <c r="M24" s="2003">
        <v>0</v>
      </c>
      <c r="N24" s="2003">
        <f>+IFERROR((M24-L24)/L24,0)</f>
        <v>0</v>
      </c>
    </row>
    <row r="25" spans="2:14" ht="15.75" thickBot="1">
      <c r="B25" s="2006"/>
      <c r="C25" s="121" t="s">
        <v>218</v>
      </c>
      <c r="D25" s="861">
        <v>0</v>
      </c>
      <c r="E25" s="862">
        <v>33.278693079999989</v>
      </c>
      <c r="F25" s="862">
        <v>32.425633980000043</v>
      </c>
      <c r="G25" s="867">
        <f t="shared" si="5"/>
        <v>-2.5633792106836695E-2</v>
      </c>
      <c r="H25" s="868" t="s">
        <v>543</v>
      </c>
      <c r="I25" s="862">
        <f>+SUM(I22:I24)</f>
        <v>0</v>
      </c>
      <c r="J25" s="1258">
        <f>+SUM(J22:J24)</f>
        <v>97.230285519999825</v>
      </c>
      <c r="K25" s="1260" t="s">
        <v>543</v>
      </c>
      <c r="L25" s="2003"/>
      <c r="M25" s="2003">
        <v>0</v>
      </c>
      <c r="N25" s="2003">
        <f>+IFERROR((M25-L25)/L25,0)</f>
        <v>0</v>
      </c>
    </row>
    <row r="26" spans="2:14">
      <c r="C26"/>
      <c r="D26"/>
      <c r="E26"/>
      <c r="F26"/>
      <c r="G26"/>
      <c r="H26"/>
      <c r="I26"/>
      <c r="J26"/>
      <c r="K26"/>
      <c r="L26" s="2003"/>
      <c r="M26" s="2003"/>
      <c r="N26" s="2003"/>
    </row>
    <row r="27" spans="2:14">
      <c r="C27"/>
      <c r="D27"/>
      <c r="E27"/>
      <c r="F27"/>
      <c r="G27"/>
      <c r="H27"/>
      <c r="I27"/>
      <c r="J27"/>
      <c r="K27"/>
      <c r="L27" s="2003"/>
      <c r="M27" s="2003"/>
      <c r="N27" s="2003"/>
    </row>
    <row r="28" spans="2:14">
      <c r="C28"/>
      <c r="D28"/>
      <c r="E28"/>
      <c r="F28"/>
      <c r="G28"/>
      <c r="H28"/>
      <c r="I28"/>
      <c r="J28"/>
      <c r="K28"/>
      <c r="L28" s="2003"/>
      <c r="M28" s="2003"/>
      <c r="N28" s="2003"/>
    </row>
    <row r="29" spans="2:14">
      <c r="C29"/>
      <c r="D29"/>
      <c r="E29"/>
      <c r="F29"/>
      <c r="G29"/>
      <c r="H29"/>
      <c r="I29"/>
      <c r="J29"/>
      <c r="K29"/>
      <c r="L29" s="2003"/>
      <c r="M29" s="2003"/>
      <c r="N29" s="2003"/>
    </row>
    <row r="30" spans="2:14">
      <c r="C30"/>
      <c r="D30"/>
      <c r="E30"/>
      <c r="F30"/>
      <c r="G30"/>
      <c r="H30"/>
      <c r="I30"/>
      <c r="J30"/>
      <c r="K30"/>
      <c r="L30" s="2003"/>
      <c r="M30" s="2003"/>
      <c r="N30" s="2003"/>
    </row>
    <row r="31" spans="2:14">
      <c r="C31"/>
      <c r="D31"/>
      <c r="E31"/>
      <c r="F31"/>
      <c r="G31"/>
      <c r="H31"/>
      <c r="I31"/>
      <c r="J31"/>
      <c r="K31"/>
      <c r="L31"/>
    </row>
    <row r="32" spans="2:14">
      <c r="C32"/>
      <c r="D32"/>
      <c r="E32"/>
      <c r="F32"/>
      <c r="G32"/>
      <c r="H32"/>
      <c r="I32"/>
      <c r="J32"/>
      <c r="K32"/>
      <c r="L32"/>
    </row>
    <row r="33" customFormat="1"/>
  </sheetData>
  <mergeCells count="37">
    <mergeCell ref="L30:N30"/>
    <mergeCell ref="L22:N22"/>
    <mergeCell ref="L23:N23"/>
    <mergeCell ref="L24:N24"/>
    <mergeCell ref="L25:N25"/>
    <mergeCell ref="L26:N26"/>
    <mergeCell ref="L20:N20"/>
    <mergeCell ref="L21:N21"/>
    <mergeCell ref="L27:N27"/>
    <mergeCell ref="L28:N28"/>
    <mergeCell ref="L29:N29"/>
    <mergeCell ref="L15:N15"/>
    <mergeCell ref="L16:N16"/>
    <mergeCell ref="L17:N17"/>
    <mergeCell ref="L18:N18"/>
    <mergeCell ref="L19:N19"/>
    <mergeCell ref="L10:N10"/>
    <mergeCell ref="L11:N11"/>
    <mergeCell ref="L12:N12"/>
    <mergeCell ref="L13:N13"/>
    <mergeCell ref="L14:N14"/>
    <mergeCell ref="L3:N3"/>
    <mergeCell ref="L4:N4"/>
    <mergeCell ref="L5:N5"/>
    <mergeCell ref="L6:N6"/>
    <mergeCell ref="B22:B25"/>
    <mergeCell ref="B18:B21"/>
    <mergeCell ref="D4:F4"/>
    <mergeCell ref="G4:H4"/>
    <mergeCell ref="I4:J4"/>
    <mergeCell ref="B4:C4"/>
    <mergeCell ref="B6:B9"/>
    <mergeCell ref="B10:B13"/>
    <mergeCell ref="B14:B17"/>
    <mergeCell ref="L7:N7"/>
    <mergeCell ref="L8:N8"/>
    <mergeCell ref="L9:N9"/>
  </mergeCells>
  <hyperlinks>
    <hyperlink ref="A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1"/>
  <sheetViews>
    <sheetView showGridLines="0" topLeftCell="A3" zoomScale="78" zoomScaleNormal="50" workbookViewId="0">
      <pane xSplit="2" topLeftCell="C1" activePane="topRight" state="frozen"/>
      <selection pane="topRight" activeCell="C14" sqref="C14"/>
    </sheetView>
  </sheetViews>
  <sheetFormatPr baseColWidth="10" defaultColWidth="11.42578125" defaultRowHeight="15"/>
  <cols>
    <col min="2" max="2" width="50" customWidth="1"/>
    <col min="7" max="7" width="11.42578125" customWidth="1"/>
    <col min="8" max="8" width="14" customWidth="1"/>
    <col min="9" max="9" width="12.42578125" customWidth="1"/>
    <col min="10" max="10" width="22.42578125" customWidth="1"/>
  </cols>
  <sheetData>
    <row r="1" spans="1:10">
      <c r="A1" s="145" t="s">
        <v>21</v>
      </c>
    </row>
    <row r="2" spans="1:10" ht="15.75" thickBot="1"/>
    <row r="3" spans="1:10">
      <c r="B3" s="443" t="s">
        <v>222</v>
      </c>
      <c r="C3" s="1999" t="s">
        <v>23</v>
      </c>
      <c r="D3" s="1999"/>
      <c r="E3" s="1998"/>
      <c r="F3" s="1981" t="s">
        <v>42</v>
      </c>
      <c r="G3" s="1998"/>
      <c r="H3" s="1981" t="s">
        <v>25</v>
      </c>
      <c r="I3" s="1998"/>
      <c r="J3" s="1382" t="s">
        <v>42</v>
      </c>
    </row>
    <row r="4" spans="1:10" ht="15.75" thickBot="1">
      <c r="B4" s="133" t="s">
        <v>44</v>
      </c>
      <c r="C4" s="1016" t="s">
        <v>770</v>
      </c>
      <c r="D4" s="1016" t="s">
        <v>714</v>
      </c>
      <c r="E4" s="1017" t="s">
        <v>771</v>
      </c>
      <c r="F4" s="319" t="s">
        <v>26</v>
      </c>
      <c r="G4" s="995" t="s">
        <v>27</v>
      </c>
      <c r="H4" s="646" t="s">
        <v>774</v>
      </c>
      <c r="I4" s="647" t="s">
        <v>773</v>
      </c>
      <c r="J4" s="648" t="str">
        <f>+CONCATENATE(I4," / ",H4)</f>
        <v>Dec 25 / Dec  24</v>
      </c>
    </row>
    <row r="5" spans="1:10">
      <c r="B5" s="17" t="s">
        <v>223</v>
      </c>
      <c r="C5" s="381">
        <v>1271578</v>
      </c>
      <c r="D5" s="822">
        <v>1341137</v>
      </c>
      <c r="E5" s="822">
        <v>1428178</v>
      </c>
      <c r="F5" s="865">
        <v>6.4900901250207754E-2</v>
      </c>
      <c r="G5" s="866">
        <v>0.12315406526379036</v>
      </c>
      <c r="H5" s="822">
        <v>4676436</v>
      </c>
      <c r="I5" s="822">
        <v>5435471</v>
      </c>
      <c r="J5" s="870">
        <v>0.16231057155491913</v>
      </c>
    </row>
    <row r="6" spans="1:10">
      <c r="B6" s="17" t="s">
        <v>420</v>
      </c>
      <c r="C6" s="381">
        <v>1150867</v>
      </c>
      <c r="D6" s="822">
        <v>1068459</v>
      </c>
      <c r="E6" s="822">
        <v>1186497</v>
      </c>
      <c r="F6" s="865">
        <v>0.11047499248918302</v>
      </c>
      <c r="G6" s="866">
        <v>3.0959268099615356E-2</v>
      </c>
      <c r="H6" s="822">
        <v>3891622</v>
      </c>
      <c r="I6" s="822">
        <v>4090784</v>
      </c>
      <c r="J6" s="870">
        <v>5.1177118435449254E-2</v>
      </c>
    </row>
    <row r="7" spans="1:10">
      <c r="B7" s="17" t="s">
        <v>224</v>
      </c>
      <c r="C7" s="381">
        <v>186625</v>
      </c>
      <c r="D7" s="822">
        <v>219800</v>
      </c>
      <c r="E7" s="822">
        <v>256914</v>
      </c>
      <c r="F7" s="865">
        <v>0.16885350318471337</v>
      </c>
      <c r="G7" s="866">
        <v>0.37663228399196247</v>
      </c>
      <c r="H7" s="822">
        <v>713470</v>
      </c>
      <c r="I7" s="822">
        <v>893142</v>
      </c>
      <c r="J7" s="870">
        <v>0.25182838801911789</v>
      </c>
    </row>
    <row r="8" spans="1:10" ht="15.75" thickBot="1">
      <c r="B8" s="17" t="s">
        <v>712</v>
      </c>
      <c r="C8" s="381">
        <v>3808</v>
      </c>
      <c r="D8" s="822">
        <v>65</v>
      </c>
      <c r="E8" s="822">
        <v>120</v>
      </c>
      <c r="F8" s="865">
        <v>0.84615384615384626</v>
      </c>
      <c r="G8" s="866">
        <v>-0.96848739495798319</v>
      </c>
      <c r="H8" s="822">
        <v>28269</v>
      </c>
      <c r="I8" s="822">
        <v>7355</v>
      </c>
      <c r="J8" s="870">
        <v>-0.73982100534154016</v>
      </c>
    </row>
    <row r="9" spans="1:10" ht="15.75" thickBot="1">
      <c r="B9" s="444" t="s">
        <v>226</v>
      </c>
      <c r="C9" s="802">
        <v>2612878</v>
      </c>
      <c r="D9" s="803">
        <v>2629461</v>
      </c>
      <c r="E9" s="803">
        <v>2871709</v>
      </c>
      <c r="F9" s="871">
        <v>9.2128386768238757E-2</v>
      </c>
      <c r="G9" s="872">
        <v>9.9059734132248112E-2</v>
      </c>
      <c r="H9" s="803">
        <v>9309797</v>
      </c>
      <c r="I9" s="803">
        <v>10426752</v>
      </c>
      <c r="J9" s="873">
        <v>0.11997630023511796</v>
      </c>
    </row>
    <row r="10" spans="1:10">
      <c r="B10" s="19"/>
      <c r="C10" s="18"/>
      <c r="D10" s="18"/>
      <c r="E10" s="18"/>
      <c r="F10" s="23"/>
      <c r="G10" s="23"/>
    </row>
    <row r="11" spans="1:10" ht="15.75" thickBot="1">
      <c r="B11" s="22"/>
      <c r="C11" s="18"/>
      <c r="D11" s="18"/>
      <c r="E11" s="18"/>
      <c r="F11" s="23"/>
      <c r="G11" s="23"/>
    </row>
    <row r="12" spans="1:10">
      <c r="B12" s="445" t="s">
        <v>763</v>
      </c>
      <c r="C12" s="2013" t="s">
        <v>23</v>
      </c>
      <c r="D12" s="2013"/>
      <c r="E12" s="2013"/>
      <c r="F12" s="2014" t="s">
        <v>42</v>
      </c>
      <c r="G12" s="2015"/>
      <c r="H12" s="1981" t="s">
        <v>25</v>
      </c>
      <c r="I12" s="1998"/>
      <c r="J12" s="1382" t="s">
        <v>42</v>
      </c>
    </row>
    <row r="13" spans="1:10" ht="15.75" thickBot="1">
      <c r="B13" s="134" t="s">
        <v>44</v>
      </c>
      <c r="C13" s="308" t="str">
        <f>C4</f>
        <v>4Q24</v>
      </c>
      <c r="D13" s="309" t="str">
        <f>D4</f>
        <v>3Q25</v>
      </c>
      <c r="E13" s="309" t="str">
        <f>E4</f>
        <v>4Q25</v>
      </c>
      <c r="F13" s="301" t="s">
        <v>26</v>
      </c>
      <c r="G13" s="310" t="s">
        <v>27</v>
      </c>
      <c r="H13" s="646" t="s">
        <v>772</v>
      </c>
      <c r="I13" s="647" t="s">
        <v>773</v>
      </c>
      <c r="J13" s="928" t="str">
        <f>+CONCATENATE(I13," / ",H13)</f>
        <v>Dec 25 / Dec 24</v>
      </c>
    </row>
    <row r="14" spans="1:10">
      <c r="B14" s="446" t="s">
        <v>227</v>
      </c>
      <c r="C14" s="447">
        <v>386150</v>
      </c>
      <c r="D14" s="448">
        <v>336894</v>
      </c>
      <c r="E14" s="448">
        <v>422856</v>
      </c>
      <c r="F14" s="449">
        <v>0.25516037685444082</v>
      </c>
      <c r="G14" s="450">
        <v>9.5056325262203867E-2</v>
      </c>
      <c r="H14" s="377">
        <v>1251424</v>
      </c>
      <c r="I14" s="379">
        <v>1385862</v>
      </c>
      <c r="J14" s="24">
        <v>0.10742801800189228</v>
      </c>
    </row>
    <row r="15" spans="1:10">
      <c r="B15" s="25" t="s">
        <v>228</v>
      </c>
      <c r="C15" s="311">
        <v>163897</v>
      </c>
      <c r="D15" s="312">
        <v>133510</v>
      </c>
      <c r="E15" s="312">
        <v>183504</v>
      </c>
      <c r="F15" s="313">
        <v>0.37445884203430446</v>
      </c>
      <c r="G15" s="929">
        <v>0.11963001153163266</v>
      </c>
      <c r="H15" s="822">
        <v>478812</v>
      </c>
      <c r="I15" s="822">
        <v>514431</v>
      </c>
      <c r="J15" s="24">
        <v>7.439036615623662E-2</v>
      </c>
    </row>
    <row r="16" spans="1:10">
      <c r="B16" s="25" t="s">
        <v>229</v>
      </c>
      <c r="C16" s="311">
        <v>105296</v>
      </c>
      <c r="D16" s="312">
        <v>90710</v>
      </c>
      <c r="E16" s="312">
        <v>93975</v>
      </c>
      <c r="F16" s="313">
        <v>3.5993826479991275E-2</v>
      </c>
      <c r="G16" s="929">
        <v>-0.10751595502203315</v>
      </c>
      <c r="H16" s="822">
        <v>382711</v>
      </c>
      <c r="I16" s="822">
        <v>354353</v>
      </c>
      <c r="J16" s="24">
        <v>-7.4097687288841918E-2</v>
      </c>
    </row>
    <row r="17" spans="2:10">
      <c r="B17" s="25" t="s">
        <v>230</v>
      </c>
      <c r="C17" s="311">
        <v>171101</v>
      </c>
      <c r="D17" s="312">
        <v>120177</v>
      </c>
      <c r="E17" s="312">
        <v>165592</v>
      </c>
      <c r="F17" s="313">
        <v>0.3779009294623763</v>
      </c>
      <c r="G17" s="929">
        <v>-3.2197357116556913E-2</v>
      </c>
      <c r="H17" s="822">
        <v>407508</v>
      </c>
      <c r="I17" s="822">
        <v>448927</v>
      </c>
      <c r="J17" s="24">
        <v>0.10163972241035757</v>
      </c>
    </row>
    <row r="18" spans="2:10">
      <c r="B18" s="25" t="s">
        <v>231</v>
      </c>
      <c r="C18" s="311">
        <v>67398</v>
      </c>
      <c r="D18" s="312">
        <v>64565</v>
      </c>
      <c r="E18" s="312">
        <v>74704</v>
      </c>
      <c r="F18" s="313">
        <v>0.15703554557422761</v>
      </c>
      <c r="G18" s="929">
        <v>0.10840084275497786</v>
      </c>
      <c r="H18" s="822">
        <v>244255</v>
      </c>
      <c r="I18" s="822">
        <v>250470</v>
      </c>
      <c r="J18" s="24">
        <v>2.544471965773476E-2</v>
      </c>
    </row>
    <row r="19" spans="2:10">
      <c r="B19" s="25" t="s">
        <v>232</v>
      </c>
      <c r="C19" s="311">
        <v>50981</v>
      </c>
      <c r="D19" s="312">
        <v>43719</v>
      </c>
      <c r="E19" s="312">
        <v>57177</v>
      </c>
      <c r="F19" s="313">
        <v>0.30782954779386529</v>
      </c>
      <c r="G19" s="929">
        <v>0.12153547400011777</v>
      </c>
      <c r="H19" s="822">
        <v>154533</v>
      </c>
      <c r="I19" s="822">
        <v>170417</v>
      </c>
      <c r="J19" s="24">
        <v>0.10278710696097271</v>
      </c>
    </row>
    <row r="20" spans="2:10">
      <c r="B20" s="25" t="s">
        <v>233</v>
      </c>
      <c r="C20" s="311">
        <v>31436</v>
      </c>
      <c r="D20" s="312">
        <v>27807</v>
      </c>
      <c r="E20" s="312">
        <v>26734</v>
      </c>
      <c r="F20" s="313">
        <v>-3.8587406048836592E-2</v>
      </c>
      <c r="G20" s="929">
        <v>-0.14957373711668154</v>
      </c>
      <c r="H20" s="822">
        <v>118156</v>
      </c>
      <c r="I20" s="822">
        <v>108710</v>
      </c>
      <c r="J20" s="24">
        <v>-7.9945157249737608E-2</v>
      </c>
    </row>
    <row r="21" spans="2:10">
      <c r="B21" s="25" t="s">
        <v>234</v>
      </c>
      <c r="C21" s="311">
        <v>6220</v>
      </c>
      <c r="D21" s="312">
        <v>27766</v>
      </c>
      <c r="E21" s="312">
        <v>37126</v>
      </c>
      <c r="F21" s="313">
        <v>0.33710293164301675</v>
      </c>
      <c r="G21" s="929">
        <v>4.9688102893890678</v>
      </c>
      <c r="H21" s="822">
        <v>107274</v>
      </c>
      <c r="I21" s="822">
        <v>112962</v>
      </c>
      <c r="J21" s="24">
        <v>5.3023099725935552E-2</v>
      </c>
    </row>
    <row r="22" spans="2:10">
      <c r="B22" s="25" t="s">
        <v>235</v>
      </c>
      <c r="C22" s="311">
        <v>36936</v>
      </c>
      <c r="D22" s="312">
        <v>34858</v>
      </c>
      <c r="E22" s="312">
        <v>40883</v>
      </c>
      <c r="F22" s="313">
        <v>0.17284411039072811</v>
      </c>
      <c r="G22" s="929">
        <v>0.10686051548624653</v>
      </c>
      <c r="H22" s="822">
        <v>124781</v>
      </c>
      <c r="I22" s="822">
        <v>143855</v>
      </c>
      <c r="J22" s="24">
        <v>0.15285981038779939</v>
      </c>
    </row>
    <row r="23" spans="2:10">
      <c r="B23" s="25" t="s">
        <v>236</v>
      </c>
      <c r="C23" s="311">
        <v>24864</v>
      </c>
      <c r="D23" s="312">
        <v>16993</v>
      </c>
      <c r="E23" s="312">
        <v>15014</v>
      </c>
      <c r="F23" s="313">
        <v>-0.11645971870770322</v>
      </c>
      <c r="G23" s="929">
        <v>-0.39615508365508367</v>
      </c>
      <c r="H23" s="822">
        <v>91769</v>
      </c>
      <c r="I23" s="822">
        <v>69582</v>
      </c>
      <c r="J23" s="24">
        <v>-0.24177009665573346</v>
      </c>
    </row>
    <row r="24" spans="2:10">
      <c r="B24" s="25" t="s">
        <v>237</v>
      </c>
      <c r="C24" s="311">
        <v>16614</v>
      </c>
      <c r="D24" s="312">
        <v>16888</v>
      </c>
      <c r="E24" s="312">
        <v>18905</v>
      </c>
      <c r="F24" s="313">
        <v>0.11943391757460908</v>
      </c>
      <c r="G24" s="929">
        <v>0.13789575057180681</v>
      </c>
      <c r="H24" s="822">
        <v>65970</v>
      </c>
      <c r="I24" s="822">
        <v>69679</v>
      </c>
      <c r="J24" s="24">
        <v>5.6222525390329015E-2</v>
      </c>
    </row>
    <row r="25" spans="2:10">
      <c r="B25" s="25" t="s">
        <v>238</v>
      </c>
      <c r="C25" s="311">
        <v>14261</v>
      </c>
      <c r="D25" s="312">
        <v>20774</v>
      </c>
      <c r="E25" s="312">
        <v>19525</v>
      </c>
      <c r="F25" s="313">
        <v>-6.0123230961779184E-2</v>
      </c>
      <c r="G25" s="929">
        <v>0.36911857513498347</v>
      </c>
      <c r="H25" s="822">
        <v>74002</v>
      </c>
      <c r="I25" s="822">
        <v>78402</v>
      </c>
      <c r="J25" s="24">
        <v>5.9457852490473195E-2</v>
      </c>
    </row>
    <row r="26" spans="2:10">
      <c r="B26" s="25" t="s">
        <v>239</v>
      </c>
      <c r="C26" s="311">
        <v>15053</v>
      </c>
      <c r="D26" s="312">
        <v>11390</v>
      </c>
      <c r="E26" s="312">
        <v>13972</v>
      </c>
      <c r="F26" s="313">
        <v>0.22669007901668126</v>
      </c>
      <c r="G26" s="929">
        <v>-7.1812927655616865E-2</v>
      </c>
      <c r="H26" s="822">
        <v>52260</v>
      </c>
      <c r="I26" s="822">
        <v>48150</v>
      </c>
      <c r="J26" s="24">
        <v>-7.8645235361653243E-2</v>
      </c>
    </row>
    <row r="27" spans="2:10">
      <c r="B27" s="25" t="s">
        <v>240</v>
      </c>
      <c r="C27" s="311">
        <v>8124</v>
      </c>
      <c r="D27" s="312">
        <v>8935</v>
      </c>
      <c r="E27" s="312">
        <v>9247</v>
      </c>
      <c r="F27" s="313">
        <v>3.4918858421936205E-2</v>
      </c>
      <c r="G27" s="929">
        <v>0.13823239783357955</v>
      </c>
      <c r="H27" s="822">
        <v>29466</v>
      </c>
      <c r="I27" s="822">
        <v>33579</v>
      </c>
      <c r="J27" s="24">
        <v>0.13958460598656086</v>
      </c>
    </row>
    <row r="28" spans="2:10">
      <c r="B28" s="25" t="s">
        <v>241</v>
      </c>
      <c r="C28" s="311">
        <v>14312</v>
      </c>
      <c r="D28" s="312">
        <v>34401</v>
      </c>
      <c r="E28" s="312">
        <v>-18515</v>
      </c>
      <c r="F28" s="313">
        <v>-1.538211098514578</v>
      </c>
      <c r="G28" s="929">
        <v>-2.2936696478479597</v>
      </c>
      <c r="H28" s="822">
        <v>55150</v>
      </c>
      <c r="I28" s="822">
        <v>44046</v>
      </c>
      <c r="J28" s="24">
        <v>-0.20134179510426109</v>
      </c>
    </row>
    <row r="29" spans="2:10">
      <c r="B29" s="25" t="s">
        <v>242</v>
      </c>
      <c r="C29" s="311">
        <v>8415</v>
      </c>
      <c r="D29" s="312">
        <v>6474</v>
      </c>
      <c r="E29" s="312">
        <v>7208</v>
      </c>
      <c r="F29" s="313">
        <v>0.11337658325610134</v>
      </c>
      <c r="G29" s="929">
        <v>-0.14343434343434347</v>
      </c>
      <c r="H29" s="822">
        <v>25549</v>
      </c>
      <c r="I29" s="822">
        <v>27254</v>
      </c>
      <c r="J29" s="24">
        <v>6.6734510156953197E-2</v>
      </c>
    </row>
    <row r="30" spans="2:10" ht="15.75" thickBot="1">
      <c r="B30" s="135" t="s">
        <v>711</v>
      </c>
      <c r="C30" s="314">
        <v>29809</v>
      </c>
      <c r="D30" s="315">
        <v>72598</v>
      </c>
      <c r="E30" s="315">
        <v>18590</v>
      </c>
      <c r="F30" s="316">
        <v>-0.74393233973387696</v>
      </c>
      <c r="G30" s="136">
        <v>-0.37636284343654602</v>
      </c>
      <c r="H30" s="822">
        <v>228002</v>
      </c>
      <c r="I30" s="822">
        <v>230105</v>
      </c>
      <c r="J30" s="24">
        <v>9.2236033017254471E-3</v>
      </c>
    </row>
    <row r="31" spans="2:10" ht="15.75" thickBot="1">
      <c r="B31" s="26" t="s">
        <v>243</v>
      </c>
      <c r="C31" s="317">
        <v>1150867</v>
      </c>
      <c r="D31" s="318">
        <v>1068459</v>
      </c>
      <c r="E31" s="318">
        <v>1186497</v>
      </c>
      <c r="F31" s="137">
        <v>0.11047499248918302</v>
      </c>
      <c r="G31" s="138">
        <v>3.0959268099615356E-2</v>
      </c>
      <c r="H31" s="802">
        <v>3891622</v>
      </c>
      <c r="I31" s="804">
        <v>4090784</v>
      </c>
      <c r="J31" s="27">
        <v>5.1177118435449254E-2</v>
      </c>
    </row>
    <row r="32" spans="2:10">
      <c r="B32" s="1591"/>
      <c r="C32" s="1591"/>
      <c r="D32" s="1591"/>
      <c r="E32" s="1591"/>
      <c r="F32" s="1591"/>
      <c r="G32" s="1591"/>
      <c r="H32" s="1591"/>
      <c r="I32" s="1591"/>
      <c r="J32" s="1591"/>
    </row>
    <row r="33" spans="2:10">
      <c r="B33" s="1592"/>
      <c r="C33" s="1592"/>
      <c r="D33" s="1592"/>
      <c r="E33" s="1592"/>
      <c r="F33" s="1592"/>
      <c r="G33" s="1592"/>
      <c r="H33" s="1592"/>
      <c r="I33" s="1592"/>
      <c r="J33" s="1592"/>
    </row>
    <row r="34" spans="2:10" ht="15.75" thickBot="1">
      <c r="B34" s="19"/>
      <c r="C34" s="19"/>
      <c r="D34" s="19"/>
      <c r="E34" s="19"/>
      <c r="F34" s="19"/>
      <c r="G34" s="19"/>
      <c r="H34" s="19"/>
      <c r="I34" s="19"/>
      <c r="J34" s="19"/>
    </row>
    <row r="35" spans="2:10">
      <c r="B35" s="1100" t="s">
        <v>613</v>
      </c>
      <c r="C35" s="2017" t="s">
        <v>23</v>
      </c>
      <c r="D35" s="2018"/>
      <c r="E35" s="2018"/>
      <c r="F35" s="2017" t="s">
        <v>42</v>
      </c>
      <c r="G35" s="2019"/>
      <c r="H35" s="1981" t="s">
        <v>25</v>
      </c>
      <c r="I35" s="1998"/>
      <c r="J35" s="1382" t="s">
        <v>42</v>
      </c>
    </row>
    <row r="36" spans="2:10" ht="15.75" thickBot="1">
      <c r="B36" s="1101" t="s">
        <v>597</v>
      </c>
      <c r="C36" s="308" t="str">
        <f>C4</f>
        <v>4Q24</v>
      </c>
      <c r="D36" s="309" t="str">
        <f>D4</f>
        <v>3Q25</v>
      </c>
      <c r="E36" s="309" t="str">
        <f>E4</f>
        <v>4Q25</v>
      </c>
      <c r="F36" s="301" t="s">
        <v>26</v>
      </c>
      <c r="G36" s="310" t="s">
        <v>27</v>
      </c>
      <c r="H36" s="646" t="s">
        <v>772</v>
      </c>
      <c r="I36" s="647" t="s">
        <v>773</v>
      </c>
      <c r="J36" s="928" t="str">
        <f>+CONCATENATE(I36," / ",H36)</f>
        <v>Dec 25 / Dec 24</v>
      </c>
    </row>
    <row r="37" spans="2:10">
      <c r="B37" s="1487" t="s">
        <v>621</v>
      </c>
      <c r="C37" s="1102">
        <v>2256447.2940171626</v>
      </c>
      <c r="D37" s="1102">
        <v>2282506.1439736998</v>
      </c>
      <c r="E37" s="1102">
        <v>2436589.2947783894</v>
      </c>
      <c r="F37" s="1103">
        <v>6.7506127513173197E-2</v>
      </c>
      <c r="G37" s="1104">
        <v>7.9834348995814208E-2</v>
      </c>
      <c r="H37" s="1362">
        <v>8124717.5465363469</v>
      </c>
      <c r="I37" s="1362">
        <v>9023545.7273148708</v>
      </c>
      <c r="J37" s="1364">
        <v>0.11062885271152645</v>
      </c>
    </row>
    <row r="38" spans="2:10" ht="15.75" thickBot="1">
      <c r="B38" s="1488" t="s">
        <v>622</v>
      </c>
      <c r="C38" s="1105">
        <v>356430.70598283724</v>
      </c>
      <c r="D38" s="1105">
        <v>346954.8560263004</v>
      </c>
      <c r="E38" s="1105">
        <v>435119.70522161061</v>
      </c>
      <c r="F38" s="1103">
        <v>0.25411043443826875</v>
      </c>
      <c r="G38" s="1104">
        <v>0.22076941721895982</v>
      </c>
      <c r="H38" s="1363">
        <v>1185079.4534636533</v>
      </c>
      <c r="I38" s="1363">
        <v>1403206.2726851287</v>
      </c>
      <c r="J38" s="1365">
        <v>0.18406092400298735</v>
      </c>
    </row>
    <row r="39" spans="2:10" ht="15.75" thickBot="1">
      <c r="B39" s="1106" t="s">
        <v>567</v>
      </c>
      <c r="C39" s="1107">
        <v>2612878</v>
      </c>
      <c r="D39" s="1107">
        <v>2629461</v>
      </c>
      <c r="E39" s="1107">
        <v>2871709</v>
      </c>
      <c r="F39" s="1108">
        <v>9.2128386768238757E-2</v>
      </c>
      <c r="G39" s="1109">
        <v>9.9059734132248112E-2</v>
      </c>
      <c r="H39" s="1107">
        <v>9309797</v>
      </c>
      <c r="I39" s="1107">
        <v>10426752</v>
      </c>
      <c r="J39" s="1366">
        <v>0.11997630023511796</v>
      </c>
    </row>
    <row r="41" spans="2:10" ht="30" customHeight="1">
      <c r="B41" s="2016" t="s">
        <v>614</v>
      </c>
      <c r="C41" s="2016"/>
      <c r="D41" s="2016"/>
      <c r="E41" s="2016"/>
    </row>
  </sheetData>
  <mergeCells count="10">
    <mergeCell ref="H3:I3"/>
    <mergeCell ref="C12:E12"/>
    <mergeCell ref="F12:G12"/>
    <mergeCell ref="H12:I12"/>
    <mergeCell ref="B41:E41"/>
    <mergeCell ref="C35:E35"/>
    <mergeCell ref="F35:G35"/>
    <mergeCell ref="C3:E3"/>
    <mergeCell ref="F3:G3"/>
    <mergeCell ref="H35:I35"/>
  </mergeCells>
  <phoneticPr fontId="37"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B4 B13 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topLeftCell="B1" zoomScale="74" zoomScaleNormal="60" workbookViewId="0">
      <selection activeCell="G16" sqref="G16"/>
    </sheetView>
  </sheetViews>
  <sheetFormatPr baseColWidth="10" defaultColWidth="11.42578125" defaultRowHeight="15"/>
  <cols>
    <col min="2" max="2" width="32.5703125" customWidth="1"/>
    <col min="3" max="5" width="11.28515625" customWidth="1"/>
    <col min="6" max="7" width="11.7109375" customWidth="1"/>
    <col min="8" max="9" width="10.7109375" customWidth="1"/>
    <col min="10" max="10" width="16.28515625" customWidth="1"/>
  </cols>
  <sheetData>
    <row r="1" spans="1:10">
      <c r="A1" s="145" t="s">
        <v>21</v>
      </c>
    </row>
    <row r="2" spans="1:10" ht="15.75" thickBot="1"/>
    <row r="3" spans="1:10">
      <c r="B3" s="443" t="s">
        <v>70</v>
      </c>
      <c r="C3" s="1981" t="s">
        <v>23</v>
      </c>
      <c r="D3" s="1999"/>
      <c r="E3" s="1998"/>
      <c r="F3" s="1981" t="s">
        <v>42</v>
      </c>
      <c r="G3" s="1998"/>
      <c r="H3" s="1995" t="s">
        <v>25</v>
      </c>
      <c r="I3" s="1965"/>
      <c r="J3" s="1188" t="s">
        <v>42</v>
      </c>
    </row>
    <row r="4" spans="1:10" ht="15.75" thickBot="1">
      <c r="B4" s="451" t="s">
        <v>44</v>
      </c>
      <c r="C4" s="1015" t="s">
        <v>770</v>
      </c>
      <c r="D4" s="1016" t="s">
        <v>714</v>
      </c>
      <c r="E4" s="1017" t="s">
        <v>771</v>
      </c>
      <c r="F4" s="319" t="str">
        <f>+F15</f>
        <v>QoQ</v>
      </c>
      <c r="G4" s="995" t="str">
        <f>+G15</f>
        <v>YoY</v>
      </c>
      <c r="H4" s="1196" t="s">
        <v>772</v>
      </c>
      <c r="I4" s="1189" t="s">
        <v>773</v>
      </c>
      <c r="J4" s="1184" t="str">
        <f>+CONCATENATE(I4," / ",H4)</f>
        <v>Dec 25 / Dec 24</v>
      </c>
    </row>
    <row r="5" spans="1:10">
      <c r="B5" s="139" t="s">
        <v>679</v>
      </c>
      <c r="C5" s="311">
        <v>2612878</v>
      </c>
      <c r="D5" s="312">
        <v>2629461</v>
      </c>
      <c r="E5" s="312">
        <v>2871709</v>
      </c>
      <c r="F5" s="320">
        <v>9.2128386768238757E-2</v>
      </c>
      <c r="G5" s="930">
        <v>9.9059734132248112E-2</v>
      </c>
      <c r="H5" s="312">
        <v>9309797</v>
      </c>
      <c r="I5" s="312">
        <v>10426752</v>
      </c>
      <c r="J5" s="1199">
        <v>0.11997630023511796</v>
      </c>
    </row>
    <row r="6" spans="1:10">
      <c r="B6" s="140" t="s">
        <v>680</v>
      </c>
      <c r="C6" s="311">
        <v>5396202</v>
      </c>
      <c r="D6" s="312">
        <v>5670690</v>
      </c>
      <c r="E6" s="312">
        <v>5857472</v>
      </c>
      <c r="F6" s="320">
        <v>3.2938143330000447E-2</v>
      </c>
      <c r="G6" s="930">
        <v>8.5480491649497115E-2</v>
      </c>
      <c r="H6" s="312">
        <v>20684226</v>
      </c>
      <c r="I6" s="312">
        <v>22397662</v>
      </c>
      <c r="J6" s="1200">
        <v>8.2837810803266132E-2</v>
      </c>
    </row>
    <row r="7" spans="1:10" ht="15.75" thickBot="1">
      <c r="B7" s="1125" t="s">
        <v>681</v>
      </c>
      <c r="C7" s="321">
        <v>0.4842068551177291</v>
      </c>
      <c r="D7" s="321">
        <v>0.46369330716367851</v>
      </c>
      <c r="E7" s="322">
        <v>0.49026423002961006</v>
      </c>
      <c r="F7" s="323" t="s">
        <v>944</v>
      </c>
      <c r="G7" s="324" t="s">
        <v>945</v>
      </c>
      <c r="H7" s="321">
        <v>0.4500916302113504</v>
      </c>
      <c r="I7" s="321">
        <v>0.46552858954653392</v>
      </c>
      <c r="J7" s="1201" t="s">
        <v>946</v>
      </c>
    </row>
    <row r="8" spans="1:10" ht="27.6" customHeight="1">
      <c r="B8" s="2022" t="s">
        <v>618</v>
      </c>
      <c r="C8" s="2022"/>
      <c r="D8" s="2022"/>
      <c r="E8" s="2022"/>
      <c r="F8" s="2022"/>
      <c r="G8" s="2022"/>
    </row>
    <row r="9" spans="1:10" ht="35.65" customHeight="1">
      <c r="B9" s="2023" t="s">
        <v>617</v>
      </c>
      <c r="C9" s="2023"/>
      <c r="D9" s="2023"/>
      <c r="E9" s="2023"/>
      <c r="F9" s="2023"/>
      <c r="G9" s="2023"/>
    </row>
    <row r="10" spans="1:10">
      <c r="B10" s="2023" t="s">
        <v>244</v>
      </c>
      <c r="C10" s="2023"/>
      <c r="D10" s="2023"/>
      <c r="E10" s="2023"/>
      <c r="F10" s="2023"/>
      <c r="G10" s="2023"/>
    </row>
    <row r="11" spans="1:10">
      <c r="B11" s="2021"/>
      <c r="C11" s="2021"/>
      <c r="D11" s="2021"/>
      <c r="E11" s="2021"/>
      <c r="F11" s="2021"/>
      <c r="G11" s="2021"/>
    </row>
    <row r="12" spans="1:10">
      <c r="B12" s="996"/>
      <c r="C12" s="996"/>
      <c r="D12" s="996"/>
      <c r="E12" s="996"/>
      <c r="F12" s="996"/>
      <c r="G12" s="996"/>
    </row>
    <row r="13" spans="1:10" ht="15" customHeight="1" thickBot="1">
      <c r="B13" s="1000"/>
      <c r="C13" s="1000"/>
      <c r="D13" s="1000"/>
      <c r="E13" s="1000"/>
      <c r="F13" s="1000"/>
      <c r="G13" s="1000"/>
    </row>
    <row r="14" spans="1:10">
      <c r="B14" s="2024" t="s">
        <v>815</v>
      </c>
      <c r="C14" s="1921" t="s">
        <v>23</v>
      </c>
      <c r="D14" s="1942"/>
      <c r="E14" s="1923"/>
      <c r="F14" s="1921" t="s">
        <v>510</v>
      </c>
      <c r="G14" s="1923"/>
      <c r="H14" s="1995" t="s">
        <v>43</v>
      </c>
      <c r="I14" s="1965"/>
      <c r="J14" s="1188" t="s">
        <v>510</v>
      </c>
    </row>
    <row r="15" spans="1:10" ht="15" customHeight="1" thickBot="1">
      <c r="A15" s="331"/>
      <c r="B15" s="2025"/>
      <c r="C15" s="1018" t="str">
        <f>C4</f>
        <v>4Q24</v>
      </c>
      <c r="D15" s="1019" t="str">
        <f>D4</f>
        <v>3Q25</v>
      </c>
      <c r="E15" s="1019" t="str">
        <f>E4</f>
        <v>4Q25</v>
      </c>
      <c r="F15" s="325" t="s">
        <v>26</v>
      </c>
      <c r="G15" s="997" t="s">
        <v>27</v>
      </c>
      <c r="H15" s="1839" t="str">
        <f>H4</f>
        <v>Dec 24</v>
      </c>
      <c r="I15" s="1674" t="str">
        <f>I4</f>
        <v>Dec 25</v>
      </c>
      <c r="J15" s="1184" t="str">
        <f>+CONCATENATE(I15," / ",H15)</f>
        <v>Dec 25 / Dec 24</v>
      </c>
    </row>
    <row r="16" spans="1:10">
      <c r="A16" s="331"/>
      <c r="B16" s="329" t="s">
        <v>103</v>
      </c>
      <c r="C16" s="998">
        <v>0.4369329530661526</v>
      </c>
      <c r="D16" s="998">
        <v>0.39949432599074974</v>
      </c>
      <c r="E16" s="998">
        <v>0.42731510469365647</v>
      </c>
      <c r="F16" s="328" t="s">
        <v>847</v>
      </c>
      <c r="G16" s="931" t="s">
        <v>848</v>
      </c>
      <c r="H16" s="998">
        <v>0.38141020424500932</v>
      </c>
      <c r="I16" s="998">
        <v>0.39737207633380722</v>
      </c>
      <c r="J16" s="1202" t="s">
        <v>849</v>
      </c>
    </row>
    <row r="17" spans="1:10">
      <c r="A17" s="331"/>
      <c r="B17" s="329" t="s">
        <v>715</v>
      </c>
      <c r="C17" s="999">
        <v>0.62972224757384931</v>
      </c>
      <c r="D17" s="999">
        <v>0.59017721518987343</v>
      </c>
      <c r="E17" s="999">
        <v>0.74212970376301046</v>
      </c>
      <c r="F17" s="328" t="s">
        <v>850</v>
      </c>
      <c r="G17" s="931" t="s">
        <v>851</v>
      </c>
      <c r="H17" s="999">
        <v>0.63939121892025841</v>
      </c>
      <c r="I17" s="999">
        <v>0.6777923697665007</v>
      </c>
      <c r="J17" s="1203" t="s">
        <v>852</v>
      </c>
    </row>
    <row r="18" spans="1:10">
      <c r="A18" s="331"/>
      <c r="B18" s="329" t="s">
        <v>551</v>
      </c>
      <c r="C18" s="999">
        <v>0.52230814496637157</v>
      </c>
      <c r="D18" s="999">
        <v>0.49444393534925013</v>
      </c>
      <c r="E18" s="999">
        <v>0.49587733401410988</v>
      </c>
      <c r="F18" s="328" t="s">
        <v>853</v>
      </c>
      <c r="G18" s="931" t="s">
        <v>854</v>
      </c>
      <c r="H18" s="999">
        <v>0.52670698399477123</v>
      </c>
      <c r="I18" s="999">
        <v>0.50906646183377569</v>
      </c>
      <c r="J18" s="1203" t="s">
        <v>855</v>
      </c>
    </row>
    <row r="19" spans="1:10">
      <c r="A19" s="331"/>
      <c r="B19" s="329" t="s">
        <v>113</v>
      </c>
      <c r="C19" s="999">
        <v>0.69457001925671158</v>
      </c>
      <c r="D19" s="999">
        <v>0.63711871574126522</v>
      </c>
      <c r="E19" s="999">
        <v>0.66159647307316105</v>
      </c>
      <c r="F19" s="328" t="s">
        <v>856</v>
      </c>
      <c r="G19" s="932" t="s">
        <v>857</v>
      </c>
      <c r="H19" s="999">
        <v>0.7623668849256009</v>
      </c>
      <c r="I19" s="999">
        <v>0.66315335829322419</v>
      </c>
      <c r="J19" s="1203" t="s">
        <v>858</v>
      </c>
    </row>
    <row r="20" spans="1:10">
      <c r="A20" s="331"/>
      <c r="B20" s="329" t="s">
        <v>549</v>
      </c>
      <c r="C20" s="999">
        <v>0.29614397142338872</v>
      </c>
      <c r="D20" s="999">
        <v>0.38204715252813787</v>
      </c>
      <c r="E20" s="999">
        <v>0.45003837807375219</v>
      </c>
      <c r="F20" s="328" t="s">
        <v>859</v>
      </c>
      <c r="G20" s="931" t="s">
        <v>860</v>
      </c>
      <c r="H20" s="999">
        <v>0.27649319692558583</v>
      </c>
      <c r="I20" s="999">
        <v>0.38286844524136754</v>
      </c>
      <c r="J20" s="1203" t="s">
        <v>861</v>
      </c>
    </row>
    <row r="21" spans="1:10" ht="15" customHeight="1" thickBot="1">
      <c r="A21" s="331"/>
      <c r="B21" s="329" t="s">
        <v>816</v>
      </c>
      <c r="C21" s="999">
        <v>0.64182392079387784</v>
      </c>
      <c r="D21" s="999">
        <v>0.52463220550055933</v>
      </c>
      <c r="E21" s="999">
        <v>0.57660155730408358</v>
      </c>
      <c r="F21" s="328" t="s">
        <v>862</v>
      </c>
      <c r="G21" s="931" t="s">
        <v>863</v>
      </c>
      <c r="H21" s="999">
        <v>0.54185707210643963</v>
      </c>
      <c r="I21" s="999">
        <v>0.53981329367705566</v>
      </c>
      <c r="J21" s="1203" t="s">
        <v>864</v>
      </c>
    </row>
    <row r="22" spans="1:10" ht="15.75" thickBot="1">
      <c r="B22" s="330" t="s">
        <v>99</v>
      </c>
      <c r="C22" s="1361">
        <v>0.4842068551177291</v>
      </c>
      <c r="D22" s="1361">
        <v>0.46369348350906153</v>
      </c>
      <c r="E22" s="1361">
        <v>0.49026440075172362</v>
      </c>
      <c r="F22" s="326" t="s">
        <v>865</v>
      </c>
      <c r="G22" s="327" t="s">
        <v>866</v>
      </c>
      <c r="H22" s="1361">
        <v>0.45011343975064627</v>
      </c>
      <c r="I22" s="1361">
        <v>0.46552858954653392</v>
      </c>
      <c r="J22" s="1204" t="s">
        <v>867</v>
      </c>
    </row>
    <row r="23" spans="1:10">
      <c r="B23" s="2020"/>
      <c r="C23" s="2020"/>
      <c r="D23" s="2020"/>
      <c r="E23" s="2020"/>
      <c r="F23" s="2020"/>
      <c r="G23" s="2020"/>
      <c r="H23" s="19"/>
      <c r="I23" s="19"/>
      <c r="J23" s="19"/>
    </row>
  </sheetData>
  <mergeCells count="12">
    <mergeCell ref="B23:G23"/>
    <mergeCell ref="B11:G11"/>
    <mergeCell ref="H3:I3"/>
    <mergeCell ref="H14:I14"/>
    <mergeCell ref="C3:E3"/>
    <mergeCell ref="F3:G3"/>
    <mergeCell ref="B8:G8"/>
    <mergeCell ref="B9:G9"/>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AD2C9"/>
  </sheetPr>
  <dimension ref="A1:G37"/>
  <sheetViews>
    <sheetView showGridLines="0" zoomScale="59" zoomScaleNormal="50" workbookViewId="0">
      <selection activeCell="E7" sqref="E7:E20"/>
    </sheetView>
  </sheetViews>
  <sheetFormatPr baseColWidth="10" defaultColWidth="11.42578125" defaultRowHeight="14.25"/>
  <cols>
    <col min="1" max="1" width="11.42578125" style="5"/>
    <col min="2" max="2" width="54.7109375" style="5" customWidth="1"/>
    <col min="3" max="5" width="14.5703125" style="5" bestFit="1" customWidth="1"/>
    <col min="6" max="7" width="9.42578125" style="5" customWidth="1"/>
    <col min="8" max="16384" width="11.42578125" style="5"/>
  </cols>
  <sheetData>
    <row r="1" spans="1:7" ht="15">
      <c r="A1" s="145" t="s">
        <v>21</v>
      </c>
    </row>
    <row r="2" spans="1:7" ht="15">
      <c r="B2" s="2028" t="s">
        <v>245</v>
      </c>
      <c r="C2" s="2028"/>
    </row>
    <row r="3" spans="1:7" ht="15">
      <c r="B3" s="2028" t="s">
        <v>246</v>
      </c>
      <c r="C3" s="2028"/>
    </row>
    <row r="4" spans="1:7" ht="15" thickBot="1"/>
    <row r="5" spans="1:7" ht="16.5" customHeight="1">
      <c r="B5" s="427" t="s">
        <v>245</v>
      </c>
      <c r="C5" s="1981" t="s">
        <v>43</v>
      </c>
      <c r="D5" s="1997"/>
      <c r="E5" s="1998"/>
      <c r="F5" s="2026" t="s">
        <v>24</v>
      </c>
      <c r="G5" s="2027"/>
    </row>
    <row r="6" spans="1:7" ht="16.5" customHeight="1" thickBot="1">
      <c r="B6" s="456" t="s">
        <v>44</v>
      </c>
      <c r="C6" s="1813" t="s">
        <v>772</v>
      </c>
      <c r="D6" s="1043" t="s">
        <v>713</v>
      </c>
      <c r="E6" s="1066" t="s">
        <v>773</v>
      </c>
      <c r="F6" s="91" t="s">
        <v>26</v>
      </c>
      <c r="G6" s="93" t="s">
        <v>27</v>
      </c>
    </row>
    <row r="7" spans="1:7" ht="16.5" customHeight="1">
      <c r="B7" s="452" t="s">
        <v>247</v>
      </c>
      <c r="C7" s="1328">
        <v>1318992.88008</v>
      </c>
      <c r="D7" s="1329">
        <v>1318992.88008</v>
      </c>
      <c r="E7" s="1330">
        <v>1318992.88008</v>
      </c>
      <c r="F7" s="1335" t="s">
        <v>645</v>
      </c>
      <c r="G7" s="1389" t="s">
        <v>645</v>
      </c>
    </row>
    <row r="8" spans="1:7" ht="16.5" customHeight="1">
      <c r="B8" s="453" t="s">
        <v>248</v>
      </c>
      <c r="C8" s="1332">
        <v>-208879</v>
      </c>
      <c r="D8" s="1333">
        <v>-209845</v>
      </c>
      <c r="E8" s="1334">
        <v>-209845</v>
      </c>
      <c r="F8" s="1335">
        <v>0</v>
      </c>
      <c r="G8" s="1331">
        <v>4.6246870197579337E-3</v>
      </c>
    </row>
    <row r="9" spans="1:7" ht="16.5" customHeight="1">
      <c r="B9" s="453" t="s">
        <v>249</v>
      </c>
      <c r="C9" s="1332">
        <v>176307.00000000035</v>
      </c>
      <c r="D9" s="1333">
        <v>139528.00000000052</v>
      </c>
      <c r="E9" s="1334">
        <v>148729.00000000006</v>
      </c>
      <c r="F9" s="1335">
        <v>6.5943753225155444E-2</v>
      </c>
      <c r="G9" s="1331">
        <v>-0.15642033498386476</v>
      </c>
    </row>
    <row r="10" spans="1:7" ht="16.5" customHeight="1">
      <c r="B10" s="453" t="s">
        <v>250</v>
      </c>
      <c r="C10" s="1332">
        <v>27202664.999999996</v>
      </c>
      <c r="D10" s="1333">
        <v>29628427</v>
      </c>
      <c r="E10" s="1334">
        <v>29648582</v>
      </c>
      <c r="F10" s="1335">
        <v>6.802588608567639E-4</v>
      </c>
      <c r="G10" s="1331">
        <v>8.991460946932972E-2</v>
      </c>
    </row>
    <row r="11" spans="1:7" ht="16.5" customHeight="1">
      <c r="B11" s="453" t="s">
        <v>251</v>
      </c>
      <c r="C11" s="1332">
        <v>467916</v>
      </c>
      <c r="D11" s="1333">
        <v>475729</v>
      </c>
      <c r="E11" s="1334">
        <v>475351</v>
      </c>
      <c r="F11" s="1335">
        <v>-7.9457001780425252E-4</v>
      </c>
      <c r="G11" s="1331">
        <v>1.5889604116978262E-2</v>
      </c>
    </row>
    <row r="12" spans="1:7" ht="16.5" customHeight="1">
      <c r="B12" s="453" t="s">
        <v>682</v>
      </c>
      <c r="C12" s="1332">
        <v>6592461.870848882</v>
      </c>
      <c r="D12" s="1333">
        <v>6737239.1746066678</v>
      </c>
      <c r="E12" s="1334">
        <v>8330245.6022160202</v>
      </c>
      <c r="F12" s="1335">
        <v>0.23644795536034313</v>
      </c>
      <c r="G12" s="1331">
        <v>0.26360163553640259</v>
      </c>
    </row>
    <row r="13" spans="1:7" ht="16.5" customHeight="1">
      <c r="B13" s="453" t="s">
        <v>683</v>
      </c>
      <c r="C13" s="1332">
        <v>-504015.93614965526</v>
      </c>
      <c r="D13" s="1333">
        <v>392256.20208489068</v>
      </c>
      <c r="E13" s="1334">
        <v>159324.49535993108</v>
      </c>
      <c r="F13" s="1335">
        <v>-0.5938254270726594</v>
      </c>
      <c r="G13" s="1331">
        <v>-1.316110035283931</v>
      </c>
    </row>
    <row r="14" spans="1:7" ht="16.5" customHeight="1">
      <c r="B14" s="453" t="s">
        <v>252</v>
      </c>
      <c r="C14" s="1332">
        <v>-722361</v>
      </c>
      <c r="D14" s="1333">
        <v>-1290496</v>
      </c>
      <c r="E14" s="1334">
        <v>-1252858</v>
      </c>
      <c r="F14" s="1335">
        <v>-2.9165530152747476E-2</v>
      </c>
      <c r="G14" s="1331">
        <v>0.73439319121602642</v>
      </c>
    </row>
    <row r="15" spans="1:7" ht="16.5" customHeight="1">
      <c r="B15" s="453" t="s">
        <v>684</v>
      </c>
      <c r="C15" s="1332">
        <v>-2396686.9333116626</v>
      </c>
      <c r="D15" s="1333">
        <v>-3345228.1139675584</v>
      </c>
      <c r="E15" s="1334">
        <v>-3586459.8222798212</v>
      </c>
      <c r="F15" s="1335">
        <v>7.2112184907519916E-2</v>
      </c>
      <c r="G15" s="1331">
        <v>0.49642398947958122</v>
      </c>
    </row>
    <row r="16" spans="1:7" ht="16.5" customHeight="1">
      <c r="B16" s="453" t="s">
        <v>685</v>
      </c>
      <c r="C16" s="1332">
        <v>-673951.66403335938</v>
      </c>
      <c r="D16" s="1333">
        <v>-81608.961519013887</v>
      </c>
      <c r="E16" s="1334">
        <v>-99318.834085367242</v>
      </c>
      <c r="F16" s="1335">
        <v>0.21700891956855961</v>
      </c>
      <c r="G16" s="1331">
        <v>-0.85263211089801372</v>
      </c>
    </row>
    <row r="17" spans="2:7" ht="16.5" customHeight="1">
      <c r="B17" s="453" t="s">
        <v>253</v>
      </c>
      <c r="C17" s="1332">
        <v>0</v>
      </c>
      <c r="D17" s="1333">
        <v>0</v>
      </c>
      <c r="E17" s="1334">
        <v>0</v>
      </c>
      <c r="F17" s="1335" t="s">
        <v>645</v>
      </c>
      <c r="G17" s="1331" t="s">
        <v>645</v>
      </c>
    </row>
    <row r="18" spans="2:7" ht="16.5" customHeight="1">
      <c r="B18" s="453" t="s">
        <v>254</v>
      </c>
      <c r="C18" s="1332">
        <v>8047314.3141924199</v>
      </c>
      <c r="D18" s="1333">
        <v>7246406.0955938157</v>
      </c>
      <c r="E18" s="1334">
        <v>8854661.6313986219</v>
      </c>
      <c r="F18" s="1335">
        <v>0.22193836704552172</v>
      </c>
      <c r="G18" s="1331">
        <v>0.10032506320554013</v>
      </c>
    </row>
    <row r="19" spans="2:7" ht="16.5" customHeight="1">
      <c r="B19" s="453" t="s">
        <v>686</v>
      </c>
      <c r="C19" s="1332">
        <v>2033378.8973283221</v>
      </c>
      <c r="D19" s="1333">
        <v>2036080.378696929</v>
      </c>
      <c r="E19" s="1334">
        <v>2062637.3579162681</v>
      </c>
      <c r="F19" s="1335">
        <v>1.3043188027938024E-2</v>
      </c>
      <c r="G19" s="1331">
        <v>1.4389084408414465E-2</v>
      </c>
    </row>
    <row r="20" spans="2:7" ht="16.5" customHeight="1" thickBot="1">
      <c r="B20" s="454" t="s">
        <v>687</v>
      </c>
      <c r="C20" s="1336">
        <v>-1322351.8858130798</v>
      </c>
      <c r="D20" s="1337">
        <v>-1438738.5828231755</v>
      </c>
      <c r="E20" s="1338">
        <v>-2036820.7872155856</v>
      </c>
      <c r="F20" s="1335">
        <v>0.41569900990548181</v>
      </c>
      <c r="G20" s="1331">
        <v>0.54030164668551706</v>
      </c>
    </row>
    <row r="21" spans="2:7" ht="16.5" customHeight="1" thickBot="1">
      <c r="B21" s="455" t="s">
        <v>838</v>
      </c>
      <c r="C21" s="1339">
        <v>40010789.543141864</v>
      </c>
      <c r="D21" s="1340">
        <v>41608741.072752558</v>
      </c>
      <c r="E21" s="1341">
        <v>43813221.523390062</v>
      </c>
      <c r="F21" s="1342">
        <v>5.2981186015289117E-2</v>
      </c>
      <c r="G21" s="1343">
        <v>9.503516485592467E-2</v>
      </c>
    </row>
    <row r="22" spans="2:7" ht="16.5" customHeight="1" thickBot="1">
      <c r="B22" s="455" t="s">
        <v>839</v>
      </c>
      <c r="C22" s="1339">
        <v>31252448.217434198</v>
      </c>
      <c r="D22" s="1340">
        <v>33764993.181284986</v>
      </c>
      <c r="E22" s="1341">
        <v>34932743.321290761</v>
      </c>
      <c r="F22" s="1342">
        <v>3.4584640184468496E-2</v>
      </c>
      <c r="G22" s="1343">
        <v>0.11776021763963795</v>
      </c>
    </row>
    <row r="23" spans="2:7" ht="16.5" customHeight="1" thickBot="1">
      <c r="B23" s="455" t="s">
        <v>840</v>
      </c>
      <c r="C23" s="1339">
        <v>31252448.217434198</v>
      </c>
      <c r="D23" s="1340">
        <v>33764993.181284986</v>
      </c>
      <c r="E23" s="1341">
        <v>34932743.321290761</v>
      </c>
      <c r="F23" s="1342">
        <v>3.4584640184468496E-2</v>
      </c>
      <c r="G23" s="1343">
        <v>0.11776021763963795</v>
      </c>
    </row>
    <row r="24" spans="2:7" ht="16.5" customHeight="1" thickBot="1">
      <c r="B24" s="1167" t="s">
        <v>841</v>
      </c>
      <c r="C24" s="1344">
        <v>29124775.222027257</v>
      </c>
      <c r="D24" s="1345">
        <v>30993861.872884184</v>
      </c>
      <c r="E24" s="1346">
        <v>32346541.266401898</v>
      </c>
      <c r="F24" s="1342">
        <v>4.3643460729917649E-2</v>
      </c>
      <c r="G24" s="1343">
        <v>0.11061943035831567</v>
      </c>
    </row>
    <row r="25" spans="2:7" ht="16.5" customHeight="1" thickBot="1">
      <c r="B25" s="1167" t="s">
        <v>842</v>
      </c>
      <c r="C25" s="1344">
        <v>15445078.606139913</v>
      </c>
      <c r="D25" s="1345">
        <v>16281633.829086147</v>
      </c>
      <c r="E25" s="1346">
        <v>17499583.463734843</v>
      </c>
      <c r="F25" s="1342">
        <v>7.4805123824422504E-2</v>
      </c>
      <c r="G25" s="1343">
        <v>0.13302003246381644</v>
      </c>
    </row>
    <row r="26" spans="2:7" ht="16.5" customHeight="1" thickBot="1">
      <c r="B26" s="1167" t="s">
        <v>843</v>
      </c>
      <c r="C26" s="1344">
        <v>18681850.15004918</v>
      </c>
      <c r="D26" s="1345">
        <v>19727354.526171625</v>
      </c>
      <c r="E26" s="1346">
        <v>20978425.892212536</v>
      </c>
      <c r="F26" s="1342">
        <v>6.3418101214795852E-2</v>
      </c>
      <c r="G26" s="1343">
        <v>0.12293085126567682</v>
      </c>
    </row>
    <row r="27" spans="2:7" ht="16.5" customHeight="1" thickBot="1">
      <c r="B27" s="455" t="s">
        <v>844</v>
      </c>
      <c r="C27" s="1347">
        <v>1.3737716167121332</v>
      </c>
      <c r="D27" s="1348">
        <v>1.3424832711523145</v>
      </c>
      <c r="E27" s="1349">
        <v>1.3544947870175694</v>
      </c>
      <c r="F27" s="1408">
        <v>120.11515865254951</v>
      </c>
      <c r="G27" s="1409">
        <v>-192.7682969456379</v>
      </c>
    </row>
    <row r="28" spans="2:7" ht="16.5" customHeight="1" thickBot="1">
      <c r="B28" s="455" t="s">
        <v>845</v>
      </c>
      <c r="C28" s="1347">
        <v>2.0234567278285231</v>
      </c>
      <c r="D28" s="1348">
        <v>2.0738086567802481</v>
      </c>
      <c r="E28" s="1349">
        <v>1.9962042750150839</v>
      </c>
      <c r="F28" s="1408">
        <v>-776.04381765164158</v>
      </c>
      <c r="G28" s="1409">
        <v>-272.52452813439243</v>
      </c>
    </row>
    <row r="29" spans="2:7" ht="16.5" customHeight="1" thickBot="1">
      <c r="B29" s="455" t="s">
        <v>846</v>
      </c>
      <c r="C29" s="1347">
        <v>1.6728775772431685</v>
      </c>
      <c r="D29" s="1348">
        <v>1.7115824190461064</v>
      </c>
      <c r="E29" s="1349">
        <v>1.6651746656672772</v>
      </c>
      <c r="F29" s="1410">
        <v>-464.07753378829187</v>
      </c>
      <c r="G29" s="1411">
        <v>-77.029115758913136</v>
      </c>
    </row>
    <row r="30" spans="2:7">
      <c r="B30" s="352"/>
      <c r="C30" s="352"/>
    </row>
    <row r="31" spans="2:7">
      <c r="B31" s="1489" t="s">
        <v>255</v>
      </c>
      <c r="C31" s="1489"/>
    </row>
    <row r="32" spans="2:7" ht="24" customHeight="1">
      <c r="B32" s="2001" t="s">
        <v>256</v>
      </c>
      <c r="C32" s="2001"/>
    </row>
    <row r="33" spans="2:3">
      <c r="B33" s="2001" t="s">
        <v>257</v>
      </c>
      <c r="C33" s="2001"/>
    </row>
    <row r="34" spans="2:3">
      <c r="B34" s="2001" t="s">
        <v>258</v>
      </c>
      <c r="C34" s="2001"/>
    </row>
    <row r="35" spans="2:3">
      <c r="B35" s="2001" t="s">
        <v>259</v>
      </c>
      <c r="C35" s="2001"/>
    </row>
    <row r="36" spans="2:3">
      <c r="B36" s="2001"/>
      <c r="C36" s="2001"/>
    </row>
    <row r="37" spans="2:3">
      <c r="B37" s="1489" t="s">
        <v>260</v>
      </c>
      <c r="C37" s="1489"/>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ignoredErrors>
    <ignoredError sqref="B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K76"/>
  <sheetViews>
    <sheetView showGridLines="0" topLeftCell="A25" zoomScale="53" zoomScaleNormal="75" workbookViewId="0"/>
  </sheetViews>
  <sheetFormatPr baseColWidth="10" defaultColWidth="11.42578125" defaultRowHeight="15"/>
  <cols>
    <col min="1" max="1" width="11.42578125" style="14"/>
    <col min="2" max="2" width="49.28515625" style="14" customWidth="1"/>
    <col min="3" max="5" width="8.28515625" style="14" customWidth="1"/>
    <col min="6" max="7" width="11.42578125" style="14"/>
    <col min="8" max="9" width="8.5703125" style="14" customWidth="1"/>
    <col min="10" max="10" width="15.7109375" style="14" customWidth="1"/>
    <col min="11" max="16384" width="11.42578125" style="14"/>
  </cols>
  <sheetData>
    <row r="1" spans="1:7">
      <c r="A1" s="146" t="s">
        <v>21</v>
      </c>
      <c r="B1" s="19"/>
      <c r="C1" s="19"/>
      <c r="D1" s="19"/>
      <c r="E1" s="19"/>
      <c r="F1" s="19"/>
      <c r="G1" s="19"/>
    </row>
    <row r="2" spans="1:7" ht="15.75" thickBot="1">
      <c r="A2" s="146"/>
      <c r="B2" s="19"/>
      <c r="C2" s="19"/>
      <c r="D2" s="19"/>
      <c r="E2" s="19"/>
      <c r="F2" s="19"/>
      <c r="G2" s="19"/>
    </row>
    <row r="3" spans="1:7" ht="21" customHeight="1">
      <c r="A3" s="19"/>
      <c r="B3" s="1919" t="s">
        <v>557</v>
      </c>
      <c r="C3" s="1921" t="s">
        <v>23</v>
      </c>
      <c r="D3" s="1922"/>
      <c r="E3" s="1923"/>
      <c r="F3" s="1921" t="s">
        <v>25</v>
      </c>
      <c r="G3" s="1923"/>
    </row>
    <row r="4" spans="1:7" ht="15.75" thickBot="1">
      <c r="A4" s="19"/>
      <c r="B4" s="1920"/>
      <c r="C4" s="1571" t="s">
        <v>770</v>
      </c>
      <c r="D4" s="1572" t="s">
        <v>714</v>
      </c>
      <c r="E4" s="1573" t="s">
        <v>771</v>
      </c>
      <c r="F4" s="1574" t="s">
        <v>772</v>
      </c>
      <c r="G4" s="1575" t="s">
        <v>773</v>
      </c>
    </row>
    <row r="5" spans="1:7" ht="16.5" customHeight="1">
      <c r="A5" s="19"/>
      <c r="B5" s="823" t="s">
        <v>99</v>
      </c>
      <c r="C5" s="21"/>
      <c r="D5" s="21"/>
      <c r="E5" s="1040"/>
      <c r="F5" s="21"/>
      <c r="G5" s="1040"/>
    </row>
    <row r="6" spans="1:7" ht="16.5" customHeight="1">
      <c r="A6" s="19"/>
      <c r="B6" s="1576" t="s">
        <v>553</v>
      </c>
      <c r="C6" s="1706">
        <v>5.585221271440606E-2</v>
      </c>
      <c r="D6" s="1706">
        <v>7.3999999999999996E-2</v>
      </c>
      <c r="E6" s="1707">
        <v>8.1000000000000003E-2</v>
      </c>
      <c r="F6" s="1706">
        <v>4.1987612008535048E-2</v>
      </c>
      <c r="G6" s="1707">
        <v>6.5877342890847138E-2</v>
      </c>
    </row>
    <row r="7" spans="1:7" ht="16.5" customHeight="1">
      <c r="A7" s="19"/>
      <c r="B7" s="823" t="s">
        <v>103</v>
      </c>
      <c r="C7" s="1708"/>
      <c r="D7" s="1708"/>
      <c r="E7" s="1709"/>
      <c r="F7" s="1708"/>
      <c r="G7" s="1709"/>
    </row>
    <row r="8" spans="1:7" ht="16.5" customHeight="1">
      <c r="A8" s="19"/>
      <c r="B8" s="20" t="s">
        <v>554</v>
      </c>
      <c r="C8" s="1710">
        <v>0.75807086354910758</v>
      </c>
      <c r="D8" s="1710">
        <v>0.79120192466964712</v>
      </c>
      <c r="E8" s="1711">
        <v>0.79895909266093823</v>
      </c>
      <c r="F8" s="1710">
        <v>0.725059966</v>
      </c>
      <c r="G8" s="1711">
        <v>0.78195822823884875</v>
      </c>
    </row>
    <row r="9" spans="1:7" ht="16.5" customHeight="1">
      <c r="A9" s="19"/>
      <c r="B9" s="20" t="s">
        <v>555</v>
      </c>
      <c r="C9" s="1710">
        <v>0.85349280585211873</v>
      </c>
      <c r="D9" s="1710">
        <v>0.88787373580419737</v>
      </c>
      <c r="E9" s="1711">
        <v>0.90157798403564848</v>
      </c>
      <c r="F9" s="1710">
        <v>0.82538233954813789</v>
      </c>
      <c r="G9" s="1711">
        <v>0.88866249832242972</v>
      </c>
    </row>
    <row r="10" spans="1:7" ht="16.5" customHeight="1">
      <c r="A10" s="19"/>
      <c r="B10" s="20" t="s">
        <v>556</v>
      </c>
      <c r="C10" s="1710">
        <v>0.62741990951101478</v>
      </c>
      <c r="D10" s="1710">
        <v>0.65203129280856775</v>
      </c>
      <c r="E10" s="1711">
        <v>0.67947740285010516</v>
      </c>
      <c r="F10" s="1710">
        <v>0.59146233812162308</v>
      </c>
      <c r="G10" s="1711">
        <v>0.65112840352708057</v>
      </c>
    </row>
    <row r="11" spans="1:7" ht="16.5" customHeight="1">
      <c r="A11" s="19"/>
      <c r="B11" s="823" t="s">
        <v>22</v>
      </c>
      <c r="C11" s="1710"/>
      <c r="D11" s="1710"/>
      <c r="E11" s="1711"/>
      <c r="F11" s="1710"/>
      <c r="G11" s="1711"/>
    </row>
    <row r="12" spans="1:7" ht="16.5" customHeight="1">
      <c r="A12" s="19"/>
      <c r="B12" s="20" t="s">
        <v>739</v>
      </c>
      <c r="C12" s="1710">
        <v>0.66093182138253459</v>
      </c>
      <c r="D12" s="1710">
        <v>0.67174787330834207</v>
      </c>
      <c r="E12" s="1711">
        <v>0.68234132142170723</v>
      </c>
      <c r="F12" s="1710">
        <v>0.68132163117586453</v>
      </c>
      <c r="G12" s="1711">
        <v>0.67572249058635714</v>
      </c>
    </row>
    <row r="13" spans="1:7" ht="16.5" customHeight="1">
      <c r="A13" s="19"/>
      <c r="B13" s="20" t="s">
        <v>740</v>
      </c>
      <c r="C13" s="1710">
        <v>9.8418933835465225E-2</v>
      </c>
      <c r="D13" s="1710">
        <v>0.10168492427604642</v>
      </c>
      <c r="E13" s="1711">
        <v>0.11295536989527837</v>
      </c>
      <c r="F13" s="1710">
        <v>0.10176631528410843</v>
      </c>
      <c r="G13" s="1711">
        <v>0.11062361165216679</v>
      </c>
    </row>
    <row r="14" spans="1:7" ht="16.5" customHeight="1">
      <c r="A14" s="19"/>
      <c r="B14" s="20" t="s">
        <v>741</v>
      </c>
      <c r="C14" s="1041">
        <v>24.541022592152199</v>
      </c>
      <c r="D14" s="1041">
        <v>29.193744922826969</v>
      </c>
      <c r="E14" s="1042">
        <v>29.74579326923077</v>
      </c>
      <c r="F14" s="1041">
        <v>23.72305586535537</v>
      </c>
      <c r="G14" s="1042">
        <v>27.1</v>
      </c>
    </row>
    <row r="15" spans="1:7" ht="16.5" customHeight="1">
      <c r="A15" s="19"/>
      <c r="B15" s="823" t="s">
        <v>549</v>
      </c>
      <c r="C15" s="1710"/>
      <c r="D15" s="1710"/>
      <c r="E15" s="1711"/>
      <c r="F15" s="1710"/>
      <c r="G15" s="1711"/>
    </row>
    <row r="16" spans="1:7" ht="16.5" customHeight="1" thickBot="1">
      <c r="A16" s="19"/>
      <c r="B16" s="1577" t="s">
        <v>742</v>
      </c>
      <c r="C16" s="1712">
        <v>713.1028</v>
      </c>
      <c r="D16" s="1712">
        <v>580.7106</v>
      </c>
      <c r="E16" s="1713">
        <v>597.2165</v>
      </c>
      <c r="F16" s="1796">
        <v>2473.9070000000002</v>
      </c>
      <c r="G16" s="1797">
        <v>2479.6308999999997</v>
      </c>
    </row>
    <row r="17" spans="1:10" ht="16.5" customHeight="1">
      <c r="A17" s="19"/>
      <c r="B17" s="144"/>
      <c r="C17" s="1048"/>
      <c r="D17" s="1048"/>
      <c r="E17" s="1048"/>
      <c r="F17" s="1714"/>
      <c r="G17" s="1714"/>
    </row>
    <row r="18" spans="1:10" ht="16.5" customHeight="1">
      <c r="A18" s="19"/>
      <c r="B18" s="1924" t="s">
        <v>777</v>
      </c>
      <c r="C18" s="1924"/>
      <c r="D18" s="1924"/>
      <c r="E18" s="1924"/>
      <c r="F18" s="1924"/>
      <c r="G18" s="1924"/>
    </row>
    <row r="19" spans="1:10" ht="16.5" customHeight="1">
      <c r="A19" s="19"/>
      <c r="B19" s="1578" t="s">
        <v>628</v>
      </c>
      <c r="C19" s="1578"/>
      <c r="D19" s="1578"/>
      <c r="E19" s="1578"/>
      <c r="F19" s="1578"/>
      <c r="G19" s="1578"/>
    </row>
    <row r="20" spans="1:10" ht="16.5" customHeight="1">
      <c r="A20" s="19"/>
      <c r="B20" s="1924" t="s">
        <v>558</v>
      </c>
      <c r="C20" s="1924"/>
      <c r="D20" s="1924"/>
      <c r="E20" s="1924"/>
      <c r="F20" s="1924"/>
      <c r="G20" s="1924"/>
    </row>
    <row r="21" spans="1:10" ht="28.15" customHeight="1">
      <c r="A21" s="19"/>
      <c r="B21" s="1924" t="s">
        <v>559</v>
      </c>
      <c r="C21" s="1924"/>
      <c r="D21" s="1924"/>
      <c r="E21" s="1924"/>
      <c r="F21" s="1924"/>
      <c r="G21" s="1924"/>
    </row>
    <row r="22" spans="1:10" ht="16.5" customHeight="1">
      <c r="A22" s="19"/>
      <c r="B22" s="1924" t="s">
        <v>560</v>
      </c>
      <c r="C22" s="1924"/>
      <c r="D22" s="1924"/>
      <c r="E22" s="1924"/>
      <c r="F22" s="1924"/>
      <c r="G22" s="1924"/>
    </row>
    <row r="23" spans="1:10" ht="16.5" customHeight="1">
      <c r="A23" s="19"/>
      <c r="B23" s="1578" t="s">
        <v>743</v>
      </c>
      <c r="C23" s="1578"/>
      <c r="D23" s="1578"/>
      <c r="E23" s="1578"/>
      <c r="F23" s="1578"/>
      <c r="G23" s="1578"/>
    </row>
    <row r="24" spans="1:10" ht="27.6" customHeight="1">
      <c r="A24" s="19"/>
      <c r="B24" s="1924" t="s">
        <v>744</v>
      </c>
      <c r="C24" s="1924"/>
      <c r="D24" s="1924"/>
      <c r="E24" s="1924"/>
      <c r="F24" s="1924"/>
      <c r="G24" s="1924"/>
    </row>
    <row r="25" spans="1:10" ht="16.5" customHeight="1">
      <c r="A25" s="19"/>
      <c r="B25" s="1578" t="s">
        <v>745</v>
      </c>
      <c r="C25" s="1578"/>
      <c r="D25" s="1578"/>
      <c r="E25" s="1578"/>
      <c r="F25" s="1578"/>
      <c r="G25" s="1578"/>
    </row>
    <row r="26" spans="1:10" ht="15.6" customHeight="1">
      <c r="A26" s="19"/>
      <c r="B26" s="1578" t="s">
        <v>746</v>
      </c>
      <c r="C26" s="1578"/>
      <c r="D26" s="1578"/>
      <c r="E26" s="1578"/>
      <c r="F26" s="1578"/>
      <c r="G26" s="1578"/>
    </row>
    <row r="27" spans="1:10">
      <c r="A27" s="19"/>
      <c r="B27" s="143"/>
      <c r="C27" s="143"/>
      <c r="D27" s="143"/>
      <c r="E27" s="143"/>
      <c r="F27" s="143"/>
      <c r="G27" s="19"/>
    </row>
    <row r="28" spans="1:10" ht="15.75" thickBot="1">
      <c r="A28" s="19"/>
      <c r="B28" s="654" t="s">
        <v>568</v>
      </c>
      <c r="C28" s="19"/>
      <c r="D28" s="19"/>
      <c r="E28" s="19"/>
      <c r="F28" s="19"/>
      <c r="G28" s="19"/>
    </row>
    <row r="29" spans="1:10">
      <c r="A29" s="19"/>
      <c r="B29" s="1927" t="s">
        <v>575</v>
      </c>
      <c r="C29" s="1921" t="s">
        <v>23</v>
      </c>
      <c r="D29" s="1922"/>
      <c r="E29" s="1923"/>
      <c r="F29" s="1921" t="s">
        <v>24</v>
      </c>
      <c r="G29" s="1923"/>
      <c r="H29" s="1925" t="s">
        <v>25</v>
      </c>
      <c r="I29" s="1926"/>
      <c r="J29" s="1382" t="s">
        <v>24</v>
      </c>
    </row>
    <row r="30" spans="1:10" ht="15.75" thickBot="1">
      <c r="A30" s="19"/>
      <c r="B30" s="1928"/>
      <c r="C30" s="91" t="s">
        <v>770</v>
      </c>
      <c r="D30" s="92" t="s">
        <v>714</v>
      </c>
      <c r="E30" s="1043" t="s">
        <v>771</v>
      </c>
      <c r="F30" s="91" t="s">
        <v>26</v>
      </c>
      <c r="G30" s="93" t="s">
        <v>27</v>
      </c>
      <c r="H30" s="1181" t="s">
        <v>772</v>
      </c>
      <c r="I30" s="1182" t="s">
        <v>773</v>
      </c>
      <c r="J30" s="93" t="str">
        <f>+I30&amp;" "&amp;"/"&amp;" "&amp;H30</f>
        <v>Dec 25 / Dec 24</v>
      </c>
    </row>
    <row r="31" spans="1:10">
      <c r="A31" s="19"/>
      <c r="B31" s="823" t="s">
        <v>28</v>
      </c>
      <c r="C31" s="1044"/>
      <c r="D31" s="1045"/>
      <c r="E31" s="1046"/>
      <c r="F31" s="1044"/>
      <c r="G31" s="1046"/>
      <c r="H31" s="89"/>
      <c r="I31" s="1417"/>
      <c r="J31" s="1046"/>
    </row>
    <row r="32" spans="1:10">
      <c r="A32" s="19"/>
      <c r="B32" s="1579" t="s">
        <v>29</v>
      </c>
      <c r="C32" s="1047">
        <v>17.310786</v>
      </c>
      <c r="D32" s="1048">
        <v>18.728995999999999</v>
      </c>
      <c r="E32" s="1049">
        <v>19.084337000000001</v>
      </c>
      <c r="F32" s="1050">
        <v>1.8972773553905586E-2</v>
      </c>
      <c r="G32" s="1051">
        <v>0.10245352232995097</v>
      </c>
      <c r="H32" s="1041">
        <v>17.310786</v>
      </c>
      <c r="I32" s="1042">
        <v>19.084337000000001</v>
      </c>
      <c r="J32" s="1051">
        <v>0.10245352232995097</v>
      </c>
    </row>
    <row r="33" spans="1:11">
      <c r="A33" s="19"/>
      <c r="B33" s="1579" t="s">
        <v>696</v>
      </c>
      <c r="C33" s="1047">
        <v>13.745141</v>
      </c>
      <c r="D33" s="1048">
        <v>15.477717</v>
      </c>
      <c r="E33" s="1049">
        <v>15.932942000000001</v>
      </c>
      <c r="F33" s="1050">
        <v>2.9411637388123912E-2</v>
      </c>
      <c r="G33" s="1051">
        <v>0.15916904744738525</v>
      </c>
      <c r="H33" s="1041">
        <v>13.745141</v>
      </c>
      <c r="I33" s="1042">
        <v>15.932942000000001</v>
      </c>
      <c r="J33" s="1051">
        <v>0.15916904744738525</v>
      </c>
    </row>
    <row r="34" spans="1:11" ht="15.75" thickBot="1">
      <c r="A34" s="19"/>
      <c r="B34" s="1580" t="s">
        <v>697</v>
      </c>
      <c r="C34" s="1052">
        <v>11.380425000000001</v>
      </c>
      <c r="D34" s="1053">
        <v>13.201356000000001</v>
      </c>
      <c r="E34" s="1054">
        <v>13.955964</v>
      </c>
      <c r="F34" s="1055">
        <v>5.7161400692474329E-2</v>
      </c>
      <c r="G34" s="1056">
        <v>0.22631307705995152</v>
      </c>
      <c r="H34" s="1041">
        <v>11.380425000000001</v>
      </c>
      <c r="I34" s="1042">
        <v>13.955964</v>
      </c>
      <c r="J34" s="1051">
        <v>0.22631307705995152</v>
      </c>
    </row>
    <row r="35" spans="1:11">
      <c r="A35" s="19"/>
      <c r="B35" s="1581" t="s">
        <v>30</v>
      </c>
      <c r="C35" s="1047"/>
      <c r="D35" s="1048"/>
      <c r="E35" s="1049"/>
      <c r="F35" s="1057"/>
      <c r="G35" s="1177"/>
      <c r="H35" s="1682"/>
      <c r="I35" s="1683"/>
      <c r="J35" s="1058"/>
      <c r="K35"/>
    </row>
    <row r="36" spans="1:11">
      <c r="A36" s="19"/>
      <c r="B36" s="1579" t="s">
        <v>31</v>
      </c>
      <c r="C36" s="1059">
        <v>1953.1486199999999</v>
      </c>
      <c r="D36" s="1060">
        <v>2640.1272680000002</v>
      </c>
      <c r="E36" s="1061">
        <v>2988.6977689999999</v>
      </c>
      <c r="F36" s="1050">
        <v>0.13202791593605845</v>
      </c>
      <c r="G36" s="1051">
        <v>0.53019475240957337</v>
      </c>
      <c r="H36" s="1173">
        <v>6145.6119840000001</v>
      </c>
      <c r="I36" s="1060">
        <v>10039.108781999999</v>
      </c>
      <c r="J36" s="1175">
        <v>0.63354094077801437</v>
      </c>
      <c r="K36"/>
    </row>
    <row r="37" spans="1:11">
      <c r="A37" s="19"/>
      <c r="B37" s="1579" t="s">
        <v>778</v>
      </c>
      <c r="C37" s="1059">
        <v>212.003669</v>
      </c>
      <c r="D37" s="1060">
        <v>283.48178300000001</v>
      </c>
      <c r="E37" s="1061">
        <v>318.34746699999999</v>
      </c>
      <c r="F37" s="1050">
        <v>0.12299091543388507</v>
      </c>
      <c r="G37" s="1051">
        <v>0.50161300746167736</v>
      </c>
      <c r="H37" s="1173">
        <v>674.23801000000003</v>
      </c>
      <c r="I37" s="1060">
        <v>1087.6396709999999</v>
      </c>
      <c r="J37" s="1175">
        <v>0.61313906197605172</v>
      </c>
      <c r="K37"/>
    </row>
    <row r="38" spans="1:11">
      <c r="A38" s="19"/>
      <c r="B38" s="1579" t="s">
        <v>561</v>
      </c>
      <c r="C38" s="1047">
        <v>50.984725074846452</v>
      </c>
      <c r="D38" s="1048">
        <v>58.486045261067893</v>
      </c>
      <c r="E38" s="1049">
        <v>66.48720048061432</v>
      </c>
      <c r="F38" s="1050">
        <v>0.13680451779276859</v>
      </c>
      <c r="G38" s="1051">
        <v>0.30406117485207518</v>
      </c>
      <c r="H38" s="1172">
        <v>50.984725074846452</v>
      </c>
      <c r="I38" s="1048">
        <v>66.48720048061432</v>
      </c>
      <c r="J38" s="1175">
        <v>0.30406117485207518</v>
      </c>
      <c r="K38"/>
    </row>
    <row r="39" spans="1:11" ht="15.75" thickBot="1">
      <c r="A39" s="19"/>
      <c r="B39" s="1580" t="s">
        <v>33</v>
      </c>
      <c r="C39" s="1052">
        <v>2.5499999999999998</v>
      </c>
      <c r="D39" s="1053">
        <v>2.7</v>
      </c>
      <c r="E39" s="1054">
        <v>2.84</v>
      </c>
      <c r="F39" s="1055">
        <v>5.1851851851851816E-2</v>
      </c>
      <c r="G39" s="1056">
        <v>0.11372549019607847</v>
      </c>
      <c r="H39" s="1053">
        <v>2.5499999999999998</v>
      </c>
      <c r="I39" s="1053">
        <v>2.84</v>
      </c>
      <c r="J39" s="1176">
        <v>0.11372549019607847</v>
      </c>
      <c r="K39"/>
    </row>
    <row r="40" spans="1:11">
      <c r="A40" s="19"/>
      <c r="B40" s="1582" t="s">
        <v>32</v>
      </c>
      <c r="C40" s="1047"/>
      <c r="D40" s="1048"/>
      <c r="E40" s="1049"/>
      <c r="F40" s="1057"/>
      <c r="G40" s="1058"/>
      <c r="H40" s="1173"/>
      <c r="I40" s="1060"/>
      <c r="J40" s="1174"/>
    </row>
    <row r="41" spans="1:11" ht="15.75" thickBot="1">
      <c r="A41" s="19"/>
      <c r="B41" s="1580" t="s">
        <v>698</v>
      </c>
      <c r="C41" s="1684">
        <v>79</v>
      </c>
      <c r="D41" s="1685">
        <v>76</v>
      </c>
      <c r="E41" s="1686">
        <v>80.900000000000006</v>
      </c>
      <c r="F41" s="1055" t="s">
        <v>819</v>
      </c>
      <c r="G41" s="1056" t="s">
        <v>820</v>
      </c>
      <c r="H41" s="1685">
        <v>79</v>
      </c>
      <c r="I41" s="1685">
        <v>80.900000000000006</v>
      </c>
      <c r="J41" s="1176" t="s">
        <v>820</v>
      </c>
    </row>
    <row r="42" spans="1:11">
      <c r="A42" s="19"/>
      <c r="B42" s="1582" t="s">
        <v>562</v>
      </c>
      <c r="C42" s="1047"/>
      <c r="D42" s="1048"/>
      <c r="E42" s="1049"/>
      <c r="F42" s="1050"/>
      <c r="G42" s="1051"/>
      <c r="H42" s="1173"/>
      <c r="I42" s="1060"/>
      <c r="J42" s="1175"/>
    </row>
    <row r="43" spans="1:11">
      <c r="A43" s="19"/>
      <c r="B43" s="1581" t="s">
        <v>699</v>
      </c>
      <c r="C43" s="1047"/>
      <c r="D43" s="1048"/>
      <c r="E43" s="1049"/>
      <c r="F43" s="1050"/>
      <c r="G43" s="1051"/>
      <c r="H43" s="1173"/>
      <c r="I43" s="1060"/>
      <c r="J43" s="1175"/>
    </row>
    <row r="44" spans="1:11">
      <c r="A44" s="19"/>
      <c r="B44" s="1579" t="s">
        <v>563</v>
      </c>
      <c r="C44" s="1047">
        <v>6.1443478516969972</v>
      </c>
      <c r="D44" s="1048">
        <v>7.4118319847281793</v>
      </c>
      <c r="E44" s="1049">
        <v>9.5977823163437499</v>
      </c>
      <c r="F44" s="1050">
        <v>0.29492712950315725</v>
      </c>
      <c r="G44" s="1051">
        <v>0.56205061106573817</v>
      </c>
      <c r="H44" s="1173">
        <v>6.1443478516969972</v>
      </c>
      <c r="I44" s="1060">
        <v>9.5977823163437499</v>
      </c>
      <c r="J44" s="1175">
        <v>0.56205061106573817</v>
      </c>
    </row>
    <row r="45" spans="1:11">
      <c r="A45" s="19"/>
      <c r="B45" s="1579" t="s">
        <v>564</v>
      </c>
      <c r="C45" s="1047">
        <v>-5.0142907772109471</v>
      </c>
      <c r="D45" s="1048">
        <v>-5.0435838201350363</v>
      </c>
      <c r="E45" s="1049">
        <v>-6.1015039589910485</v>
      </c>
      <c r="F45" s="1050">
        <v>0.20975563737685388</v>
      </c>
      <c r="G45" s="1051">
        <v>0.21682292273940118</v>
      </c>
      <c r="H45" s="1173">
        <v>-5.0142907772109471</v>
      </c>
      <c r="I45" s="1048">
        <v>-6.1015039589910485</v>
      </c>
      <c r="J45" s="1175">
        <v>0.21682292273940118</v>
      </c>
    </row>
    <row r="46" spans="1:11">
      <c r="A46" s="19"/>
      <c r="B46" s="1581" t="s">
        <v>700</v>
      </c>
      <c r="C46" s="1047"/>
      <c r="D46" s="1048"/>
      <c r="E46" s="1049"/>
      <c r="F46" s="1050"/>
      <c r="G46" s="1687"/>
      <c r="H46" s="1173"/>
      <c r="I46" s="1060"/>
      <c r="J46" s="1175"/>
    </row>
    <row r="47" spans="1:11">
      <c r="A47" s="19"/>
      <c r="B47" s="1579" t="s">
        <v>563</v>
      </c>
      <c r="C47" s="1414">
        <v>5.3789339588794318</v>
      </c>
      <c r="D47" s="1415">
        <v>7.4299760717127361</v>
      </c>
      <c r="E47" s="1416">
        <v>8.4694890801624307</v>
      </c>
      <c r="F47" s="1050">
        <v>0.13990798872250876</v>
      </c>
      <c r="G47" s="1051">
        <v>0.57456647449280829</v>
      </c>
      <c r="H47" s="1688">
        <v>4.3006664706883395</v>
      </c>
      <c r="I47" s="1415">
        <v>6.9734845841166173</v>
      </c>
      <c r="J47" s="1175">
        <v>0.62148928117192082</v>
      </c>
    </row>
    <row r="48" spans="1:11" ht="15.75" thickBot="1">
      <c r="A48" s="19"/>
      <c r="B48" s="1579" t="s">
        <v>564</v>
      </c>
      <c r="C48" s="1052">
        <v>-4.6895463537066755</v>
      </c>
      <c r="D48" s="1053">
        <v>-4.788972158968801</v>
      </c>
      <c r="E48" s="1054">
        <v>-5.4852492151055854</v>
      </c>
      <c r="F48" s="1055">
        <v>0.14539175276531835</v>
      </c>
      <c r="G48" s="1056">
        <v>0.16967587083769331</v>
      </c>
      <c r="H48" s="1685">
        <v>-4.1580645920735151</v>
      </c>
      <c r="I48" s="1053">
        <v>-4.7622550789125215</v>
      </c>
      <c r="J48" s="1176">
        <v>0.14530570015453104</v>
      </c>
    </row>
    <row r="49" spans="1:10">
      <c r="A49" s="19"/>
      <c r="B49" s="1582" t="s">
        <v>565</v>
      </c>
      <c r="C49" s="1062"/>
      <c r="D49" s="1063"/>
      <c r="E49" s="1064"/>
      <c r="F49" s="1065"/>
      <c r="G49" s="1689"/>
      <c r="H49" s="1690"/>
      <c r="I49" s="1690"/>
      <c r="J49" s="1174"/>
    </row>
    <row r="50" spans="1:10">
      <c r="A50" s="19"/>
      <c r="B50" s="1579" t="s">
        <v>701</v>
      </c>
      <c r="C50" s="1047">
        <v>90.290744813160373</v>
      </c>
      <c r="D50" s="1048">
        <v>113.89719438509921</v>
      </c>
      <c r="E50" s="1049">
        <v>128.89044073166559</v>
      </c>
      <c r="F50" s="1050">
        <v>0.13163841679780575</v>
      </c>
      <c r="G50" s="1051">
        <v>0.4275044579417302</v>
      </c>
      <c r="H50" s="1172">
        <v>279.80726783542536</v>
      </c>
      <c r="I50" s="1048">
        <v>437.72062236893282</v>
      </c>
      <c r="J50" s="1175">
        <v>0.5643647348945473</v>
      </c>
    </row>
    <row r="51" spans="1:10">
      <c r="A51" s="19"/>
      <c r="B51" s="1581" t="s">
        <v>34</v>
      </c>
      <c r="C51" s="1047"/>
      <c r="D51" s="1048"/>
      <c r="E51" s="1049"/>
      <c r="F51" s="1050"/>
      <c r="G51" s="1691"/>
      <c r="H51" s="1172"/>
      <c r="I51" s="1048"/>
      <c r="J51" s="1175"/>
    </row>
    <row r="52" spans="1:10">
      <c r="A52" s="19"/>
      <c r="B52" s="1579" t="s">
        <v>35</v>
      </c>
      <c r="C52" s="1692">
        <v>40.459485999999998</v>
      </c>
      <c r="D52" s="1693">
        <v>56.153523999999997</v>
      </c>
      <c r="E52" s="1694">
        <v>61.299242999999997</v>
      </c>
      <c r="F52" s="1050">
        <v>9.1636617498841222E-2</v>
      </c>
      <c r="G52" s="1051">
        <v>0.51507715644237306</v>
      </c>
      <c r="H52" s="1695">
        <v>127.08194899999999</v>
      </c>
      <c r="I52" s="1696">
        <v>212.60454999999999</v>
      </c>
      <c r="J52" s="1175">
        <v>0.6729720599422031</v>
      </c>
    </row>
    <row r="53" spans="1:10">
      <c r="A53" s="19"/>
      <c r="B53" s="1581" t="s">
        <v>36</v>
      </c>
      <c r="C53" s="1692"/>
      <c r="D53" s="1693"/>
      <c r="E53" s="1694"/>
      <c r="F53" s="1050"/>
      <c r="G53" s="1051"/>
      <c r="H53" s="1695"/>
      <c r="I53" s="1696"/>
      <c r="J53" s="1175"/>
    </row>
    <row r="54" spans="1:10">
      <c r="A54" s="19"/>
      <c r="B54" s="1579" t="s">
        <v>37</v>
      </c>
      <c r="C54" s="1697">
        <v>2144.9580000000001</v>
      </c>
      <c r="D54" s="1696">
        <v>4195.5219999999999</v>
      </c>
      <c r="E54" s="1698">
        <v>5118.0609999999997</v>
      </c>
      <c r="F54" s="1050">
        <v>0.21988658383867365</v>
      </c>
      <c r="G54" s="1051">
        <v>1.3860891448690369</v>
      </c>
      <c r="H54" s="1695">
        <v>4704.8149999999996</v>
      </c>
      <c r="I54" s="1696">
        <v>16269.171</v>
      </c>
      <c r="J54" s="1175">
        <v>2.4579831513035053</v>
      </c>
    </row>
    <row r="55" spans="1:10">
      <c r="A55" s="19"/>
      <c r="B55" s="1581" t="s">
        <v>566</v>
      </c>
      <c r="C55" s="1047"/>
      <c r="D55" s="1048"/>
      <c r="E55" s="1049"/>
      <c r="F55" s="1050"/>
      <c r="G55" s="1051"/>
      <c r="H55" s="1173"/>
      <c r="I55" s="1060"/>
      <c r="J55" s="1175"/>
    </row>
    <row r="56" spans="1:10" ht="15.75" thickBot="1">
      <c r="A56" s="19"/>
      <c r="B56" s="1580" t="s">
        <v>795</v>
      </c>
      <c r="C56" s="1052">
        <v>120.3236301696008</v>
      </c>
      <c r="D56" s="1053">
        <v>174.12044919687497</v>
      </c>
      <c r="E56" s="1054">
        <v>181.58200160537109</v>
      </c>
      <c r="F56" s="1055">
        <v>4.2852820808309877E-2</v>
      </c>
      <c r="G56" s="1056">
        <v>0.50911339152105239</v>
      </c>
      <c r="H56" s="1053">
        <v>364.49532918695598</v>
      </c>
      <c r="I56" s="1053">
        <v>607.67995451244144</v>
      </c>
      <c r="J56" s="1176">
        <v>0.66718173280281423</v>
      </c>
    </row>
    <row r="57" spans="1:10" ht="14.85" customHeight="1">
      <c r="A57" s="19"/>
      <c r="B57" s="1929" t="s">
        <v>570</v>
      </c>
      <c r="C57" s="1929"/>
      <c r="D57" s="1929"/>
      <c r="E57" s="1929"/>
      <c r="F57" s="1929"/>
      <c r="G57" s="1929"/>
    </row>
    <row r="58" spans="1:10" ht="15" customHeight="1">
      <c r="A58" s="19"/>
      <c r="B58" s="1924" t="s">
        <v>571</v>
      </c>
      <c r="C58" s="1924"/>
      <c r="D58" s="1924"/>
      <c r="E58" s="1924"/>
      <c r="F58" s="1924"/>
      <c r="G58" s="1924"/>
    </row>
    <row r="59" spans="1:10">
      <c r="A59" s="19"/>
      <c r="B59" s="1924" t="s">
        <v>572</v>
      </c>
      <c r="C59" s="1924"/>
      <c r="D59" s="1924"/>
      <c r="E59" s="1924"/>
      <c r="F59" s="1924"/>
      <c r="G59" s="1924"/>
    </row>
    <row r="60" spans="1:10" ht="15" customHeight="1">
      <c r="A60" s="19"/>
      <c r="B60" s="1924" t="s">
        <v>573</v>
      </c>
      <c r="C60" s="1924"/>
      <c r="D60" s="1924"/>
      <c r="E60" s="1924"/>
      <c r="F60" s="1924"/>
      <c r="G60" s="1924"/>
    </row>
    <row r="61" spans="1:10" ht="24" customHeight="1">
      <c r="B61" s="1924" t="s">
        <v>702</v>
      </c>
      <c r="C61" s="1924"/>
      <c r="D61" s="1924"/>
      <c r="E61" s="1924"/>
      <c r="F61" s="1924"/>
      <c r="G61" s="1924"/>
    </row>
    <row r="62" spans="1:10">
      <c r="B62" s="1924" t="s">
        <v>703</v>
      </c>
      <c r="C62" s="1924"/>
      <c r="D62" s="1924"/>
      <c r="E62" s="1924"/>
      <c r="F62" s="1924"/>
      <c r="G62" s="1924"/>
    </row>
    <row r="63" spans="1:10">
      <c r="B63" s="1924" t="s">
        <v>747</v>
      </c>
      <c r="C63" s="1924"/>
      <c r="D63" s="1924"/>
      <c r="E63" s="1924"/>
      <c r="F63" s="1924"/>
      <c r="G63" s="1924"/>
    </row>
    <row r="64" spans="1:10" ht="23.65" customHeight="1">
      <c r="B64" s="1924" t="s">
        <v>796</v>
      </c>
      <c r="C64" s="1924"/>
      <c r="D64" s="1924"/>
      <c r="E64" s="1924"/>
      <c r="F64" s="1924"/>
      <c r="G64" s="1924"/>
    </row>
    <row r="65" spans="2:11">
      <c r="B65" s="655"/>
    </row>
    <row r="67" spans="2:11" ht="15.75" thickBot="1">
      <c r="B67" s="654" t="s">
        <v>569</v>
      </c>
    </row>
    <row r="68" spans="2:11" ht="14.65" customHeight="1">
      <c r="B68" s="1927" t="s">
        <v>718</v>
      </c>
      <c r="C68" s="1921" t="s">
        <v>23</v>
      </c>
      <c r="D68" s="1922"/>
      <c r="E68" s="1923" t="s">
        <v>536</v>
      </c>
      <c r="F68" s="1922" t="s">
        <v>24</v>
      </c>
      <c r="G68" s="1923"/>
      <c r="H68" s="1925" t="s">
        <v>25</v>
      </c>
      <c r="I68" s="1926"/>
      <c r="J68" s="1382" t="s">
        <v>24</v>
      </c>
    </row>
    <row r="69" spans="2:11" ht="15.75" thickBot="1">
      <c r="B69" s="1930"/>
      <c r="C69" s="91" t="s">
        <v>770</v>
      </c>
      <c r="D69" s="92" t="s">
        <v>714</v>
      </c>
      <c r="E69" s="1883" t="s">
        <v>771</v>
      </c>
      <c r="F69" s="92" t="s">
        <v>26</v>
      </c>
      <c r="G69" s="93" t="s">
        <v>27</v>
      </c>
      <c r="H69" s="1181" t="s">
        <v>772</v>
      </c>
      <c r="I69" s="1182" t="s">
        <v>773</v>
      </c>
      <c r="J69" s="93" t="str">
        <f>+I69&amp;" "&amp;"/"&amp;" "&amp;H69</f>
        <v>Dec 25 / Dec 24</v>
      </c>
      <c r="K69"/>
    </row>
    <row r="70" spans="2:11">
      <c r="B70" s="20" t="s">
        <v>576</v>
      </c>
      <c r="C70" s="1067">
        <v>88.312446345804375</v>
      </c>
      <c r="D70" s="1068">
        <v>146.3871994229265</v>
      </c>
      <c r="E70" s="1069">
        <v>179.53669485102483</v>
      </c>
      <c r="F70" s="1050">
        <v>0.22645077956800241</v>
      </c>
      <c r="G70" s="1178">
        <v>1.032971594377698</v>
      </c>
      <c r="H70" s="1699">
        <v>265.34833648407152</v>
      </c>
      <c r="I70" s="1700">
        <v>542.852812065536</v>
      </c>
      <c r="J70" s="1174">
        <v>1.0458120041695556</v>
      </c>
    </row>
    <row r="71" spans="2:11" ht="16.5" thickBot="1">
      <c r="B71" s="626" t="s">
        <v>646</v>
      </c>
      <c r="C71" s="1070">
        <v>127.73418964505862</v>
      </c>
      <c r="D71" s="1071">
        <v>195.18305201606617</v>
      </c>
      <c r="E71" s="1072">
        <v>221.67018104299308</v>
      </c>
      <c r="F71" s="1050">
        <v>0.13570404168465755</v>
      </c>
      <c r="G71" s="1178">
        <v>0.73540210071367018</v>
      </c>
      <c r="H71" s="1701">
        <v>375.65757720653278</v>
      </c>
      <c r="I71" s="1042">
        <v>717.42031755120138</v>
      </c>
      <c r="J71" s="1175">
        <v>0.90977198672814441</v>
      </c>
    </row>
    <row r="72" spans="2:11" ht="15.75" thickBot="1">
      <c r="B72" s="1073" t="s">
        <v>39</v>
      </c>
      <c r="C72" s="1074">
        <v>216.046635990863</v>
      </c>
      <c r="D72" s="1075">
        <v>341.57025143899267</v>
      </c>
      <c r="E72" s="1076">
        <v>401.20687589401791</v>
      </c>
      <c r="F72" s="1057">
        <v>0.17459548717660156</v>
      </c>
      <c r="G72" s="1177">
        <v>0.85703829200555415</v>
      </c>
      <c r="H72" s="1702">
        <v>641.0059136906043</v>
      </c>
      <c r="I72" s="1703">
        <v>1260.2731296167374</v>
      </c>
      <c r="J72" s="1174">
        <v>0.96608658781428369</v>
      </c>
    </row>
    <row r="73" spans="2:11" ht="15.75" thickBot="1">
      <c r="B73" s="1077" t="s">
        <v>567</v>
      </c>
      <c r="C73" s="1078">
        <v>-184.80651683873995</v>
      </c>
      <c r="D73" s="1079">
        <v>-220.13527868900459</v>
      </c>
      <c r="E73" s="1079">
        <v>-259.80960802919509</v>
      </c>
      <c r="F73" s="1080">
        <v>0.1802270384668343</v>
      </c>
      <c r="G73" s="1179">
        <v>0.40584657117855838</v>
      </c>
      <c r="H73" s="1704">
        <v>-611.53349379799124</v>
      </c>
      <c r="I73" s="1705">
        <v>-856.7297928759001</v>
      </c>
      <c r="J73" s="1180">
        <v>0.40095318010317338</v>
      </c>
    </row>
    <row r="74" spans="2:11" ht="36" customHeight="1">
      <c r="B74" s="1929" t="s">
        <v>629</v>
      </c>
      <c r="C74" s="1929"/>
      <c r="D74" s="1929"/>
      <c r="E74" s="1929"/>
      <c r="F74" s="1929"/>
      <c r="G74" s="1929"/>
    </row>
    <row r="75" spans="2:11">
      <c r="B75" s="1151" t="s">
        <v>574</v>
      </c>
      <c r="C75"/>
      <c r="D75"/>
      <c r="E75"/>
      <c r="F75"/>
      <c r="G75"/>
    </row>
    <row r="76" spans="2:11">
      <c r="B76" s="1151" t="s">
        <v>647</v>
      </c>
      <c r="C76"/>
      <c r="D76"/>
      <c r="E76"/>
      <c r="F76"/>
      <c r="G76"/>
    </row>
  </sheetData>
  <mergeCells count="25">
    <mergeCell ref="H29:I29"/>
    <mergeCell ref="H68:I68"/>
    <mergeCell ref="B29:B30"/>
    <mergeCell ref="F29:G29"/>
    <mergeCell ref="B74:G74"/>
    <mergeCell ref="B57:G57"/>
    <mergeCell ref="B58:G58"/>
    <mergeCell ref="B59:G59"/>
    <mergeCell ref="B60:G60"/>
    <mergeCell ref="B61:G61"/>
    <mergeCell ref="B62:G62"/>
    <mergeCell ref="B64:G64"/>
    <mergeCell ref="B68:B69"/>
    <mergeCell ref="C68:E68"/>
    <mergeCell ref="F68:G68"/>
    <mergeCell ref="B3:B4"/>
    <mergeCell ref="C3:E3"/>
    <mergeCell ref="F3:G3"/>
    <mergeCell ref="C29:E29"/>
    <mergeCell ref="B63:G63"/>
    <mergeCell ref="B18:G18"/>
    <mergeCell ref="B20:G20"/>
    <mergeCell ref="B21:G21"/>
    <mergeCell ref="B22:G22"/>
    <mergeCell ref="B24:G24"/>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AD2C9"/>
  </sheetPr>
  <dimension ref="A1:M63"/>
  <sheetViews>
    <sheetView showGridLines="0" topLeftCell="A40" zoomScale="57" zoomScaleNormal="86" workbookViewId="0"/>
  </sheetViews>
  <sheetFormatPr baseColWidth="10" defaultColWidth="11.42578125" defaultRowHeight="15"/>
  <cols>
    <col min="2" max="2" width="61.28515625" customWidth="1"/>
    <col min="3" max="5" width="15.28515625" customWidth="1"/>
    <col min="6" max="7" width="12" customWidth="1"/>
  </cols>
  <sheetData>
    <row r="1" spans="1:13">
      <c r="A1" s="145" t="s">
        <v>21</v>
      </c>
      <c r="B1" s="19"/>
      <c r="C1" s="19"/>
      <c r="D1" s="19"/>
      <c r="E1" s="19"/>
      <c r="F1" s="19"/>
      <c r="G1" s="19"/>
      <c r="H1" s="19"/>
      <c r="I1" s="19"/>
      <c r="J1" s="19"/>
      <c r="K1" s="19"/>
    </row>
    <row r="2" spans="1:13">
      <c r="B2" s="19"/>
      <c r="C2" s="19"/>
      <c r="D2" s="19"/>
      <c r="E2" s="19"/>
      <c r="F2" s="19"/>
      <c r="G2" s="19"/>
      <c r="H2" s="19"/>
      <c r="I2" s="19"/>
      <c r="J2" s="19"/>
      <c r="K2" s="19"/>
    </row>
    <row r="3" spans="1:13">
      <c r="B3" s="2033" t="s">
        <v>261</v>
      </c>
      <c r="C3" s="2034"/>
      <c r="D3" s="2034"/>
      <c r="E3" s="2034"/>
      <c r="F3" s="2034"/>
      <c r="G3" s="2034"/>
      <c r="H3" s="19"/>
      <c r="I3" s="19"/>
      <c r="J3" s="19"/>
      <c r="K3" s="19"/>
    </row>
    <row r="4" spans="1:13">
      <c r="B4" s="2034"/>
      <c r="C4" s="2034"/>
      <c r="D4" s="2034"/>
      <c r="E4" s="2034"/>
      <c r="F4" s="2034"/>
      <c r="G4" s="2034"/>
      <c r="H4" s="19"/>
      <c r="I4" s="19"/>
      <c r="J4" s="19"/>
      <c r="K4" s="19"/>
      <c r="L4" s="19"/>
      <c r="M4" s="19"/>
    </row>
    <row r="5" spans="1:13" ht="15.75" thickBot="1">
      <c r="B5" s="19"/>
      <c r="C5" s="19"/>
      <c r="D5" s="19"/>
      <c r="E5" s="19"/>
      <c r="F5" s="19"/>
      <c r="G5" s="19"/>
      <c r="H5" s="19"/>
      <c r="I5" s="19"/>
      <c r="J5" s="19"/>
      <c r="K5" s="19"/>
      <c r="L5" s="19"/>
      <c r="M5" s="19"/>
    </row>
    <row r="6" spans="1:13" ht="16.350000000000001" customHeight="1">
      <c r="B6" s="457" t="s">
        <v>262</v>
      </c>
      <c r="C6" s="1981" t="s">
        <v>43</v>
      </c>
      <c r="D6" s="1997"/>
      <c r="E6" s="1998"/>
      <c r="F6" s="2026" t="s">
        <v>24</v>
      </c>
      <c r="G6" s="2027"/>
      <c r="H6" s="19"/>
      <c r="I6" s="19"/>
      <c r="J6" s="19"/>
      <c r="K6" s="19"/>
      <c r="L6" s="19"/>
      <c r="M6" s="19"/>
    </row>
    <row r="7" spans="1:13" ht="16.350000000000001" customHeight="1" thickBot="1">
      <c r="B7" s="151" t="s">
        <v>263</v>
      </c>
      <c r="C7" s="463" t="s">
        <v>772</v>
      </c>
      <c r="D7" s="464" t="s">
        <v>713</v>
      </c>
      <c r="E7" s="465" t="s">
        <v>773</v>
      </c>
      <c r="F7" s="91" t="s">
        <v>26</v>
      </c>
      <c r="G7" s="93" t="s">
        <v>27</v>
      </c>
      <c r="H7" s="19"/>
      <c r="I7" s="19"/>
      <c r="J7" s="19"/>
      <c r="K7" s="19"/>
      <c r="L7" s="19"/>
      <c r="M7" s="19"/>
    </row>
    <row r="8" spans="1:13" ht="16.350000000000001" customHeight="1">
      <c r="B8" s="453" t="s">
        <v>247</v>
      </c>
      <c r="C8" s="466">
        <v>12973174.633990001</v>
      </c>
      <c r="D8" s="467">
        <v>12973174.634000001</v>
      </c>
      <c r="E8" s="933">
        <v>12973174.634000001</v>
      </c>
      <c r="F8" s="468">
        <v>0</v>
      </c>
      <c r="G8" s="934">
        <v>7.709388682997087E-13</v>
      </c>
      <c r="H8" s="1001"/>
      <c r="I8" s="1001"/>
      <c r="J8" s="19"/>
      <c r="K8" s="19"/>
      <c r="L8" s="353"/>
      <c r="M8" s="19"/>
    </row>
    <row r="9" spans="1:13" ht="16.350000000000001" customHeight="1">
      <c r="B9" s="453" t="s">
        <v>264</v>
      </c>
      <c r="C9" s="466">
        <v>6124301.7074199999</v>
      </c>
      <c r="D9" s="467">
        <v>6125451.8901500003</v>
      </c>
      <c r="E9" s="933">
        <v>6125451.8901500003</v>
      </c>
      <c r="F9" s="469">
        <v>0</v>
      </c>
      <c r="G9" s="934">
        <v>1.8780634673931651E-4</v>
      </c>
      <c r="H9" s="1001"/>
      <c r="I9" s="1001"/>
      <c r="J9" s="19"/>
      <c r="K9" s="19"/>
      <c r="L9" s="147"/>
      <c r="M9" s="19"/>
    </row>
    <row r="10" spans="1:13" ht="16.350000000000001" customHeight="1">
      <c r="B10" s="453" t="s">
        <v>265</v>
      </c>
      <c r="C10" s="466">
        <v>6589251.6683200002</v>
      </c>
      <c r="D10" s="467">
        <v>6730630.5352600003</v>
      </c>
      <c r="E10" s="933">
        <v>8320658.3904399993</v>
      </c>
      <c r="F10" s="469">
        <v>0.23623757786885813</v>
      </c>
      <c r="G10" s="934">
        <v>0.26276226941585912</v>
      </c>
      <c r="H10" s="1001"/>
      <c r="I10" s="1001"/>
      <c r="J10" s="19"/>
      <c r="K10" s="19"/>
      <c r="L10" s="19"/>
      <c r="M10" s="19"/>
    </row>
    <row r="11" spans="1:13" ht="16.350000000000001" customHeight="1">
      <c r="B11" s="453" t="s">
        <v>266</v>
      </c>
      <c r="C11" s="466">
        <v>1757255.8545200001</v>
      </c>
      <c r="D11" s="467">
        <v>1800867.7309600001</v>
      </c>
      <c r="E11" s="933">
        <v>1799772.84561</v>
      </c>
      <c r="F11" s="469">
        <v>-6.0797654995825567E-4</v>
      </c>
      <c r="G11" s="934">
        <v>2.419510567037686E-2</v>
      </c>
      <c r="H11" s="1001"/>
      <c r="I11" s="1001"/>
      <c r="J11" s="19"/>
      <c r="K11" s="19"/>
      <c r="L11" s="19"/>
      <c r="M11" s="19"/>
    </row>
    <row r="12" spans="1:13" ht="16.350000000000001" customHeight="1">
      <c r="B12" s="453" t="s">
        <v>254</v>
      </c>
      <c r="C12" s="466">
        <v>7339800</v>
      </c>
      <c r="D12" s="467">
        <v>6419500</v>
      </c>
      <c r="E12" s="933">
        <v>7903050</v>
      </c>
      <c r="F12" s="469">
        <v>0.23110055300257026</v>
      </c>
      <c r="G12" s="934">
        <v>7.673914820567318E-2</v>
      </c>
      <c r="H12" s="1001"/>
      <c r="I12" s="1001"/>
      <c r="J12" s="19"/>
      <c r="K12" s="19"/>
      <c r="L12" s="19"/>
      <c r="M12" s="19"/>
    </row>
    <row r="13" spans="1:13" ht="16.350000000000001" customHeight="1">
      <c r="B13" s="453" t="s">
        <v>267</v>
      </c>
      <c r="C13" s="466">
        <v>-413657.73927000258</v>
      </c>
      <c r="D13" s="467">
        <v>-10363.477399997413</v>
      </c>
      <c r="E13" s="933">
        <v>138930.3664599983</v>
      </c>
      <c r="F13" s="469">
        <v>-14.40576730162339</v>
      </c>
      <c r="G13" s="934">
        <v>-1.3358582549553502</v>
      </c>
      <c r="H13" s="1001"/>
      <c r="I13" s="1001"/>
      <c r="J13" s="19"/>
      <c r="K13" s="19"/>
      <c r="L13" s="19"/>
      <c r="M13" s="19"/>
    </row>
    <row r="14" spans="1:13" ht="31.35" customHeight="1">
      <c r="B14" s="901" t="s">
        <v>268</v>
      </c>
      <c r="C14" s="466">
        <v>-2477731.8568500001</v>
      </c>
      <c r="D14" s="467">
        <v>-2535671.5059599997</v>
      </c>
      <c r="E14" s="933">
        <v>-2691973.3605700005</v>
      </c>
      <c r="F14" s="469">
        <v>6.1641207957189748E-2</v>
      </c>
      <c r="G14" s="934">
        <v>8.6466783371938805E-2</v>
      </c>
      <c r="H14" s="1001"/>
      <c r="I14" s="1001"/>
      <c r="J14" s="19"/>
      <c r="K14" s="19"/>
      <c r="L14" s="19"/>
      <c r="M14" s="19"/>
    </row>
    <row r="15" spans="1:13" ht="16.350000000000001" customHeight="1">
      <c r="B15" s="453" t="s">
        <v>269</v>
      </c>
      <c r="C15" s="466">
        <v>-1515213.6930999998</v>
      </c>
      <c r="D15" s="467">
        <v>-1624041.6774300002</v>
      </c>
      <c r="E15" s="933">
        <v>-1795539.8072000002</v>
      </c>
      <c r="F15" s="469">
        <v>0.10559958660752522</v>
      </c>
      <c r="G15" s="934">
        <v>0.18500764306483841</v>
      </c>
      <c r="H15" s="1001"/>
      <c r="I15" s="1001"/>
      <c r="J15" s="19"/>
      <c r="K15" s="19"/>
      <c r="L15" s="19"/>
      <c r="M15" s="19"/>
    </row>
    <row r="16" spans="1:13" ht="16.350000000000001" customHeight="1" thickBot="1">
      <c r="B16" s="453" t="s">
        <v>252</v>
      </c>
      <c r="C16" s="466">
        <v>-122083.18850999999</v>
      </c>
      <c r="D16" s="467">
        <v>-122083.18850999999</v>
      </c>
      <c r="E16" s="933">
        <v>-122083.18850999999</v>
      </c>
      <c r="F16" s="469">
        <v>0</v>
      </c>
      <c r="G16" s="934">
        <v>0</v>
      </c>
      <c r="H16" s="1001"/>
      <c r="I16" s="1001"/>
      <c r="J16" s="19"/>
      <c r="K16" s="19"/>
      <c r="L16" s="19"/>
      <c r="M16" s="19"/>
    </row>
    <row r="17" spans="2:13" ht="16.350000000000001" customHeight="1" thickBot="1">
      <c r="B17" s="148" t="s">
        <v>270</v>
      </c>
      <c r="C17" s="470">
        <v>30255097.386520006</v>
      </c>
      <c r="D17" s="471">
        <v>29757464.941070005</v>
      </c>
      <c r="E17" s="472">
        <v>32651441.770379998</v>
      </c>
      <c r="F17" s="473">
        <v>9.7252129341026228E-2</v>
      </c>
      <c r="G17" s="474">
        <v>7.9204649492474299E-2</v>
      </c>
      <c r="H17" s="1001"/>
      <c r="I17" s="1001"/>
      <c r="J17" s="19"/>
      <c r="K17" s="19"/>
      <c r="L17" s="19"/>
      <c r="M17" s="19"/>
    </row>
    <row r="18" spans="2:13" ht="16.350000000000001" customHeight="1" thickBot="1">
      <c r="B18" s="149" t="s">
        <v>271</v>
      </c>
      <c r="C18" s="475">
        <v>21158041.531999998</v>
      </c>
      <c r="D18" s="476">
        <v>21537097.210110005</v>
      </c>
      <c r="E18" s="477">
        <v>22948618.924770001</v>
      </c>
      <c r="F18" s="473">
        <v>6.5539088248039112E-2</v>
      </c>
      <c r="G18" s="474">
        <v>8.4628692597180422E-2</v>
      </c>
      <c r="H18" s="1001"/>
      <c r="I18" s="1001"/>
      <c r="J18" s="19"/>
      <c r="K18" s="19"/>
      <c r="L18" s="19"/>
      <c r="M18" s="19"/>
    </row>
    <row r="19" spans="2:13" ht="16.350000000000001" customHeight="1" thickBot="1">
      <c r="B19" s="149" t="s">
        <v>272</v>
      </c>
      <c r="C19" s="475">
        <v>21158041.531999998</v>
      </c>
      <c r="D19" s="476">
        <v>21537097.210110005</v>
      </c>
      <c r="E19" s="477">
        <v>22948618.924770001</v>
      </c>
      <c r="F19" s="473">
        <v>6.5539088248039112E-2</v>
      </c>
      <c r="G19" s="474">
        <v>8.4628692597180422E-2</v>
      </c>
      <c r="H19" s="1001"/>
      <c r="I19" s="1001"/>
      <c r="J19" s="19"/>
      <c r="K19" s="19"/>
      <c r="L19" s="19"/>
      <c r="M19" s="19"/>
    </row>
    <row r="20" spans="2:13" ht="16.350000000000001" customHeight="1" thickBot="1">
      <c r="B20" s="149" t="s">
        <v>273</v>
      </c>
      <c r="C20" s="478">
        <v>9097055.8545200005</v>
      </c>
      <c r="D20" s="479">
        <v>8220367.7309600003</v>
      </c>
      <c r="E20" s="480">
        <v>9702822.8456100002</v>
      </c>
      <c r="F20" s="473">
        <v>0.1803392698682682</v>
      </c>
      <c r="G20" s="474">
        <v>6.6589345033977843E-2</v>
      </c>
      <c r="H20" s="1001"/>
      <c r="I20" s="1001"/>
      <c r="J20" s="19"/>
      <c r="K20" s="19"/>
      <c r="L20" s="19"/>
      <c r="M20" s="19"/>
    </row>
    <row r="21" spans="2:13" ht="16.350000000000001" customHeight="1" thickBot="1">
      <c r="B21" s="150"/>
      <c r="C21" s="883"/>
      <c r="D21" s="883"/>
      <c r="E21" s="883"/>
      <c r="F21" s="883"/>
      <c r="G21" s="884"/>
      <c r="H21" s="1001"/>
      <c r="I21" s="1001"/>
      <c r="J21" s="19"/>
      <c r="K21" s="19"/>
      <c r="L21" s="19"/>
      <c r="M21" s="19"/>
    </row>
    <row r="22" spans="2:13" ht="16.350000000000001" customHeight="1">
      <c r="B22" s="457" t="s">
        <v>274</v>
      </c>
      <c r="C22" s="1981" t="s">
        <v>43</v>
      </c>
      <c r="D22" s="1997"/>
      <c r="E22" s="1998"/>
      <c r="F22" s="2026" t="s">
        <v>24</v>
      </c>
      <c r="G22" s="2027"/>
      <c r="H22" s="1001"/>
      <c r="I22" s="1001"/>
      <c r="J22" s="19"/>
      <c r="K22" s="19"/>
      <c r="L22" s="19"/>
      <c r="M22" s="19"/>
    </row>
    <row r="23" spans="2:13" ht="16.350000000000001" customHeight="1" thickBot="1">
      <c r="B23" s="151" t="s">
        <v>263</v>
      </c>
      <c r="C23" s="885" t="s">
        <v>772</v>
      </c>
      <c r="D23" s="886" t="s">
        <v>713</v>
      </c>
      <c r="E23" s="887" t="s">
        <v>773</v>
      </c>
      <c r="F23" s="91" t="s">
        <v>26</v>
      </c>
      <c r="G23" s="93" t="s">
        <v>27</v>
      </c>
      <c r="H23" s="1001"/>
      <c r="I23" s="1001"/>
      <c r="J23" s="19"/>
      <c r="K23" s="19"/>
      <c r="L23" s="19"/>
      <c r="M23" s="19"/>
    </row>
    <row r="24" spans="2:13" ht="16.350000000000001" customHeight="1">
      <c r="B24" s="453" t="s">
        <v>275</v>
      </c>
      <c r="C24" s="481">
        <v>3922295.2013320266</v>
      </c>
      <c r="D24" s="482">
        <v>5329044.5908401953</v>
      </c>
      <c r="E24" s="935">
        <v>5019033.383691269</v>
      </c>
      <c r="F24" s="468">
        <v>-5.8173881239760639E-2</v>
      </c>
      <c r="G24" s="934">
        <v>0.27961643019291005</v>
      </c>
      <c r="H24" s="1001"/>
      <c r="I24" s="1001"/>
      <c r="J24" s="19"/>
      <c r="K24" s="19"/>
      <c r="L24" s="19"/>
      <c r="M24" s="19"/>
    </row>
    <row r="25" spans="2:13" ht="16.350000000000001" customHeight="1">
      <c r="B25" s="453" t="s">
        <v>276</v>
      </c>
      <c r="C25" s="481">
        <v>139402972.32644001</v>
      </c>
      <c r="D25" s="482">
        <v>142895449.54168001</v>
      </c>
      <c r="E25" s="935">
        <v>142806023.11787</v>
      </c>
      <c r="F25" s="469">
        <v>-6.2581715580745101E-4</v>
      </c>
      <c r="G25" s="934">
        <v>2.4411608552083575E-2</v>
      </c>
      <c r="H25" s="1001"/>
      <c r="I25" s="1001"/>
      <c r="J25" s="19"/>
      <c r="K25" s="19"/>
      <c r="L25" s="19"/>
      <c r="M25" s="19"/>
    </row>
    <row r="26" spans="2:13" ht="16.350000000000001" customHeight="1" thickBot="1">
      <c r="B26" s="453" t="s">
        <v>277</v>
      </c>
      <c r="C26" s="481">
        <v>18409113.420030002</v>
      </c>
      <c r="D26" s="482">
        <v>19751032.431069996</v>
      </c>
      <c r="E26" s="935">
        <v>20123382.849810001</v>
      </c>
      <c r="F26" s="469">
        <v>1.8852200260390806E-2</v>
      </c>
      <c r="G26" s="934">
        <v>9.3120694661742442E-2</v>
      </c>
      <c r="H26" s="1001"/>
      <c r="I26" s="1001"/>
      <c r="J26" s="19"/>
      <c r="K26" s="19"/>
      <c r="L26" s="19"/>
      <c r="M26" s="19"/>
    </row>
    <row r="27" spans="2:13" ht="16.350000000000001" customHeight="1" thickBot="1">
      <c r="B27" s="148" t="s">
        <v>115</v>
      </c>
      <c r="C27" s="475">
        <v>161734380.94780204</v>
      </c>
      <c r="D27" s="476">
        <v>167975526.5635902</v>
      </c>
      <c r="E27" s="477">
        <v>167948439.35137129</v>
      </c>
      <c r="F27" s="473">
        <v>-1.6125689719836966E-4</v>
      </c>
      <c r="G27" s="474">
        <v>3.8421381818469102E-2</v>
      </c>
      <c r="H27" s="1001"/>
      <c r="I27" s="1001"/>
      <c r="J27" s="19"/>
      <c r="K27" s="19"/>
      <c r="L27" s="19"/>
      <c r="M27" s="19"/>
    </row>
    <row r="28" spans="2:13" ht="16.350000000000001" customHeight="1" thickBot="1">
      <c r="B28" s="150"/>
      <c r="C28" s="883"/>
      <c r="D28" s="883"/>
      <c r="E28" s="883"/>
      <c r="F28" s="883"/>
      <c r="G28" s="884"/>
      <c r="H28" s="1001"/>
      <c r="I28" s="1001"/>
      <c r="J28" s="19"/>
      <c r="K28" s="19"/>
      <c r="L28" s="19"/>
      <c r="M28" s="19"/>
    </row>
    <row r="29" spans="2:13" ht="16.350000000000001" customHeight="1">
      <c r="B29" s="457" t="s">
        <v>278</v>
      </c>
      <c r="C29" s="1981" t="s">
        <v>43</v>
      </c>
      <c r="D29" s="1997"/>
      <c r="E29" s="1998"/>
      <c r="F29" s="2026" t="s">
        <v>24</v>
      </c>
      <c r="G29" s="2027"/>
      <c r="H29" s="1001"/>
      <c r="I29" s="1001"/>
      <c r="J29" s="19"/>
      <c r="K29" s="19"/>
      <c r="L29" s="19"/>
      <c r="M29" s="19"/>
    </row>
    <row r="30" spans="2:13" ht="20.85" customHeight="1" thickBot="1">
      <c r="B30" s="151" t="s">
        <v>263</v>
      </c>
      <c r="C30" s="458" t="s">
        <v>772</v>
      </c>
      <c r="D30" s="459" t="s">
        <v>713</v>
      </c>
      <c r="E30" s="460" t="s">
        <v>773</v>
      </c>
      <c r="F30" s="91" t="s">
        <v>26</v>
      </c>
      <c r="G30" s="93" t="s">
        <v>27</v>
      </c>
      <c r="H30" s="1001"/>
      <c r="I30" s="1001"/>
      <c r="J30" s="19"/>
      <c r="K30" s="19"/>
      <c r="L30" s="19"/>
      <c r="M30" s="19"/>
    </row>
    <row r="31" spans="2:13" ht="16.350000000000001" customHeight="1">
      <c r="B31" s="453" t="s">
        <v>279</v>
      </c>
      <c r="C31" s="481">
        <v>392229.5201331909</v>
      </c>
      <c r="D31" s="482">
        <v>532904.45908401953</v>
      </c>
      <c r="E31" s="935">
        <v>501903.3383691269</v>
      </c>
      <c r="F31" s="468">
        <v>-5.8173881239760639E-2</v>
      </c>
      <c r="G31" s="934">
        <v>0.27961643019294824</v>
      </c>
      <c r="H31" s="1001"/>
      <c r="I31" s="1001"/>
      <c r="J31" s="19"/>
      <c r="K31" s="19"/>
      <c r="L31" s="19"/>
      <c r="M31" s="19"/>
    </row>
    <row r="32" spans="2:13" ht="16.350000000000001" customHeight="1">
      <c r="B32" s="453" t="s">
        <v>280</v>
      </c>
      <c r="C32" s="481">
        <v>13243282.37101</v>
      </c>
      <c r="D32" s="482">
        <v>14289544.95417</v>
      </c>
      <c r="E32" s="935">
        <v>14280602.311790001</v>
      </c>
      <c r="F32" s="469">
        <v>-6.2581715573728491E-4</v>
      </c>
      <c r="G32" s="934">
        <v>7.8328009002566423E-2</v>
      </c>
      <c r="H32" s="1001"/>
      <c r="I32" s="1001"/>
      <c r="J32" s="19"/>
      <c r="K32" s="19"/>
      <c r="L32" s="19"/>
      <c r="M32" s="19"/>
    </row>
    <row r="33" spans="2:13" ht="16.350000000000001" customHeight="1">
      <c r="B33" s="453" t="s">
        <v>281</v>
      </c>
      <c r="C33" s="481">
        <v>1840911.3420032496</v>
      </c>
      <c r="D33" s="482">
        <v>1975103.2431067501</v>
      </c>
      <c r="E33" s="935">
        <v>2012338.2849809977</v>
      </c>
      <c r="F33" s="469">
        <v>1.8852200260518259E-2</v>
      </c>
      <c r="G33" s="934">
        <v>9.3120694661593006E-2</v>
      </c>
      <c r="H33" s="1001"/>
      <c r="I33" s="1001"/>
      <c r="J33" s="19"/>
      <c r="K33" s="19"/>
      <c r="L33" s="19"/>
      <c r="M33" s="19"/>
    </row>
    <row r="34" spans="2:13" ht="16.350000000000001" customHeight="1" thickBot="1">
      <c r="B34" s="453" t="s">
        <v>282</v>
      </c>
      <c r="C34" s="481">
        <v>6882642.4559635948</v>
      </c>
      <c r="D34" s="482">
        <v>7348282.456257957</v>
      </c>
      <c r="E34" s="935">
        <v>8400181.8311778121</v>
      </c>
      <c r="F34" s="469">
        <v>0.14314901219182641</v>
      </c>
      <c r="G34" s="934">
        <v>0.2204878990770931</v>
      </c>
      <c r="H34" s="1001"/>
      <c r="I34" s="1001"/>
      <c r="J34" s="19"/>
      <c r="K34" s="19"/>
      <c r="L34" s="19"/>
      <c r="M34" s="19"/>
    </row>
    <row r="35" spans="2:13" ht="16.350000000000001" customHeight="1" thickBot="1">
      <c r="B35" s="148" t="s">
        <v>115</v>
      </c>
      <c r="C35" s="483">
        <v>22359065.689110033</v>
      </c>
      <c r="D35" s="484">
        <v>24145835.112618726</v>
      </c>
      <c r="E35" s="485">
        <v>25195025.766317938</v>
      </c>
      <c r="F35" s="473">
        <v>4.3452241299821504E-2</v>
      </c>
      <c r="G35" s="474">
        <v>0.12683714590941775</v>
      </c>
      <c r="H35" s="1001"/>
      <c r="I35" s="1001"/>
      <c r="J35" s="19"/>
      <c r="K35" s="19"/>
      <c r="L35" s="19"/>
      <c r="M35" s="19"/>
    </row>
    <row r="36" spans="2:13">
      <c r="B36" s="152"/>
      <c r="C36" s="153"/>
      <c r="D36" s="153"/>
      <c r="E36" s="19"/>
      <c r="F36" s="19"/>
      <c r="G36" s="19"/>
      <c r="H36" s="1001"/>
      <c r="I36" s="1001"/>
      <c r="J36" s="19"/>
      <c r="K36" s="19"/>
      <c r="L36" s="19"/>
      <c r="M36" s="19"/>
    </row>
    <row r="37" spans="2:13">
      <c r="B37" s="2035" t="s">
        <v>307</v>
      </c>
      <c r="C37" s="2035"/>
      <c r="D37" s="2035"/>
      <c r="E37" s="2035"/>
      <c r="F37" s="2035"/>
      <c r="G37" s="2035"/>
      <c r="H37" s="1001"/>
      <c r="I37" s="1001"/>
      <c r="J37" s="19"/>
      <c r="K37" s="19"/>
      <c r="L37" s="19"/>
      <c r="M37" s="19"/>
    </row>
    <row r="38" spans="2:13" ht="23.1" customHeight="1">
      <c r="B38" s="1924" t="s">
        <v>283</v>
      </c>
      <c r="C38" s="1924"/>
      <c r="D38" s="1924"/>
      <c r="E38" s="1924"/>
      <c r="F38" s="1924"/>
      <c r="G38" s="1924"/>
      <c r="H38" s="1001"/>
      <c r="I38" s="1001"/>
      <c r="J38" s="19"/>
      <c r="K38" s="19"/>
      <c r="L38" s="19"/>
      <c r="M38" s="19"/>
    </row>
    <row r="39" spans="2:13">
      <c r="B39" s="2035" t="s">
        <v>284</v>
      </c>
      <c r="C39" s="2035"/>
      <c r="D39" s="2035"/>
      <c r="E39" s="2035"/>
      <c r="F39" s="2035"/>
      <c r="G39" s="2035"/>
      <c r="H39" s="1001"/>
      <c r="I39" s="1001"/>
      <c r="J39" s="19"/>
      <c r="K39" s="19"/>
      <c r="L39" s="19"/>
      <c r="M39" s="19"/>
    </row>
    <row r="40" spans="2:13">
      <c r="B40" s="2035" t="s">
        <v>285</v>
      </c>
      <c r="C40" s="2035"/>
      <c r="D40" s="2035"/>
      <c r="E40" s="2035"/>
      <c r="F40" s="2035"/>
      <c r="G40" s="2035"/>
      <c r="H40" s="1001"/>
      <c r="I40" s="1001"/>
      <c r="J40" s="19"/>
      <c r="K40" s="19"/>
      <c r="L40" s="19"/>
      <c r="M40" s="19"/>
    </row>
    <row r="41" spans="2:13" ht="15.75" thickBot="1">
      <c r="B41" s="19"/>
      <c r="C41" s="19"/>
      <c r="D41" s="19"/>
      <c r="E41" s="19"/>
      <c r="F41" s="19"/>
      <c r="G41" s="19"/>
      <c r="H41" s="1001"/>
      <c r="I41" s="1001"/>
      <c r="J41" s="19"/>
      <c r="K41" s="19"/>
      <c r="L41" s="19"/>
      <c r="M41" s="19"/>
    </row>
    <row r="42" spans="2:13">
      <c r="B42" s="457" t="s">
        <v>286</v>
      </c>
      <c r="C42" s="1981" t="s">
        <v>43</v>
      </c>
      <c r="D42" s="1997"/>
      <c r="E42" s="1998"/>
      <c r="F42" s="2029" t="s">
        <v>152</v>
      </c>
      <c r="G42" s="2030"/>
      <c r="H42" s="1001"/>
      <c r="I42" s="1001"/>
      <c r="J42" s="19"/>
      <c r="K42" s="19"/>
      <c r="L42" s="19"/>
      <c r="M42" s="19"/>
    </row>
    <row r="43" spans="2:13" ht="15.75" thickBot="1">
      <c r="B43" s="151"/>
      <c r="C43" s="458" t="s">
        <v>772</v>
      </c>
      <c r="D43" s="459" t="s">
        <v>713</v>
      </c>
      <c r="E43" s="460" t="s">
        <v>773</v>
      </c>
      <c r="F43" s="458" t="s">
        <v>26</v>
      </c>
      <c r="G43" s="461" t="s">
        <v>27</v>
      </c>
      <c r="H43" s="1001"/>
      <c r="I43" s="1001"/>
      <c r="J43" s="19"/>
      <c r="K43" s="19"/>
      <c r="L43" s="19"/>
      <c r="M43" s="19"/>
    </row>
    <row r="44" spans="2:13" ht="16.350000000000001" customHeight="1">
      <c r="B44" s="462" t="s">
        <v>287</v>
      </c>
      <c r="C44" s="1490">
        <v>0.130819689715995</v>
      </c>
      <c r="D44" s="1491">
        <v>0.12821568505074304</v>
      </c>
      <c r="E44" s="1492">
        <v>0.13664085842892726</v>
      </c>
      <c r="F44" s="1493" t="s">
        <v>827</v>
      </c>
      <c r="G44" s="1494" t="s">
        <v>828</v>
      </c>
      <c r="H44" s="1001"/>
      <c r="I44" s="1001"/>
      <c r="J44" s="19"/>
      <c r="K44" s="19"/>
      <c r="L44" s="19"/>
      <c r="M44" s="19"/>
    </row>
    <row r="45" spans="2:13" ht="16.350000000000001" customHeight="1">
      <c r="B45" s="155" t="s">
        <v>288</v>
      </c>
      <c r="C45" s="1495">
        <v>0.130819689715995</v>
      </c>
      <c r="D45" s="1496">
        <v>0.12821568505074304</v>
      </c>
      <c r="E45" s="1497">
        <v>0.13664085842892726</v>
      </c>
      <c r="F45" s="1498" t="s">
        <v>827</v>
      </c>
      <c r="G45" s="1499" t="s">
        <v>828</v>
      </c>
      <c r="H45" s="1001"/>
      <c r="I45" s="1001"/>
      <c r="J45" s="19"/>
      <c r="K45" s="19"/>
      <c r="L45" s="19"/>
      <c r="M45" s="19"/>
    </row>
    <row r="46" spans="2:13" ht="16.350000000000001" customHeight="1" thickBot="1">
      <c r="B46" s="156" t="s">
        <v>289</v>
      </c>
      <c r="C46" s="1500">
        <v>0.18706657922216613</v>
      </c>
      <c r="D46" s="1501">
        <v>0.1771535743917122</v>
      </c>
      <c r="E46" s="1502">
        <v>0.19441348723740554</v>
      </c>
      <c r="F46" s="1503" t="s">
        <v>825</v>
      </c>
      <c r="G46" s="1504" t="s">
        <v>826</v>
      </c>
      <c r="H46" s="1001"/>
      <c r="I46" s="1001"/>
      <c r="J46" s="19"/>
      <c r="K46" s="19"/>
      <c r="L46" s="19"/>
      <c r="M46" s="19"/>
    </row>
    <row r="47" spans="2:13">
      <c r="B47" s="154"/>
      <c r="C47" s="153"/>
      <c r="D47" s="153"/>
      <c r="E47" s="153"/>
      <c r="F47" s="153"/>
      <c r="G47" s="153"/>
      <c r="H47" s="1001"/>
      <c r="I47" s="1001"/>
      <c r="J47" s="19"/>
      <c r="K47" s="19"/>
      <c r="L47" s="19"/>
      <c r="M47" s="19"/>
    </row>
    <row r="48" spans="2:13" ht="15.75" thickBot="1">
      <c r="B48" s="152"/>
      <c r="C48" s="1507"/>
      <c r="D48" s="1507"/>
      <c r="E48" s="1507"/>
      <c r="F48" s="1507"/>
      <c r="G48" s="1508"/>
      <c r="H48" s="1001"/>
      <c r="I48" s="1001"/>
      <c r="J48" s="19"/>
      <c r="K48" s="19"/>
      <c r="L48" s="19"/>
      <c r="M48" s="19"/>
    </row>
    <row r="49" spans="2:13" ht="17.850000000000001" customHeight="1">
      <c r="B49" s="457" t="s">
        <v>290</v>
      </c>
      <c r="C49" s="1981" t="s">
        <v>43</v>
      </c>
      <c r="D49" s="1997"/>
      <c r="E49" s="1998"/>
      <c r="F49" s="2031" t="str">
        <f>+F42</f>
        <v>% Change</v>
      </c>
      <c r="G49" s="2032"/>
      <c r="H49" s="1001"/>
      <c r="I49" s="1001"/>
      <c r="J49" s="19"/>
      <c r="K49" s="19"/>
      <c r="L49" s="19"/>
      <c r="M49" s="19"/>
    </row>
    <row r="50" spans="2:13" ht="17.850000000000001" customHeight="1" thickBot="1">
      <c r="B50" s="151" t="s">
        <v>291</v>
      </c>
      <c r="C50" s="458" t="s">
        <v>772</v>
      </c>
      <c r="D50" s="459" t="s">
        <v>713</v>
      </c>
      <c r="E50" s="460" t="s">
        <v>773</v>
      </c>
      <c r="F50" s="92" t="s">
        <v>26</v>
      </c>
      <c r="G50" s="93" t="s">
        <v>27</v>
      </c>
      <c r="H50" s="1001"/>
      <c r="I50" s="1001"/>
      <c r="J50" s="19"/>
      <c r="K50" s="19"/>
      <c r="L50" s="19"/>
      <c r="M50" s="19"/>
    </row>
    <row r="51" spans="2:13" ht="17.850000000000001" customHeight="1">
      <c r="B51" s="453" t="s">
        <v>292</v>
      </c>
      <c r="C51" s="498">
        <v>18585233.952629998</v>
      </c>
      <c r="D51" s="499">
        <v>18586384.135370001</v>
      </c>
      <c r="E51" s="500">
        <v>18586384.135370001</v>
      </c>
      <c r="F51" s="468">
        <v>0</v>
      </c>
      <c r="G51" s="501">
        <v>6.1886912100996615E-5</v>
      </c>
      <c r="H51" s="1001"/>
      <c r="I51" s="1001"/>
      <c r="J51" s="19"/>
      <c r="K51" s="19"/>
      <c r="L51" s="19"/>
      <c r="M51" s="19"/>
    </row>
    <row r="52" spans="2:13" ht="17.850000000000001" customHeight="1">
      <c r="B52" s="453" t="s">
        <v>293</v>
      </c>
      <c r="C52" s="502">
        <v>7345244.9842299996</v>
      </c>
      <c r="D52" s="503">
        <v>7524062.3241499998</v>
      </c>
      <c r="E52" s="888">
        <v>9077923.6881499998</v>
      </c>
      <c r="F52" s="469">
        <v>0.20651893844799341</v>
      </c>
      <c r="G52" s="934">
        <v>0.23589120684742371</v>
      </c>
      <c r="H52" s="1001"/>
      <c r="I52" s="1001"/>
      <c r="J52" s="19"/>
      <c r="K52" s="19"/>
      <c r="L52" s="19"/>
      <c r="M52" s="19"/>
    </row>
    <row r="53" spans="2:13" ht="17.850000000000001" customHeight="1">
      <c r="B53" s="453" t="s">
        <v>294</v>
      </c>
      <c r="C53" s="502">
        <v>81399.081550000003</v>
      </c>
      <c r="D53" s="503">
        <v>505338.76564999996</v>
      </c>
      <c r="E53" s="888">
        <v>636199.25182000012</v>
      </c>
      <c r="F53" s="469">
        <v>0.2589559619509475</v>
      </c>
      <c r="G53" s="934">
        <v>6.8158038113637671</v>
      </c>
      <c r="H53" s="1001"/>
      <c r="I53" s="1001"/>
      <c r="J53" s="19"/>
      <c r="K53" s="19"/>
      <c r="L53" s="19"/>
      <c r="M53" s="19"/>
    </row>
    <row r="54" spans="2:13" ht="17.850000000000001" customHeight="1">
      <c r="B54" s="453" t="s">
        <v>295</v>
      </c>
      <c r="C54" s="502">
        <v>-1741267.0136355499</v>
      </c>
      <c r="D54" s="503">
        <v>-1806698.4022631492</v>
      </c>
      <c r="E54" s="888">
        <v>-1971858.9225366483</v>
      </c>
      <c r="F54" s="469">
        <v>9.1415656352278787E-2</v>
      </c>
      <c r="G54" s="934">
        <v>0.13242765589388331</v>
      </c>
      <c r="H54" s="1001"/>
      <c r="I54" s="1001"/>
      <c r="J54" s="19"/>
      <c r="K54" s="19"/>
      <c r="L54" s="19"/>
      <c r="M54" s="19"/>
    </row>
    <row r="55" spans="2:13" ht="17.850000000000001" customHeight="1" thickBot="1">
      <c r="B55" s="453" t="s">
        <v>296</v>
      </c>
      <c r="C55" s="502">
        <v>-2598904.7997900001</v>
      </c>
      <c r="D55" s="503">
        <v>-2585794.9347599996</v>
      </c>
      <c r="E55" s="888">
        <v>-2723662.02415</v>
      </c>
      <c r="F55" s="515">
        <v>5.3317100879384488E-2</v>
      </c>
      <c r="G55" s="516">
        <v>4.8003768498977209E-2</v>
      </c>
      <c r="H55" s="1001"/>
      <c r="I55" s="1001"/>
      <c r="J55" s="19"/>
      <c r="K55" s="19"/>
      <c r="L55" s="19"/>
      <c r="M55" s="19"/>
    </row>
    <row r="56" spans="2:13" ht="17.850000000000001" customHeight="1" thickBot="1">
      <c r="B56" s="148" t="s">
        <v>115</v>
      </c>
      <c r="C56" s="504">
        <v>21671706.204984449</v>
      </c>
      <c r="D56" s="505">
        <v>22223291.888146851</v>
      </c>
      <c r="E56" s="506">
        <v>23604986.128653355</v>
      </c>
      <c r="F56" s="702">
        <v>6.2173248115570692E-2</v>
      </c>
      <c r="G56" s="703">
        <v>8.9207555020483595E-2</v>
      </c>
      <c r="H56" s="1001"/>
      <c r="I56" s="1001"/>
      <c r="J56" s="19"/>
      <c r="K56" s="19"/>
      <c r="L56" s="19"/>
      <c r="M56" s="19"/>
    </row>
    <row r="57" spans="2:13" ht="17.850000000000001" customHeight="1" thickBot="1">
      <c r="B57" s="153"/>
      <c r="C57" s="517"/>
      <c r="D57" s="517"/>
      <c r="E57" s="518"/>
      <c r="F57" s="704"/>
      <c r="G57" s="705"/>
      <c r="H57" s="1001"/>
      <c r="I57" s="1001"/>
      <c r="J57" s="19"/>
      <c r="K57" s="19"/>
      <c r="L57" s="19"/>
      <c r="M57" s="19"/>
    </row>
    <row r="58" spans="2:13" ht="17.850000000000001" customHeight="1" thickBot="1">
      <c r="B58" s="148" t="s">
        <v>297</v>
      </c>
      <c r="C58" s="507">
        <v>162676386.436937</v>
      </c>
      <c r="D58" s="508">
        <v>168714798.54965138</v>
      </c>
      <c r="E58" s="509">
        <v>168734761.03059459</v>
      </c>
      <c r="F58" s="510">
        <v>1.1832086524009438E-4</v>
      </c>
      <c r="G58" s="511">
        <v>3.7241880806137571E-2</v>
      </c>
      <c r="H58" s="1001"/>
      <c r="I58" s="1001"/>
      <c r="J58" s="19"/>
      <c r="K58" s="19"/>
      <c r="L58" s="19"/>
      <c r="M58" s="19"/>
    </row>
    <row r="59" spans="2:13" ht="17.850000000000001" customHeight="1">
      <c r="B59" s="453" t="s">
        <v>298</v>
      </c>
      <c r="C59" s="498">
        <v>140344977.815575</v>
      </c>
      <c r="D59" s="499">
        <v>143634721.52774119</v>
      </c>
      <c r="E59" s="500">
        <v>143592344.7970933</v>
      </c>
      <c r="F59" s="469">
        <v>-2.9503124451497783E-4</v>
      </c>
      <c r="G59" s="934">
        <v>2.3138462323786243E-2</v>
      </c>
      <c r="H59" s="1001"/>
      <c r="I59" s="1001"/>
      <c r="J59" s="19"/>
      <c r="K59" s="19"/>
      <c r="L59" s="19"/>
      <c r="M59" s="19"/>
    </row>
    <row r="60" spans="2:13" ht="17.850000000000001" customHeight="1" thickBot="1">
      <c r="B60" s="454" t="s">
        <v>192</v>
      </c>
      <c r="C60" s="512">
        <v>22331408.621362001</v>
      </c>
      <c r="D60" s="513">
        <v>25080077.021910194</v>
      </c>
      <c r="E60" s="514">
        <v>25142416.23350127</v>
      </c>
      <c r="F60" s="515">
        <v>2.4856068638312383E-3</v>
      </c>
      <c r="G60" s="516">
        <v>0.12587686069432666</v>
      </c>
      <c r="H60" s="1001"/>
      <c r="I60" s="1001"/>
      <c r="J60" s="19"/>
      <c r="K60" s="19"/>
      <c r="L60" s="19"/>
      <c r="M60" s="19"/>
    </row>
    <row r="61" spans="2:13" ht="17.850000000000001" customHeight="1" thickBot="1">
      <c r="B61" s="154"/>
      <c r="C61" s="517"/>
      <c r="D61" s="517"/>
      <c r="E61" s="518"/>
      <c r="F61" s="153"/>
      <c r="G61" s="153"/>
      <c r="H61" s="1001"/>
      <c r="I61" s="1001"/>
      <c r="J61" s="19"/>
      <c r="K61" s="19"/>
      <c r="L61" s="19"/>
      <c r="M61" s="19"/>
    </row>
    <row r="62" spans="2:13" ht="17.850000000000001" customHeight="1" thickBot="1">
      <c r="B62" s="148" t="s">
        <v>299</v>
      </c>
      <c r="C62" s="519">
        <v>0.13321974184240737</v>
      </c>
      <c r="D62" s="520">
        <v>0.1317210587286255</v>
      </c>
      <c r="E62" s="521">
        <v>0.13989403241204909</v>
      </c>
      <c r="F62" s="522" t="s">
        <v>829</v>
      </c>
      <c r="G62" s="523" t="s">
        <v>830</v>
      </c>
      <c r="H62" s="1001"/>
      <c r="I62" s="1001"/>
      <c r="J62" s="19"/>
      <c r="K62" s="19"/>
      <c r="L62" s="19"/>
      <c r="M62" s="19"/>
    </row>
    <row r="63" spans="2:13">
      <c r="B63" s="154"/>
      <c r="C63" s="154"/>
      <c r="D63" s="154"/>
      <c r="E63" s="153"/>
      <c r="F63" s="153"/>
      <c r="G63" s="153"/>
      <c r="H63" s="153"/>
      <c r="I63" s="153"/>
      <c r="J63" s="19"/>
      <c r="K63" s="19"/>
      <c r="L63" s="19"/>
      <c r="M63" s="19"/>
    </row>
  </sheetData>
  <mergeCells count="15">
    <mergeCell ref="F42:G42"/>
    <mergeCell ref="F49:G49"/>
    <mergeCell ref="B3:G4"/>
    <mergeCell ref="F6:G6"/>
    <mergeCell ref="C22:E22"/>
    <mergeCell ref="F22:G22"/>
    <mergeCell ref="C29:E29"/>
    <mergeCell ref="F29:G29"/>
    <mergeCell ref="C49:E49"/>
    <mergeCell ref="C6:E6"/>
    <mergeCell ref="C42:E42"/>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AD2C9"/>
  </sheetPr>
  <dimension ref="A1:P62"/>
  <sheetViews>
    <sheetView showGridLines="0" topLeftCell="C36" zoomScale="74" zoomScaleNormal="115" workbookViewId="0">
      <selection activeCell="D42" sqref="D42:F42"/>
    </sheetView>
  </sheetViews>
  <sheetFormatPr baseColWidth="10" defaultColWidth="11.5703125" defaultRowHeight="15"/>
  <cols>
    <col min="3" max="3" width="57.28515625" customWidth="1"/>
    <col min="4" max="6" width="15.28515625" customWidth="1"/>
    <col min="7" max="8" width="12.5703125" customWidth="1"/>
  </cols>
  <sheetData>
    <row r="1" spans="1:11">
      <c r="A1" s="145" t="s">
        <v>21</v>
      </c>
      <c r="B1" s="19"/>
      <c r="C1" s="19"/>
      <c r="D1" s="19"/>
      <c r="E1" s="19"/>
      <c r="F1" s="19"/>
      <c r="G1" s="19"/>
      <c r="H1" s="19"/>
      <c r="I1" s="19"/>
    </row>
    <row r="2" spans="1:11">
      <c r="A2" s="19"/>
      <c r="B2" s="19"/>
      <c r="C2" s="2036" t="s">
        <v>300</v>
      </c>
      <c r="D2" s="2037"/>
      <c r="E2" s="2037"/>
      <c r="F2" s="2037"/>
      <c r="G2" s="2037"/>
      <c r="H2" s="2037"/>
      <c r="I2" s="19"/>
      <c r="J2" s="19"/>
      <c r="K2" s="19"/>
    </row>
    <row r="3" spans="1:11">
      <c r="A3" s="19"/>
      <c r="B3" s="19"/>
      <c r="C3" s="2037"/>
      <c r="D3" s="2037"/>
      <c r="E3" s="2037"/>
      <c r="F3" s="2037"/>
      <c r="G3" s="2037"/>
      <c r="H3" s="2037"/>
      <c r="I3" s="19"/>
      <c r="J3" s="19"/>
      <c r="K3" s="19"/>
    </row>
    <row r="4" spans="1:11" ht="15.75" thickBot="1">
      <c r="A4" s="19"/>
      <c r="B4" s="19"/>
      <c r="C4" s="353"/>
      <c r="D4" s="19"/>
      <c r="E4" s="19"/>
      <c r="F4" s="19"/>
      <c r="G4" s="19"/>
      <c r="H4" s="19"/>
      <c r="I4" s="19"/>
      <c r="J4" s="19"/>
      <c r="K4" s="19"/>
    </row>
    <row r="5" spans="1:11" ht="18" customHeight="1">
      <c r="A5" s="19"/>
      <c r="B5" s="19"/>
      <c r="C5" s="457" t="s">
        <v>262</v>
      </c>
      <c r="D5" s="1981" t="s">
        <v>43</v>
      </c>
      <c r="E5" s="1997"/>
      <c r="F5" s="1998"/>
      <c r="G5" s="2029" t="s">
        <v>152</v>
      </c>
      <c r="H5" s="2030"/>
      <c r="I5" s="19"/>
      <c r="J5" s="19"/>
      <c r="K5" s="353"/>
    </row>
    <row r="6" spans="1:11" ht="18" customHeight="1" thickBot="1">
      <c r="A6" s="19"/>
      <c r="B6" s="19"/>
      <c r="C6" s="151" t="s">
        <v>263</v>
      </c>
      <c r="D6" s="463" t="s">
        <v>772</v>
      </c>
      <c r="E6" s="464" t="s">
        <v>713</v>
      </c>
      <c r="F6" s="465" t="s">
        <v>773</v>
      </c>
      <c r="G6" s="91" t="s">
        <v>26</v>
      </c>
      <c r="H6" s="93" t="s">
        <v>27</v>
      </c>
      <c r="I6" s="331"/>
      <c r="J6" s="331"/>
      <c r="K6" s="353"/>
    </row>
    <row r="7" spans="1:11" ht="18" customHeight="1">
      <c r="A7" s="19"/>
      <c r="B7" s="19"/>
      <c r="C7" s="453" t="s">
        <v>247</v>
      </c>
      <c r="D7" s="466">
        <v>1840606.3130000001</v>
      </c>
      <c r="E7" s="467">
        <v>1840606.3130000001</v>
      </c>
      <c r="F7" s="933">
        <v>1840606.3130000001</v>
      </c>
      <c r="G7" s="468">
        <v>0</v>
      </c>
      <c r="H7" s="934">
        <v>0</v>
      </c>
      <c r="I7" s="1001"/>
      <c r="J7" s="1001"/>
      <c r="K7" s="19"/>
    </row>
    <row r="8" spans="1:11" ht="18" customHeight="1">
      <c r="A8" s="19"/>
      <c r="B8" s="19"/>
      <c r="C8" s="453" t="s">
        <v>264</v>
      </c>
      <c r="D8" s="466">
        <v>334650.01792000001</v>
      </c>
      <c r="E8" s="467">
        <v>365846.95093999995</v>
      </c>
      <c r="F8" s="933">
        <v>365846.95093999995</v>
      </c>
      <c r="G8" s="469">
        <v>0</v>
      </c>
      <c r="H8" s="934">
        <v>9.3222564916932843E-2</v>
      </c>
      <c r="I8" s="1001"/>
      <c r="J8" s="1001"/>
      <c r="K8" s="19"/>
    </row>
    <row r="9" spans="1:11" ht="18" customHeight="1">
      <c r="A9" s="19"/>
      <c r="B9" s="19"/>
      <c r="C9" s="453" t="s">
        <v>265</v>
      </c>
      <c r="D9" s="466">
        <v>369573.47798000003</v>
      </c>
      <c r="E9" s="467">
        <v>394427.89906999998</v>
      </c>
      <c r="F9" s="933">
        <v>550163.67087999999</v>
      </c>
      <c r="G9" s="469">
        <v>0.39483964541352395</v>
      </c>
      <c r="H9" s="934">
        <v>0.48864489380315557</v>
      </c>
      <c r="I9" s="1001"/>
      <c r="J9" s="1001"/>
      <c r="K9" s="19"/>
    </row>
    <row r="10" spans="1:11" ht="18" customHeight="1">
      <c r="A10" s="19"/>
      <c r="B10" s="19"/>
      <c r="C10" s="453" t="s">
        <v>266</v>
      </c>
      <c r="D10" s="466">
        <v>144751.17822999999</v>
      </c>
      <c r="E10" s="467">
        <v>158725.46989000004</v>
      </c>
      <c r="F10" s="933">
        <v>167480.97901000001</v>
      </c>
      <c r="G10" s="469">
        <v>5.5161336904957461E-2</v>
      </c>
      <c r="H10" s="934">
        <v>0.15702670650379011</v>
      </c>
      <c r="I10" s="1001"/>
      <c r="J10" s="1001"/>
      <c r="K10" s="19"/>
    </row>
    <row r="11" spans="1:11" ht="18" customHeight="1">
      <c r="A11" s="19"/>
      <c r="B11" s="19"/>
      <c r="C11" s="453" t="s">
        <v>253</v>
      </c>
      <c r="D11" s="466">
        <v>0</v>
      </c>
      <c r="E11" s="467">
        <v>0</v>
      </c>
      <c r="F11" s="933">
        <v>0</v>
      </c>
      <c r="G11" s="469" t="s">
        <v>836</v>
      </c>
      <c r="H11" s="934" t="s">
        <v>543</v>
      </c>
      <c r="I11" s="1001"/>
      <c r="J11" s="1001"/>
      <c r="K11" s="19"/>
    </row>
    <row r="12" spans="1:11" ht="18" customHeight="1">
      <c r="A12" s="19"/>
      <c r="B12" s="19"/>
      <c r="C12" s="453" t="s">
        <v>301</v>
      </c>
      <c r="D12" s="466">
        <v>167000</v>
      </c>
      <c r="E12" s="467">
        <v>388551</v>
      </c>
      <c r="F12" s="933">
        <v>382551</v>
      </c>
      <c r="G12" s="469">
        <v>-1.5441988310414849E-2</v>
      </c>
      <c r="H12" s="934">
        <v>1.2907245508982035</v>
      </c>
      <c r="I12" s="1001"/>
      <c r="J12" s="1001"/>
      <c r="K12" s="19"/>
    </row>
    <row r="13" spans="1:11" ht="18" customHeight="1">
      <c r="A13" s="19"/>
      <c r="B13" s="19"/>
      <c r="C13" s="453" t="s">
        <v>302</v>
      </c>
      <c r="D13" s="466">
        <v>-3728.1322599999999</v>
      </c>
      <c r="E13" s="467">
        <v>7293.67724</v>
      </c>
      <c r="F13" s="933">
        <v>12031.66906</v>
      </c>
      <c r="G13" s="469">
        <v>0.64960261663566565</v>
      </c>
      <c r="H13" s="934">
        <v>-4.2272645445255748</v>
      </c>
      <c r="I13" s="1001"/>
      <c r="J13" s="1001"/>
      <c r="K13" s="19"/>
    </row>
    <row r="14" spans="1:11" ht="32.1" customHeight="1">
      <c r="A14" s="19"/>
      <c r="B14" s="19"/>
      <c r="C14" s="901" t="s">
        <v>268</v>
      </c>
      <c r="D14" s="466">
        <v>-298.18309000000005</v>
      </c>
      <c r="E14" s="467">
        <v>-163.66343000000001</v>
      </c>
      <c r="F14" s="933">
        <v>-215.93300000000002</v>
      </c>
      <c r="G14" s="469">
        <v>0.31937232404331262</v>
      </c>
      <c r="H14" s="934">
        <v>-0.27583753994902938</v>
      </c>
      <c r="I14" s="1001"/>
      <c r="J14" s="1001"/>
      <c r="K14" s="19"/>
    </row>
    <row r="15" spans="1:11" ht="18" customHeight="1">
      <c r="A15" s="19"/>
      <c r="B15" s="19"/>
      <c r="C15" s="453" t="s">
        <v>269</v>
      </c>
      <c r="D15" s="466">
        <v>-136691.44606000002</v>
      </c>
      <c r="E15" s="467">
        <v>-124978.31763790002</v>
      </c>
      <c r="F15" s="933">
        <v>-138648.20791</v>
      </c>
      <c r="G15" s="469">
        <v>0.10937809478045449</v>
      </c>
      <c r="H15" s="934">
        <v>1.4315174112219648E-2</v>
      </c>
      <c r="I15" s="1001"/>
      <c r="J15" s="1001"/>
      <c r="K15" s="19"/>
    </row>
    <row r="16" spans="1:11" ht="18" customHeight="1" thickBot="1">
      <c r="A16" s="19"/>
      <c r="B16" s="19"/>
      <c r="C16" s="453" t="s">
        <v>252</v>
      </c>
      <c r="D16" s="466">
        <v>-139180.33347000001</v>
      </c>
      <c r="E16" s="467">
        <v>-139180.33346999998</v>
      </c>
      <c r="F16" s="933">
        <v>-139180.33346999998</v>
      </c>
      <c r="G16" s="469">
        <v>0</v>
      </c>
      <c r="H16" s="934">
        <v>-2.0910878520783946E-16</v>
      </c>
      <c r="I16" s="1001"/>
      <c r="J16" s="1001"/>
      <c r="K16" s="19"/>
    </row>
    <row r="17" spans="1:11" ht="18" customHeight="1" thickBot="1">
      <c r="A17" s="19"/>
      <c r="B17" s="19"/>
      <c r="C17" s="148" t="s">
        <v>270</v>
      </c>
      <c r="D17" s="470">
        <v>2576682.8922500005</v>
      </c>
      <c r="E17" s="471">
        <v>2891128.9956020997</v>
      </c>
      <c r="F17" s="472">
        <v>3040636.1085100002</v>
      </c>
      <c r="G17" s="473">
        <v>5.1712363279302412E-2</v>
      </c>
      <c r="H17" s="474">
        <v>0.18005832912363862</v>
      </c>
      <c r="I17" s="1001"/>
      <c r="J17" s="1001"/>
      <c r="K17" s="19"/>
    </row>
    <row r="18" spans="1:11" ht="18" customHeight="1" thickBot="1">
      <c r="A18" s="19"/>
      <c r="B18" s="19"/>
      <c r="C18" s="149" t="s">
        <v>303</v>
      </c>
      <c r="D18" s="475">
        <v>2264931.7140200003</v>
      </c>
      <c r="E18" s="476">
        <v>2343852.5257120999</v>
      </c>
      <c r="F18" s="477">
        <v>2490604.1295000003</v>
      </c>
      <c r="G18" s="473">
        <v>6.2611278729370973E-2</v>
      </c>
      <c r="H18" s="474">
        <v>9.9637624429505064E-2</v>
      </c>
      <c r="I18" s="1001"/>
      <c r="J18" s="1001"/>
      <c r="K18" s="19"/>
    </row>
    <row r="19" spans="1:11" ht="18" customHeight="1" thickBot="1">
      <c r="A19" s="19"/>
      <c r="B19" s="19"/>
      <c r="C19" s="149" t="s">
        <v>272</v>
      </c>
      <c r="D19" s="475">
        <v>2264931.7140200003</v>
      </c>
      <c r="E19" s="476">
        <v>2343852.5257120999</v>
      </c>
      <c r="F19" s="477">
        <v>2490604.1295000003</v>
      </c>
      <c r="G19" s="473">
        <v>6.2611278729370973E-2</v>
      </c>
      <c r="H19" s="474">
        <v>9.9637624429505064E-2</v>
      </c>
      <c r="I19" s="1001"/>
      <c r="J19" s="1001"/>
      <c r="K19" s="19"/>
    </row>
    <row r="20" spans="1:11" ht="18" customHeight="1" thickBot="1">
      <c r="A20" s="19"/>
      <c r="B20" s="19"/>
      <c r="C20" s="149" t="s">
        <v>273</v>
      </c>
      <c r="D20" s="478">
        <v>311751.17822999996</v>
      </c>
      <c r="E20" s="479">
        <v>547276.46989000007</v>
      </c>
      <c r="F20" s="480">
        <v>550031.97901000001</v>
      </c>
      <c r="G20" s="473">
        <v>5.0349490095084638E-3</v>
      </c>
      <c r="H20" s="474">
        <v>0.76433007288974597</v>
      </c>
      <c r="I20" s="1001"/>
      <c r="J20" s="1001"/>
      <c r="K20" s="19"/>
    </row>
    <row r="21" spans="1:11" ht="15.75" thickBot="1">
      <c r="A21" s="19"/>
      <c r="B21" s="19"/>
      <c r="C21" s="150"/>
      <c r="D21" s="518"/>
      <c r="E21" s="518"/>
      <c r="F21" s="518"/>
      <c r="G21" s="518"/>
      <c r="H21" s="518"/>
      <c r="I21" s="1001"/>
      <c r="J21" s="1001"/>
      <c r="K21" s="19"/>
    </row>
    <row r="22" spans="1:11" ht="17.100000000000001" customHeight="1">
      <c r="A22" s="19"/>
      <c r="B22" s="19"/>
      <c r="C22" s="457" t="s">
        <v>274</v>
      </c>
      <c r="D22" s="1981" t="s">
        <v>43</v>
      </c>
      <c r="E22" s="1997"/>
      <c r="F22" s="1998"/>
      <c r="G22" s="2029" t="s">
        <v>42</v>
      </c>
      <c r="H22" s="2030"/>
      <c r="I22" s="1001"/>
      <c r="J22" s="1001"/>
      <c r="K22" s="19"/>
    </row>
    <row r="23" spans="1:11" ht="17.100000000000001" customHeight="1" thickBot="1">
      <c r="A23" s="19"/>
      <c r="B23" s="19"/>
      <c r="C23" s="157" t="s">
        <v>263</v>
      </c>
      <c r="D23" s="463" t="str">
        <f>D6</f>
        <v>Dec 24</v>
      </c>
      <c r="E23" s="464" t="str">
        <f>E6</f>
        <v>Sep 25</v>
      </c>
      <c r="F23" s="465" t="str">
        <f>F6</f>
        <v>Dec 25</v>
      </c>
      <c r="G23" s="463" t="s">
        <v>26</v>
      </c>
      <c r="H23" s="465" t="s">
        <v>27</v>
      </c>
      <c r="I23" s="1001"/>
      <c r="J23" s="1001"/>
      <c r="K23" s="19"/>
    </row>
    <row r="24" spans="1:11" ht="17.100000000000001" customHeight="1">
      <c r="A24" s="19"/>
      <c r="B24" s="19"/>
      <c r="C24" s="453" t="s">
        <v>304</v>
      </c>
      <c r="D24" s="481">
        <v>241964.4675</v>
      </c>
      <c r="E24" s="482">
        <v>221007.95970000001</v>
      </c>
      <c r="F24" s="935">
        <v>157365.31579999998</v>
      </c>
      <c r="G24" s="468">
        <v>-0.28796539267811727</v>
      </c>
      <c r="H24" s="934">
        <v>-0.34963460781695155</v>
      </c>
      <c r="I24" s="1001"/>
      <c r="J24" s="1001"/>
      <c r="K24" s="19"/>
    </row>
    <row r="25" spans="1:11" ht="17.100000000000001" customHeight="1">
      <c r="A25" s="19"/>
      <c r="B25" s="19"/>
      <c r="C25" s="453" t="s">
        <v>276</v>
      </c>
      <c r="D25" s="481">
        <v>11419696.498939998</v>
      </c>
      <c r="E25" s="482">
        <v>12539729.47187</v>
      </c>
      <c r="F25" s="935">
        <v>13221314.736160001</v>
      </c>
      <c r="G25" s="469">
        <v>5.435406448113423E-2</v>
      </c>
      <c r="H25" s="934">
        <v>0.15776410847584543</v>
      </c>
      <c r="I25" s="1001"/>
      <c r="J25" s="1001"/>
      <c r="K25" s="19"/>
    </row>
    <row r="26" spans="1:11" ht="17.100000000000001" customHeight="1" thickBot="1">
      <c r="A26" s="19"/>
      <c r="B26" s="19"/>
      <c r="C26" s="453" t="s">
        <v>277</v>
      </c>
      <c r="D26" s="481">
        <v>1605950.3822000001</v>
      </c>
      <c r="E26" s="482">
        <v>922672.33319999999</v>
      </c>
      <c r="F26" s="935">
        <v>928897.23849999998</v>
      </c>
      <c r="G26" s="469">
        <v>6.7466044835340945E-3</v>
      </c>
      <c r="H26" s="934">
        <v>-0.42159032508370614</v>
      </c>
      <c r="I26" s="1001"/>
      <c r="J26" s="1001"/>
      <c r="K26" s="19"/>
    </row>
    <row r="27" spans="1:11" ht="17.100000000000001" customHeight="1" thickBot="1">
      <c r="A27" s="19"/>
      <c r="B27" s="19"/>
      <c r="C27" s="148" t="s">
        <v>115</v>
      </c>
      <c r="D27" s="475">
        <v>13267611.348639999</v>
      </c>
      <c r="E27" s="476">
        <v>13683409.764769999</v>
      </c>
      <c r="F27" s="477">
        <v>14307577.290460002</v>
      </c>
      <c r="G27" s="473">
        <v>4.5614911518400608E-2</v>
      </c>
      <c r="H27" s="474">
        <v>7.8383811109043772E-2</v>
      </c>
      <c r="I27" s="1001"/>
      <c r="J27" s="1001"/>
      <c r="K27" s="19"/>
    </row>
    <row r="28" spans="1:11" ht="17.100000000000001" customHeight="1" thickBot="1">
      <c r="A28" s="19"/>
      <c r="B28" s="19"/>
      <c r="C28" s="150"/>
      <c r="D28" s="518"/>
      <c r="E28" s="518"/>
      <c r="F28" s="518"/>
      <c r="G28" s="518"/>
      <c r="H28" s="518"/>
      <c r="I28" s="1001"/>
      <c r="J28" s="1001"/>
      <c r="K28" s="19"/>
    </row>
    <row r="29" spans="1:11" ht="17.100000000000001" customHeight="1">
      <c r="A29" s="19"/>
      <c r="B29" s="19"/>
      <c r="C29" s="457" t="s">
        <v>305</v>
      </c>
      <c r="D29" s="1981" t="s">
        <v>43</v>
      </c>
      <c r="E29" s="1997"/>
      <c r="F29" s="1998"/>
      <c r="G29" s="2029" t="s">
        <v>42</v>
      </c>
      <c r="H29" s="2030"/>
      <c r="I29" s="1001"/>
      <c r="J29" s="1001"/>
      <c r="K29" s="19"/>
    </row>
    <row r="30" spans="1:11" ht="17.100000000000001" customHeight="1" thickBot="1">
      <c r="A30" s="19"/>
      <c r="B30" s="19"/>
      <c r="C30" s="151" t="s">
        <v>263</v>
      </c>
      <c r="D30" s="458" t="str">
        <f>D6</f>
        <v>Dec 24</v>
      </c>
      <c r="E30" s="459" t="str">
        <f>E6</f>
        <v>Sep 25</v>
      </c>
      <c r="F30" s="460" t="str">
        <f>F6</f>
        <v>Dec 25</v>
      </c>
      <c r="G30" s="91" t="s">
        <v>26</v>
      </c>
      <c r="H30" s="93" t="s">
        <v>27</v>
      </c>
      <c r="I30" s="1001"/>
      <c r="J30" s="1001"/>
      <c r="K30" s="19"/>
    </row>
    <row r="31" spans="1:11" ht="17.100000000000001" customHeight="1">
      <c r="A31" s="19"/>
      <c r="B31" s="19"/>
      <c r="C31" s="453" t="s">
        <v>279</v>
      </c>
      <c r="D31" s="481">
        <v>24196.446749999999</v>
      </c>
      <c r="E31" s="482">
        <v>22100.795969999999</v>
      </c>
      <c r="F31" s="935">
        <v>15736.531580000003</v>
      </c>
      <c r="G31" s="468">
        <v>-0.28796539267811705</v>
      </c>
      <c r="H31" s="934">
        <v>-0.34963460781695133</v>
      </c>
      <c r="I31" s="1001"/>
      <c r="J31" s="1001"/>
      <c r="K31" s="19"/>
    </row>
    <row r="32" spans="1:11" ht="17.100000000000001" customHeight="1">
      <c r="A32" s="19"/>
      <c r="B32" s="19"/>
      <c r="C32" s="453" t="s">
        <v>306</v>
      </c>
      <c r="D32" s="481">
        <v>1084871.1674000002</v>
      </c>
      <c r="E32" s="482">
        <v>1253972.94719</v>
      </c>
      <c r="F32" s="935">
        <v>1322131.4736199998</v>
      </c>
      <c r="G32" s="469">
        <v>5.435406448180144E-2</v>
      </c>
      <c r="H32" s="934">
        <v>0.21869906155642169</v>
      </c>
      <c r="I32" s="1001"/>
      <c r="J32" s="1001"/>
      <c r="K32" s="19"/>
    </row>
    <row r="33" spans="1:16" ht="17.100000000000001" customHeight="1">
      <c r="A33" s="19"/>
      <c r="B33" s="19"/>
      <c r="C33" s="453" t="s">
        <v>281</v>
      </c>
      <c r="D33" s="481">
        <v>160595.03821999999</v>
      </c>
      <c r="E33" s="482">
        <v>92267.233319999999</v>
      </c>
      <c r="F33" s="935">
        <v>92889.723849999995</v>
      </c>
      <c r="G33" s="469">
        <v>6.7466044835340633E-3</v>
      </c>
      <c r="H33" s="934">
        <v>-0.42159032508370603</v>
      </c>
      <c r="I33" s="1001"/>
      <c r="J33" s="1001"/>
      <c r="K33" s="19"/>
    </row>
    <row r="34" spans="1:16" ht="17.100000000000001" customHeight="1" thickBot="1">
      <c r="A34" s="19"/>
      <c r="B34" s="19"/>
      <c r="C34" s="453" t="s">
        <v>282</v>
      </c>
      <c r="D34" s="481">
        <v>184428.09846000001</v>
      </c>
      <c r="E34" s="482">
        <v>188095.94208000001</v>
      </c>
      <c r="F34" s="935">
        <v>198319.72104</v>
      </c>
      <c r="G34" s="469">
        <v>5.4354064457444118E-2</v>
      </c>
      <c r="H34" s="934">
        <v>7.5322701345385851E-2</v>
      </c>
      <c r="I34" s="1001"/>
      <c r="J34" s="1001"/>
      <c r="K34" s="19"/>
    </row>
    <row r="35" spans="1:16" ht="17.100000000000001" customHeight="1" thickBot="1">
      <c r="A35" s="19"/>
      <c r="B35" s="19"/>
      <c r="C35" s="148" t="s">
        <v>115</v>
      </c>
      <c r="D35" s="483">
        <v>1454090.75083</v>
      </c>
      <c r="E35" s="484">
        <v>1556436.9185600001</v>
      </c>
      <c r="F35" s="485">
        <v>1629077.4500899997</v>
      </c>
      <c r="G35" s="473">
        <v>4.6671041186305107E-2</v>
      </c>
      <c r="H35" s="474">
        <v>0.12034097538968366</v>
      </c>
      <c r="I35" s="1001"/>
      <c r="J35" s="1001"/>
      <c r="K35" s="19"/>
    </row>
    <row r="36" spans="1:16">
      <c r="A36" s="19"/>
      <c r="B36" s="19"/>
      <c r="C36" s="150"/>
      <c r="D36" s="332"/>
      <c r="E36" s="332"/>
      <c r="F36" s="332"/>
      <c r="G36" s="332"/>
      <c r="H36" s="331"/>
      <c r="I36" s="1001"/>
      <c r="J36" s="1001"/>
      <c r="K36" s="19"/>
    </row>
    <row r="37" spans="1:16">
      <c r="A37" s="19"/>
      <c r="B37" s="19"/>
      <c r="C37" s="2035" t="s">
        <v>307</v>
      </c>
      <c r="D37" s="2035"/>
      <c r="E37" s="2035"/>
      <c r="F37" s="2035"/>
      <c r="G37" s="2035"/>
      <c r="H37" s="2035"/>
      <c r="I37" s="1001"/>
      <c r="J37" s="1001"/>
      <c r="K37" s="19"/>
    </row>
    <row r="38" spans="1:16" ht="22.15" customHeight="1">
      <c r="A38" s="19"/>
      <c r="B38" s="19"/>
      <c r="C38" s="1924" t="s">
        <v>283</v>
      </c>
      <c r="D38" s="1924"/>
      <c r="E38" s="1924"/>
      <c r="F38" s="1924"/>
      <c r="G38" s="1924"/>
      <c r="H38" s="1924"/>
      <c r="I38" s="1001"/>
      <c r="J38" s="1001"/>
      <c r="K38" s="144"/>
      <c r="L38" s="144"/>
      <c r="M38" s="144"/>
      <c r="N38" s="144"/>
      <c r="O38" s="144"/>
      <c r="P38" s="144"/>
    </row>
    <row r="39" spans="1:16">
      <c r="A39" s="19"/>
      <c r="B39" s="19"/>
      <c r="C39" s="2035" t="s">
        <v>284</v>
      </c>
      <c r="D39" s="2035"/>
      <c r="E39" s="2035"/>
      <c r="F39" s="2035"/>
      <c r="G39" s="2035"/>
      <c r="H39" s="2035"/>
      <c r="I39" s="1001"/>
      <c r="J39" s="1001"/>
      <c r="K39" s="144"/>
      <c r="L39" s="144"/>
      <c r="M39" s="144"/>
      <c r="N39" s="144"/>
      <c r="O39" s="144"/>
      <c r="P39" s="144"/>
    </row>
    <row r="40" spans="1:16">
      <c r="A40" s="19"/>
      <c r="B40" s="19"/>
      <c r="C40" s="2035" t="s">
        <v>285</v>
      </c>
      <c r="D40" s="2035"/>
      <c r="E40" s="2035"/>
      <c r="F40" s="2035"/>
      <c r="G40" s="2035"/>
      <c r="H40" s="2035"/>
      <c r="I40" s="1001"/>
      <c r="J40" s="1001"/>
      <c r="K40" s="144"/>
      <c r="L40" s="144"/>
      <c r="M40" s="144"/>
    </row>
    <row r="41" spans="1:16" ht="15.75" thickBot="1">
      <c r="A41" s="19"/>
      <c r="B41" s="19"/>
      <c r="C41" s="19"/>
      <c r="I41" s="1001"/>
      <c r="J41" s="1001"/>
      <c r="K41" s="19"/>
    </row>
    <row r="42" spans="1:16" ht="18" customHeight="1">
      <c r="A42" s="19"/>
      <c r="B42" s="19"/>
      <c r="C42" s="457" t="s">
        <v>286</v>
      </c>
      <c r="D42" s="1981" t="s">
        <v>43</v>
      </c>
      <c r="E42" s="1997"/>
      <c r="F42" s="1998"/>
      <c r="G42" s="2029" t="s">
        <v>42</v>
      </c>
      <c r="H42" s="2030"/>
      <c r="I42" s="1001"/>
      <c r="J42" s="1001"/>
      <c r="K42" s="19"/>
    </row>
    <row r="43" spans="1:16" ht="18" customHeight="1" thickBot="1">
      <c r="A43" s="19"/>
      <c r="B43" s="19"/>
      <c r="C43" s="151"/>
      <c r="D43" s="463" t="str">
        <f>D6</f>
        <v>Dec 24</v>
      </c>
      <c r="E43" s="464" t="str">
        <f>E6</f>
        <v>Sep 25</v>
      </c>
      <c r="F43" s="464" t="str">
        <f>F6</f>
        <v>Dec 25</v>
      </c>
      <c r="G43" s="486" t="s">
        <v>26</v>
      </c>
      <c r="H43" s="487" t="s">
        <v>27</v>
      </c>
      <c r="I43" s="1001"/>
      <c r="J43" s="1001"/>
      <c r="K43" s="19"/>
    </row>
    <row r="44" spans="1:16" ht="18" customHeight="1">
      <c r="A44" s="19"/>
      <c r="B44" s="19"/>
      <c r="C44" s="488" t="s">
        <v>308</v>
      </c>
      <c r="D44" s="489">
        <v>0.17071134015786255</v>
      </c>
      <c r="E44" s="490">
        <v>0.17129155422551925</v>
      </c>
      <c r="F44" s="491">
        <v>0.17407588153730849</v>
      </c>
      <c r="G44" s="489" t="s">
        <v>833</v>
      </c>
      <c r="H44" s="491" t="s">
        <v>834</v>
      </c>
      <c r="I44" s="1001"/>
      <c r="J44" s="1001"/>
      <c r="K44" s="19"/>
    </row>
    <row r="45" spans="1:16" ht="18" customHeight="1">
      <c r="A45" s="19"/>
      <c r="B45" s="19"/>
      <c r="C45" s="158" t="s">
        <v>288</v>
      </c>
      <c r="D45" s="492">
        <v>0.17071134015786255</v>
      </c>
      <c r="E45" s="493">
        <v>0.17129155422551925</v>
      </c>
      <c r="F45" s="936">
        <v>0.17407588153730849</v>
      </c>
      <c r="G45" s="492" t="s">
        <v>833</v>
      </c>
      <c r="H45" s="936" t="s">
        <v>834</v>
      </c>
      <c r="I45" s="1001"/>
      <c r="J45" s="1001"/>
      <c r="K45" s="19"/>
    </row>
    <row r="46" spans="1:16" ht="18" customHeight="1" thickBot="1">
      <c r="A46" s="19"/>
      <c r="B46" s="19"/>
      <c r="C46" s="159" t="s">
        <v>309</v>
      </c>
      <c r="D46" s="494">
        <v>0.19420849952121369</v>
      </c>
      <c r="E46" s="495">
        <v>0.21128717514882489</v>
      </c>
      <c r="F46" s="496">
        <v>0.21251928588479013</v>
      </c>
      <c r="G46" s="494" t="s">
        <v>831</v>
      </c>
      <c r="H46" s="496" t="s">
        <v>832</v>
      </c>
      <c r="I46" s="1001"/>
      <c r="J46" s="1001"/>
      <c r="K46" s="19"/>
    </row>
    <row r="47" spans="1:16" ht="15.75" thickBot="1">
      <c r="A47" s="19"/>
      <c r="B47" s="19"/>
      <c r="C47" s="160"/>
      <c r="D47" s="1505"/>
      <c r="E47" s="1505"/>
      <c r="F47" s="14"/>
      <c r="G47" s="14"/>
      <c r="H47" s="14"/>
      <c r="I47" s="1001"/>
      <c r="J47" s="1001"/>
      <c r="K47" s="19"/>
    </row>
    <row r="48" spans="1:16" ht="17.100000000000001" customHeight="1">
      <c r="A48" s="19"/>
      <c r="B48" s="19"/>
      <c r="C48" s="457" t="s">
        <v>290</v>
      </c>
      <c r="D48" s="1981" t="s">
        <v>43</v>
      </c>
      <c r="E48" s="1997"/>
      <c r="F48" s="1998"/>
      <c r="G48" s="2038" t="str">
        <f>+G42</f>
        <v>% change</v>
      </c>
      <c r="H48" s="2032"/>
      <c r="I48" s="1001"/>
      <c r="J48" s="1001"/>
      <c r="K48" s="19"/>
    </row>
    <row r="49" spans="1:11" ht="17.100000000000001" customHeight="1" thickBot="1">
      <c r="A49" s="19"/>
      <c r="B49" s="19"/>
      <c r="C49" s="151" t="s">
        <v>291</v>
      </c>
      <c r="D49" s="889" t="str">
        <f>D6</f>
        <v>Dec 24</v>
      </c>
      <c r="E49" s="497" t="str">
        <f>E6</f>
        <v>Sep 25</v>
      </c>
      <c r="F49" s="937" t="str">
        <f>F6</f>
        <v>Dec 25</v>
      </c>
      <c r="G49" s="656" t="str">
        <f>+G43</f>
        <v>QoQ</v>
      </c>
      <c r="H49" s="657" t="str">
        <f>+H43</f>
        <v>YoY</v>
      </c>
      <c r="I49" s="1001"/>
      <c r="J49" s="1001"/>
      <c r="K49" s="19"/>
    </row>
    <row r="50" spans="1:11" ht="17.100000000000001" customHeight="1">
      <c r="A50" s="19"/>
      <c r="B50" s="19"/>
      <c r="C50" s="453" t="s">
        <v>292</v>
      </c>
      <c r="D50" s="498">
        <v>2703385.2349999999</v>
      </c>
      <c r="E50" s="499">
        <v>2734582.1681800005</v>
      </c>
      <c r="F50" s="500">
        <v>2734582.1681800005</v>
      </c>
      <c r="G50" s="468">
        <v>0</v>
      </c>
      <c r="H50" s="501">
        <v>1.1539951012568439E-2</v>
      </c>
      <c r="I50" s="1001"/>
      <c r="J50" s="1001"/>
      <c r="K50" s="19"/>
    </row>
    <row r="51" spans="1:11" ht="17.100000000000001" customHeight="1">
      <c r="A51" s="19"/>
      <c r="B51" s="19"/>
      <c r="C51" s="453" t="s">
        <v>293</v>
      </c>
      <c r="D51" s="502">
        <v>-29980.385999999999</v>
      </c>
      <c r="E51" s="503">
        <v>-80674.178549999968</v>
      </c>
      <c r="F51" s="888">
        <v>55837.713350000056</v>
      </c>
      <c r="G51" s="469">
        <v>-1.6921386043663666</v>
      </c>
      <c r="H51" s="934">
        <v>-2.8624747976893978</v>
      </c>
      <c r="I51" s="1001"/>
      <c r="J51" s="1001"/>
      <c r="K51" s="19"/>
    </row>
    <row r="52" spans="1:11" ht="17.100000000000001" customHeight="1">
      <c r="A52" s="19"/>
      <c r="B52" s="19"/>
      <c r="C52" s="453" t="s">
        <v>294</v>
      </c>
      <c r="D52" s="502">
        <v>-5036.7129999999997</v>
      </c>
      <c r="E52" s="503">
        <v>7100.0847300000005</v>
      </c>
      <c r="F52" s="888">
        <v>11531.268789999998</v>
      </c>
      <c r="G52" s="469">
        <v>0.62410298306397771</v>
      </c>
      <c r="H52" s="934">
        <v>-3.2894432916864629</v>
      </c>
      <c r="I52" s="1001"/>
      <c r="J52" s="1001"/>
      <c r="K52" s="19"/>
    </row>
    <row r="53" spans="1:11" ht="17.100000000000001" customHeight="1">
      <c r="A53" s="19"/>
      <c r="B53" s="19"/>
      <c r="C53" s="453" t="s">
        <v>295</v>
      </c>
      <c r="D53" s="502">
        <v>-310729.516</v>
      </c>
      <c r="E53" s="503">
        <v>-296195.98850790004</v>
      </c>
      <c r="F53" s="888">
        <v>-308879.90368240001</v>
      </c>
      <c r="G53" s="469">
        <v>4.2822710862479019E-2</v>
      </c>
      <c r="H53" s="934">
        <v>-5.9524835020822175E-3</v>
      </c>
      <c r="I53" s="1001"/>
      <c r="J53" s="1001"/>
      <c r="K53" s="19"/>
    </row>
    <row r="54" spans="1:11" ht="17.100000000000001" customHeight="1" thickBot="1">
      <c r="A54" s="19"/>
      <c r="B54" s="19"/>
      <c r="C54" s="453" t="s">
        <v>310</v>
      </c>
      <c r="D54" s="502">
        <v>-302.02</v>
      </c>
      <c r="E54" s="503">
        <v>-170.53417000000002</v>
      </c>
      <c r="F54" s="888">
        <v>-165.71839999999997</v>
      </c>
      <c r="G54" s="469">
        <v>-2.8239325878209875E-2</v>
      </c>
      <c r="H54" s="934">
        <v>-0.45129991391298596</v>
      </c>
      <c r="I54" s="1001"/>
      <c r="J54" s="1001"/>
      <c r="K54" s="19"/>
    </row>
    <row r="55" spans="1:11" ht="17.100000000000001" customHeight="1" thickBot="1">
      <c r="A55" s="19"/>
      <c r="B55" s="19"/>
      <c r="C55" s="148" t="s">
        <v>115</v>
      </c>
      <c r="D55" s="504">
        <v>2357336.6</v>
      </c>
      <c r="E55" s="505">
        <v>2364641.5516821006</v>
      </c>
      <c r="F55" s="506">
        <v>2492905.5282376003</v>
      </c>
      <c r="G55" s="473">
        <v>5.424246075023853E-2</v>
      </c>
      <c r="H55" s="474">
        <v>5.7509363846300232E-2</v>
      </c>
      <c r="I55" s="1001"/>
      <c r="J55" s="1001"/>
      <c r="K55" s="19"/>
    </row>
    <row r="56" spans="1:11" ht="17.100000000000001" customHeight="1" thickBot="1">
      <c r="A56" s="19"/>
      <c r="B56" s="19"/>
      <c r="C56" s="161"/>
      <c r="D56" s="1505"/>
      <c r="E56" s="1505"/>
      <c r="F56" s="1506"/>
      <c r="G56" s="1506"/>
      <c r="H56" s="1506"/>
      <c r="I56" s="1001"/>
      <c r="J56" s="1001"/>
      <c r="K56" s="19"/>
    </row>
    <row r="57" spans="1:11" ht="17.100000000000001" customHeight="1" thickBot="1">
      <c r="A57" s="19"/>
      <c r="B57" s="19"/>
      <c r="C57" s="148" t="s">
        <v>297</v>
      </c>
      <c r="D57" s="507">
        <v>13449806.672</v>
      </c>
      <c r="E57" s="508">
        <v>13792868.660905685</v>
      </c>
      <c r="F57" s="509">
        <v>14407727.400757499</v>
      </c>
      <c r="G57" s="510">
        <v>4.4578017450029206E-2</v>
      </c>
      <c r="H57" s="511">
        <v>7.1221895757930254E-2</v>
      </c>
      <c r="I57" s="1001"/>
      <c r="J57" s="1001"/>
      <c r="K57" s="19"/>
    </row>
    <row r="58" spans="1:11" ht="17.100000000000001" customHeight="1">
      <c r="A58" s="19"/>
      <c r="B58" s="19"/>
      <c r="C58" s="453" t="s">
        <v>298</v>
      </c>
      <c r="D58" s="498">
        <v>11597880.583000001</v>
      </c>
      <c r="E58" s="499">
        <v>12649188.368005686</v>
      </c>
      <c r="F58" s="500">
        <v>13321464.846457498</v>
      </c>
      <c r="G58" s="469">
        <v>5.3147795644520546E-2</v>
      </c>
      <c r="H58" s="934">
        <v>0.14861200295370369</v>
      </c>
      <c r="I58" s="1001"/>
      <c r="J58" s="1002"/>
      <c r="K58" s="19"/>
    </row>
    <row r="59" spans="1:11" ht="17.100000000000001" customHeight="1" thickBot="1">
      <c r="A59" s="19"/>
      <c r="B59" s="19"/>
      <c r="C59" s="454" t="s">
        <v>192</v>
      </c>
      <c r="D59" s="512">
        <v>1851926.0889999999</v>
      </c>
      <c r="E59" s="513">
        <v>1143680.2929</v>
      </c>
      <c r="F59" s="514">
        <v>1086262.5543</v>
      </c>
      <c r="G59" s="515">
        <v>-5.0204361268136766E-2</v>
      </c>
      <c r="H59" s="516">
        <v>-0.41344173466093437</v>
      </c>
      <c r="I59" s="1001"/>
      <c r="J59" s="1001"/>
      <c r="K59" s="19"/>
    </row>
    <row r="60" spans="1:11" ht="17.100000000000001" customHeight="1" thickBot="1">
      <c r="A60" s="19"/>
      <c r="B60" s="19"/>
      <c r="C60" s="162"/>
      <c r="D60" s="517"/>
      <c r="E60" s="517"/>
      <c r="F60" s="518"/>
      <c r="G60" s="153"/>
      <c r="H60" s="153"/>
      <c r="I60" s="1001"/>
      <c r="J60" s="1001"/>
      <c r="K60" s="19"/>
    </row>
    <row r="61" spans="1:11" ht="17.100000000000001" customHeight="1" thickBot="1">
      <c r="A61" s="19"/>
      <c r="B61" s="19"/>
      <c r="C61" s="15" t="s">
        <v>299</v>
      </c>
      <c r="D61" s="519">
        <v>0.17526918099927319</v>
      </c>
      <c r="E61" s="520">
        <v>0.1714394307534014</v>
      </c>
      <c r="F61" s="521">
        <v>0.17302558959482628</v>
      </c>
      <c r="G61" s="522" t="s">
        <v>835</v>
      </c>
      <c r="H61" s="523" t="s">
        <v>837</v>
      </c>
      <c r="I61" s="1001"/>
      <c r="J61" s="1001"/>
      <c r="K61" s="19"/>
    </row>
    <row r="62" spans="1:11">
      <c r="A62" s="19"/>
      <c r="B62" s="19"/>
      <c r="C62" s="160"/>
      <c r="I62" s="1001"/>
      <c r="J62" s="1001"/>
      <c r="K62" s="19"/>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AD2C9"/>
  </sheetPr>
  <dimension ref="A1:M35"/>
  <sheetViews>
    <sheetView showGridLines="0" zoomScale="53" zoomScaleNormal="55" workbookViewId="0">
      <selection activeCell="F5" sqref="F5"/>
    </sheetView>
  </sheetViews>
  <sheetFormatPr baseColWidth="10" defaultColWidth="10.5703125" defaultRowHeight="14.25"/>
  <cols>
    <col min="1" max="1" width="10.5703125" style="8"/>
    <col min="2" max="2" width="47" style="8" customWidth="1"/>
    <col min="3" max="3" width="11" style="8" bestFit="1" customWidth="1"/>
    <col min="4" max="4" width="11.42578125" style="8" bestFit="1" customWidth="1"/>
    <col min="5" max="6" width="11" style="8" bestFit="1" customWidth="1"/>
    <col min="7" max="16384" width="10.5703125" style="8"/>
  </cols>
  <sheetData>
    <row r="1" spans="1:13">
      <c r="A1" s="146" t="s">
        <v>21</v>
      </c>
      <c r="B1" s="19"/>
      <c r="C1" s="19"/>
      <c r="D1" s="19"/>
      <c r="E1" s="19"/>
      <c r="F1" s="19"/>
      <c r="G1" s="19"/>
      <c r="H1" s="19"/>
    </row>
    <row r="2" spans="1:13" ht="15.75" thickBot="1">
      <c r="A2" s="19"/>
      <c r="B2" s="19"/>
      <c r="C2" s="19"/>
      <c r="D2" s="19"/>
      <c r="E2" s="19"/>
      <c r="F2" s="19"/>
      <c r="G2" s="19"/>
      <c r="H2" s="19"/>
      <c r="I2"/>
      <c r="J2"/>
      <c r="K2"/>
      <c r="L2"/>
      <c r="M2"/>
    </row>
    <row r="3" spans="1:13" customFormat="1" ht="14.65" customHeight="1">
      <c r="A3" s="19"/>
      <c r="B3" s="2039" t="s">
        <v>764</v>
      </c>
      <c r="C3" s="2041">
        <v>2020</v>
      </c>
      <c r="D3" s="2041">
        <v>2021</v>
      </c>
      <c r="E3" s="2041">
        <v>2022</v>
      </c>
      <c r="F3" s="2041">
        <v>2023</v>
      </c>
      <c r="G3" s="2041">
        <v>2024</v>
      </c>
      <c r="H3" s="2041" t="s">
        <v>765</v>
      </c>
      <c r="I3" s="2041" t="s">
        <v>766</v>
      </c>
    </row>
    <row r="4" spans="1:13" customFormat="1" ht="15.75" thickBot="1">
      <c r="A4" s="19"/>
      <c r="B4" s="2040"/>
      <c r="C4" s="2042"/>
      <c r="D4" s="2042"/>
      <c r="E4" s="2042"/>
      <c r="F4" s="2042"/>
      <c r="G4" s="2042"/>
      <c r="H4" s="2042"/>
      <c r="I4" s="2043"/>
    </row>
    <row r="5" spans="1:13" customFormat="1" ht="15">
      <c r="A5" s="19"/>
      <c r="B5" s="1905" t="s">
        <v>311</v>
      </c>
      <c r="C5" s="1906">
        <v>209.722506702651</v>
      </c>
      <c r="D5" s="1906">
        <v>229.89679246839</v>
      </c>
      <c r="E5" s="1906">
        <v>248.54558814652799</v>
      </c>
      <c r="F5" s="1906">
        <v>272.49552787130602</v>
      </c>
      <c r="G5" s="1906">
        <v>295.898548394344</v>
      </c>
      <c r="H5" s="1823">
        <v>326.78647598501203</v>
      </c>
      <c r="I5" s="1820">
        <v>373.02044162436437</v>
      </c>
      <c r="J5" s="31"/>
    </row>
    <row r="6" spans="1:13" customFormat="1" ht="15">
      <c r="A6" s="19"/>
      <c r="B6" s="1907" t="s">
        <v>312</v>
      </c>
      <c r="C6" s="1908">
        <v>-10.937624937647699</v>
      </c>
      <c r="D6" s="1908">
        <v>13.4208482231579</v>
      </c>
      <c r="E6" s="1908">
        <v>2.8191559823538102</v>
      </c>
      <c r="F6" s="1908">
        <v>-0.350448690735846</v>
      </c>
      <c r="G6" s="1908">
        <v>3.51426962558152</v>
      </c>
      <c r="H6" s="1821">
        <v>3.4</v>
      </c>
      <c r="I6" s="1822">
        <v>3.5</v>
      </c>
      <c r="J6" s="1126"/>
    </row>
    <row r="7" spans="1:13" customFormat="1" ht="15">
      <c r="A7" s="19"/>
      <c r="B7" s="1907" t="s">
        <v>313</v>
      </c>
      <c r="C7" s="1906">
        <v>6428.0892834945662</v>
      </c>
      <c r="D7" s="1906">
        <v>6959.1244708506401</v>
      </c>
      <c r="E7" s="1906">
        <v>7442.2204298918432</v>
      </c>
      <c r="F7" s="1906">
        <v>8159.1110821861448</v>
      </c>
      <c r="G7" s="1906">
        <v>8676.6979168416965</v>
      </c>
      <c r="H7" s="1823">
        <v>9513.3669497372994</v>
      </c>
      <c r="I7" s="1820">
        <v>10762.239317053729</v>
      </c>
      <c r="J7" s="31"/>
    </row>
    <row r="8" spans="1:13" customFormat="1" ht="15">
      <c r="A8" s="19"/>
      <c r="B8" s="1907" t="s">
        <v>314</v>
      </c>
      <c r="C8" s="1908">
        <v>-9.2851822342991301</v>
      </c>
      <c r="D8" s="1908">
        <v>13.923063432051601</v>
      </c>
      <c r="E8" s="1908">
        <v>2.3963604085230501</v>
      </c>
      <c r="F8" s="1908">
        <v>-1.0019263451799001</v>
      </c>
      <c r="G8" s="1908">
        <v>4.1525813403256997</v>
      </c>
      <c r="H8" s="1821">
        <v>5.7</v>
      </c>
      <c r="I8" s="1822">
        <v>4.7</v>
      </c>
      <c r="J8" s="1126"/>
    </row>
    <row r="9" spans="1:13" customFormat="1" ht="15">
      <c r="A9" s="19"/>
      <c r="B9" s="1907" t="s">
        <v>315</v>
      </c>
      <c r="C9" s="1909">
        <v>-4.3</v>
      </c>
      <c r="D9" s="1909">
        <v>12.6</v>
      </c>
      <c r="E9" s="1909">
        <v>9.6999999999999993</v>
      </c>
      <c r="F9" s="1909">
        <v>2.8</v>
      </c>
      <c r="G9" s="1909">
        <v>1.3</v>
      </c>
      <c r="H9" s="1824">
        <v>4.4000000000000004</v>
      </c>
      <c r="I9" s="1825">
        <v>8</v>
      </c>
      <c r="J9" s="1127"/>
    </row>
    <row r="10" spans="1:13" customFormat="1" ht="15.75" thickBot="1">
      <c r="A10" s="19"/>
      <c r="B10" s="1907" t="s">
        <v>316</v>
      </c>
      <c r="C10" s="1908">
        <v>-6.6</v>
      </c>
      <c r="D10" s="1908">
        <v>9.8000000000000007</v>
      </c>
      <c r="E10" s="1908">
        <v>10.9</v>
      </c>
      <c r="F10" s="1908">
        <v>3.6</v>
      </c>
      <c r="G10" s="1908">
        <v>0.9</v>
      </c>
      <c r="H10" s="1821">
        <v>7.3</v>
      </c>
      <c r="I10" s="1822">
        <v>9.1999999999999993</v>
      </c>
      <c r="J10" s="1126"/>
    </row>
    <row r="11" spans="1:13" customFormat="1" ht="16.5" customHeight="1" thickBot="1">
      <c r="A11" s="19"/>
      <c r="B11" s="1910" t="s">
        <v>317</v>
      </c>
      <c r="C11" s="1911">
        <v>1.9732322294607501</v>
      </c>
      <c r="D11" s="1911">
        <v>6.4303871634072296</v>
      </c>
      <c r="E11" s="1911">
        <v>8.4591620000000098</v>
      </c>
      <c r="F11" s="1911">
        <v>3.2373825643240699</v>
      </c>
      <c r="G11" s="1911">
        <v>1.9663027014282299</v>
      </c>
      <c r="H11" s="1826">
        <v>1.5</v>
      </c>
      <c r="I11" s="1827">
        <v>2</v>
      </c>
      <c r="J11" s="1126"/>
    </row>
    <row r="12" spans="1:13" customFormat="1" ht="15.75" thickBot="1">
      <c r="A12" s="19"/>
      <c r="B12" s="1912" t="s">
        <v>318</v>
      </c>
      <c r="C12" s="1913">
        <v>0.25</v>
      </c>
      <c r="D12" s="1913">
        <v>2.5</v>
      </c>
      <c r="E12" s="1913">
        <v>7.5</v>
      </c>
      <c r="F12" s="1913">
        <v>6.75</v>
      </c>
      <c r="G12" s="1913">
        <v>5</v>
      </c>
      <c r="H12" s="1904">
        <v>4.25</v>
      </c>
      <c r="I12" s="1903">
        <v>4</v>
      </c>
      <c r="J12" s="1128"/>
    </row>
    <row r="13" spans="1:13" customFormat="1" ht="15.75" thickBot="1">
      <c r="A13" s="19"/>
      <c r="B13" s="1910" t="s">
        <v>319</v>
      </c>
      <c r="C13" s="1914">
        <v>3.6179999999999999</v>
      </c>
      <c r="D13" s="1914">
        <v>3.9910000000000001</v>
      </c>
      <c r="E13" s="1914">
        <v>3.81</v>
      </c>
      <c r="F13" s="1914">
        <v>3.7069999999999999</v>
      </c>
      <c r="G13" s="1914">
        <v>3.7570000000000001</v>
      </c>
      <c r="H13" s="1828">
        <v>3.36</v>
      </c>
      <c r="I13" s="1829">
        <v>3.2</v>
      </c>
      <c r="J13" s="1128"/>
    </row>
    <row r="14" spans="1:13" customFormat="1" ht="15.75" thickBot="1">
      <c r="A14" s="19"/>
      <c r="B14" s="1910" t="s">
        <v>320</v>
      </c>
      <c r="C14" s="1915">
        <v>-9.3051359516616264E-2</v>
      </c>
      <c r="D14" s="1915">
        <v>-0.10309563294637926</v>
      </c>
      <c r="E14" s="1915">
        <v>4.535204209471317E-2</v>
      </c>
      <c r="F14" s="1915">
        <v>2.7034120734908244E-2</v>
      </c>
      <c r="G14" s="1915">
        <v>-1.3487995683841377E-2</v>
      </c>
      <c r="H14" s="1830">
        <v>0.10566941708810233</v>
      </c>
      <c r="I14" s="1831">
        <v>4.7619047619047589E-2</v>
      </c>
      <c r="J14" s="1116"/>
    </row>
    <row r="15" spans="1:13" customFormat="1" ht="15.75" thickBot="1">
      <c r="A15" s="19"/>
      <c r="B15" s="1910" t="s">
        <v>321</v>
      </c>
      <c r="C15" s="1911">
        <v>-8.7106530077038204</v>
      </c>
      <c r="D15" s="1911">
        <v>-2.4843391306325699</v>
      </c>
      <c r="E15" s="1911">
        <v>-1.6769374346899499</v>
      </c>
      <c r="F15" s="1911">
        <v>-2.74193861066599</v>
      </c>
      <c r="G15" s="1911">
        <v>-3.4495860150034501</v>
      </c>
      <c r="H15" s="1826">
        <v>-2.2270189896472901</v>
      </c>
      <c r="I15" s="1827">
        <v>-1.6</v>
      </c>
      <c r="J15" s="1126"/>
    </row>
    <row r="16" spans="1:13" customFormat="1" ht="15.75" thickBot="1">
      <c r="A16" s="19"/>
      <c r="B16" s="1910" t="s">
        <v>322</v>
      </c>
      <c r="C16" s="1909">
        <v>33.9501853287248</v>
      </c>
      <c r="D16" s="1909">
        <v>35.2931033120134</v>
      </c>
      <c r="E16" s="1909">
        <v>33.321941373923302</v>
      </c>
      <c r="F16" s="1909">
        <v>32.327135952175198</v>
      </c>
      <c r="G16" s="1909">
        <v>32.018322117446601</v>
      </c>
      <c r="H16" s="1824">
        <v>31</v>
      </c>
      <c r="I16" s="1825">
        <v>30</v>
      </c>
      <c r="J16" s="1127"/>
    </row>
    <row r="17" spans="1:13" customFormat="1" ht="15">
      <c r="A17" s="19"/>
      <c r="B17" s="1907" t="s">
        <v>323</v>
      </c>
      <c r="C17" s="1916">
        <v>8.0975883864346692</v>
      </c>
      <c r="D17" s="1916">
        <v>15.1146996751018</v>
      </c>
      <c r="E17" s="1916">
        <v>10.3305886813699</v>
      </c>
      <c r="F17" s="1916">
        <v>17.1498761940191</v>
      </c>
      <c r="G17" s="1916">
        <v>24.080575890999899</v>
      </c>
      <c r="H17" s="1819">
        <v>33</v>
      </c>
      <c r="I17" s="1832">
        <v>41</v>
      </c>
      <c r="J17" s="31"/>
    </row>
    <row r="18" spans="1:13" customFormat="1" ht="15">
      <c r="A18" s="19"/>
      <c r="B18" s="1907" t="s">
        <v>324</v>
      </c>
      <c r="C18" s="1900">
        <v>3.8610965097397011E-2</v>
      </c>
      <c r="D18" s="1900">
        <v>6.5745587456075616E-2</v>
      </c>
      <c r="E18" s="1900">
        <v>4.1564160355482098E-2</v>
      </c>
      <c r="F18" s="1900">
        <v>6.2936358361516412E-2</v>
      </c>
      <c r="G18" s="1900">
        <v>8.138118967352187E-2</v>
      </c>
      <c r="H18" s="1833">
        <v>0.1009833711769441</v>
      </c>
      <c r="I18" s="1834">
        <v>0.10991354742238883</v>
      </c>
      <c r="J18" s="1116"/>
    </row>
    <row r="19" spans="1:13" customFormat="1" ht="15">
      <c r="A19" s="19"/>
      <c r="B19" s="1907" t="s">
        <v>325</v>
      </c>
      <c r="C19" s="1906">
        <v>42.821588343901396</v>
      </c>
      <c r="D19" s="1906">
        <v>63.113901287430799</v>
      </c>
      <c r="E19" s="1906">
        <v>66.339230669420303</v>
      </c>
      <c r="F19" s="1906">
        <v>67.107543530058408</v>
      </c>
      <c r="G19" s="1906">
        <v>76.171929544073805</v>
      </c>
      <c r="H19" s="1823">
        <v>91</v>
      </c>
      <c r="I19" s="1820">
        <v>105</v>
      </c>
      <c r="J19" s="31"/>
    </row>
    <row r="20" spans="1:13" customFormat="1" ht="15">
      <c r="A20" s="19"/>
      <c r="B20" s="1907" t="s">
        <v>326</v>
      </c>
      <c r="C20" s="1906">
        <v>34.723999957466702</v>
      </c>
      <c r="D20" s="1906">
        <v>47.999201612329003</v>
      </c>
      <c r="E20" s="1906">
        <v>56.008641988050407</v>
      </c>
      <c r="F20" s="1906">
        <v>49.9576673360393</v>
      </c>
      <c r="G20" s="1906">
        <v>52.091353653073902</v>
      </c>
      <c r="H20" s="1823">
        <v>58</v>
      </c>
      <c r="I20" s="1820">
        <v>64</v>
      </c>
      <c r="J20" s="31"/>
    </row>
    <row r="21" spans="1:13" customFormat="1" ht="15">
      <c r="A21" s="19"/>
      <c r="B21" s="1907" t="s">
        <v>327</v>
      </c>
      <c r="C21" s="1917">
        <v>7.4999999999999997E-3</v>
      </c>
      <c r="D21" s="1917">
        <v>-2.2200000000000001E-2</v>
      </c>
      <c r="E21" s="1917">
        <v>-4.0099999999999997E-2</v>
      </c>
      <c r="F21" s="1917">
        <v>3.2000000000000002E-3</v>
      </c>
      <c r="G21" s="1917">
        <v>2.1600000000000001E-2</v>
      </c>
      <c r="H21" s="1835">
        <v>2.4E-2</v>
      </c>
      <c r="I21" s="1836">
        <v>2.5000000000000001E-2</v>
      </c>
      <c r="J21" s="1116"/>
    </row>
    <row r="22" spans="1:13" customFormat="1" ht="15">
      <c r="A22" s="19"/>
      <c r="B22" s="1907" t="s">
        <v>328</v>
      </c>
      <c r="C22" s="1906">
        <v>74.706911239999997</v>
      </c>
      <c r="D22" s="1906">
        <v>78.495490170000011</v>
      </c>
      <c r="E22" s="1906">
        <v>71.883365300000008</v>
      </c>
      <c r="F22" s="1906">
        <v>71.03301046</v>
      </c>
      <c r="G22" s="1906">
        <v>78.986652849999999</v>
      </c>
      <c r="H22" s="1823">
        <v>90.213999999999999</v>
      </c>
      <c r="I22" s="1820">
        <v>110</v>
      </c>
      <c r="J22" s="31"/>
    </row>
    <row r="23" spans="1:13" customFormat="1" ht="15">
      <c r="A23" s="19"/>
      <c r="B23" s="1907" t="s">
        <v>324</v>
      </c>
      <c r="C23" s="1900">
        <v>0.35621790152413652</v>
      </c>
      <c r="D23" s="1900">
        <v>0.34143795277523442</v>
      </c>
      <c r="E23" s="1900">
        <v>0.28921601801928493</v>
      </c>
      <c r="F23" s="1900">
        <v>0.26067587609565251</v>
      </c>
      <c r="G23" s="1900">
        <v>0.26693829110893263</v>
      </c>
      <c r="H23" s="1833">
        <v>0.27606405598051015</v>
      </c>
      <c r="I23" s="1834">
        <v>0.29489000527957981</v>
      </c>
      <c r="J23" s="1116"/>
    </row>
    <row r="24" spans="1:13" customFormat="1" ht="15.75" thickBot="1">
      <c r="A24" s="19"/>
      <c r="B24" s="1912" t="s">
        <v>329</v>
      </c>
      <c r="C24" s="1918">
        <v>25.817386705969891</v>
      </c>
      <c r="D24" s="1918">
        <v>19.624198953302034</v>
      </c>
      <c r="E24" s="1918">
        <v>15.401201546433464</v>
      </c>
      <c r="F24" s="1918">
        <v>17.062368420574437</v>
      </c>
      <c r="G24" s="1918">
        <v>18.195722854748048</v>
      </c>
      <c r="H24" s="1902">
        <v>18.664965517241381</v>
      </c>
      <c r="I24" s="1901">
        <v>20.625</v>
      </c>
      <c r="J24" s="1127"/>
    </row>
    <row r="25" spans="1:13" customFormat="1" ht="15">
      <c r="A25" s="19"/>
      <c r="B25" s="19"/>
      <c r="C25" s="19"/>
      <c r="D25" s="19"/>
      <c r="E25" s="19"/>
      <c r="F25" s="19"/>
      <c r="G25" s="43"/>
      <c r="H25" s="19"/>
    </row>
    <row r="26" spans="1:13" ht="15">
      <c r="A26" s="19"/>
      <c r="B26" s="1374" t="s">
        <v>330</v>
      </c>
      <c r="C26" s="19"/>
      <c r="D26" s="19"/>
      <c r="E26" s="19"/>
      <c r="F26" s="19"/>
      <c r="G26" s="19"/>
      <c r="H26" s="19"/>
      <c r="I26"/>
      <c r="J26"/>
      <c r="K26"/>
      <c r="L26"/>
      <c r="M26"/>
    </row>
    <row r="27" spans="1:13" ht="15">
      <c r="A27" s="19"/>
      <c r="B27" s="1129" t="s">
        <v>817</v>
      </c>
      <c r="C27" s="19"/>
      <c r="D27" s="19"/>
      <c r="E27" s="19"/>
      <c r="F27" s="19"/>
      <c r="G27" s="19"/>
      <c r="H27" s="19"/>
      <c r="I27"/>
      <c r="J27"/>
      <c r="K27"/>
      <c r="L27"/>
      <c r="M27"/>
    </row>
    <row r="28" spans="1:13" ht="15">
      <c r="A28" s="19"/>
      <c r="B28" s="1129" t="s">
        <v>331</v>
      </c>
      <c r="C28" s="19"/>
      <c r="D28" s="19"/>
      <c r="E28" s="19"/>
      <c r="F28" s="19"/>
      <c r="G28" s="19"/>
      <c r="H28" s="19"/>
      <c r="I28"/>
      <c r="J28"/>
      <c r="K28"/>
      <c r="L28"/>
      <c r="M28"/>
    </row>
    <row r="29" spans="1:13" ht="15">
      <c r="A29" s="19"/>
      <c r="B29" s="1129" t="s">
        <v>619</v>
      </c>
      <c r="C29" s="19"/>
      <c r="D29" s="19"/>
      <c r="E29" s="19"/>
      <c r="F29" s="19"/>
      <c r="G29" s="19"/>
      <c r="H29" s="19"/>
      <c r="I29"/>
      <c r="J29"/>
      <c r="K29"/>
      <c r="L29"/>
      <c r="M29"/>
    </row>
    <row r="30" spans="1:13" ht="15">
      <c r="A30" s="19"/>
      <c r="B30" s="1129" t="s">
        <v>818</v>
      </c>
      <c r="C30" s="19"/>
      <c r="D30" s="19"/>
      <c r="E30" s="19"/>
      <c r="F30" s="19"/>
      <c r="G30" s="19"/>
      <c r="H30" s="19"/>
      <c r="I30"/>
      <c r="J30"/>
      <c r="K30"/>
      <c r="L30"/>
      <c r="M30"/>
    </row>
    <row r="31" spans="1:13" ht="15">
      <c r="A31" s="19"/>
      <c r="B31" s="1433"/>
      <c r="C31" s="19"/>
      <c r="D31" s="19"/>
      <c r="E31" s="19"/>
      <c r="F31" s="19"/>
      <c r="G31" s="19"/>
      <c r="H31" s="19"/>
      <c r="I31"/>
      <c r="J31"/>
      <c r="K31"/>
      <c r="L31"/>
      <c r="M31"/>
    </row>
    <row r="32" spans="1:13" ht="15">
      <c r="A32" s="19"/>
      <c r="B32" s="19"/>
      <c r="C32" s="19"/>
      <c r="D32" s="19"/>
      <c r="E32" s="19"/>
      <c r="F32" s="19"/>
      <c r="G32" s="19"/>
      <c r="H32" s="19"/>
      <c r="I32"/>
      <c r="J32"/>
      <c r="K32"/>
      <c r="L32"/>
      <c r="M32"/>
    </row>
    <row r="33" spans="1:13" ht="15">
      <c r="A33" s="19"/>
      <c r="B33" s="19"/>
      <c r="C33" s="19"/>
      <c r="D33" s="19"/>
      <c r="E33" s="19"/>
      <c r="F33" s="19"/>
      <c r="G33" s="19"/>
      <c r="H33" s="19"/>
      <c r="I33"/>
      <c r="J33"/>
      <c r="K33"/>
      <c r="L33"/>
      <c r="M33"/>
    </row>
    <row r="34" spans="1:13" ht="15">
      <c r="A34" s="19"/>
      <c r="B34" s="19"/>
      <c r="C34" s="19"/>
      <c r="D34" s="19"/>
      <c r="E34" s="19"/>
      <c r="F34" s="19"/>
      <c r="G34" s="19"/>
      <c r="H34" s="19"/>
      <c r="I34"/>
      <c r="J34"/>
      <c r="K34"/>
      <c r="L34"/>
      <c r="M34"/>
    </row>
    <row r="35" spans="1:13" ht="15">
      <c r="B35"/>
      <c r="C35"/>
      <c r="D35"/>
      <c r="E35"/>
      <c r="F35"/>
      <c r="G35"/>
      <c r="H35"/>
      <c r="I35"/>
      <c r="J35"/>
      <c r="K35"/>
      <c r="L35"/>
      <c r="M35"/>
    </row>
  </sheetData>
  <mergeCells count="8">
    <mergeCell ref="B3:B4"/>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2AD2C9"/>
  </sheetPr>
  <dimension ref="A1:E40"/>
  <sheetViews>
    <sheetView showGridLines="0" zoomScale="84" workbookViewId="0">
      <selection activeCell="J8" sqref="J8"/>
    </sheetView>
  </sheetViews>
  <sheetFormatPr baseColWidth="10" defaultColWidth="11.42578125" defaultRowHeight="16.5"/>
  <cols>
    <col min="2" max="2" width="11.42578125" style="4"/>
    <col min="3" max="3" width="11.28515625" customWidth="1"/>
  </cols>
  <sheetData>
    <row r="1" spans="1:5" s="1" customFormat="1">
      <c r="A1" s="3"/>
      <c r="B1" s="6"/>
      <c r="C1" s="3"/>
      <c r="D1" s="3"/>
      <c r="E1" s="3"/>
    </row>
    <row r="2" spans="1:5" s="1" customFormat="1" ht="17.45" customHeight="1">
      <c r="A2" s="3"/>
      <c r="B2" s="6"/>
      <c r="C2" s="3"/>
      <c r="D2" s="3"/>
      <c r="E2" s="3"/>
    </row>
    <row r="3" spans="1:5" s="2" customFormat="1" ht="26.25" thickBot="1">
      <c r="A3" s="1899" t="s">
        <v>813</v>
      </c>
      <c r="B3" s="37"/>
      <c r="C3" s="38"/>
      <c r="D3" s="39"/>
      <c r="E3" s="39"/>
    </row>
    <row r="4" spans="1:5">
      <c r="A4" s="4"/>
      <c r="B4" s="5"/>
      <c r="C4" s="4"/>
      <c r="D4" s="4"/>
      <c r="E4" s="4"/>
    </row>
    <row r="5" spans="1:5">
      <c r="A5" s="4"/>
      <c r="B5" s="5"/>
      <c r="C5" s="4"/>
      <c r="D5" s="4"/>
      <c r="E5" s="4"/>
    </row>
    <row r="6" spans="1:5">
      <c r="A6" s="4"/>
      <c r="B6" s="7" t="s">
        <v>0</v>
      </c>
      <c r="C6" s="4"/>
      <c r="D6" s="4"/>
      <c r="E6" s="4"/>
    </row>
    <row r="7" spans="1:5">
      <c r="A7" s="4"/>
      <c r="B7" s="1412" t="s">
        <v>802</v>
      </c>
      <c r="C7" s="4"/>
      <c r="D7" s="4"/>
      <c r="E7" s="4"/>
    </row>
    <row r="8" spans="1:5">
      <c r="A8" s="4"/>
      <c r="B8" s="1412" t="s">
        <v>803</v>
      </c>
      <c r="C8" s="4"/>
      <c r="D8" s="4"/>
      <c r="E8" s="4"/>
    </row>
    <row r="9" spans="1:5">
      <c r="A9" s="4"/>
      <c r="B9" s="1412" t="s">
        <v>804</v>
      </c>
      <c r="C9" s="4"/>
      <c r="D9" s="4"/>
      <c r="E9" s="4"/>
    </row>
    <row r="10" spans="1:5">
      <c r="A10" s="4"/>
      <c r="B10" s="1412" t="s">
        <v>805</v>
      </c>
      <c r="C10" s="4"/>
      <c r="D10" s="4"/>
      <c r="E10" s="4"/>
    </row>
    <row r="11" spans="1:5">
      <c r="A11" s="4"/>
      <c r="B11" s="1412" t="s">
        <v>806</v>
      </c>
      <c r="C11" s="4"/>
      <c r="D11" s="4"/>
      <c r="E11" s="4"/>
    </row>
    <row r="12" spans="1:5">
      <c r="A12" s="4"/>
      <c r="B12" s="1412" t="s">
        <v>807</v>
      </c>
      <c r="C12" s="4"/>
      <c r="D12" s="4"/>
      <c r="E12" s="4"/>
    </row>
    <row r="13" spans="1:5">
      <c r="A13" s="4"/>
      <c r="B13" s="1412" t="s">
        <v>808</v>
      </c>
      <c r="C13" s="4"/>
      <c r="D13" s="4"/>
      <c r="E13" s="4"/>
    </row>
    <row r="14" spans="1:5">
      <c r="A14" s="4"/>
      <c r="B14" s="1412" t="s">
        <v>809</v>
      </c>
      <c r="C14" s="4"/>
      <c r="D14" s="4"/>
      <c r="E14" s="4"/>
    </row>
    <row r="15" spans="1:5">
      <c r="A15" s="4"/>
      <c r="B15" s="1412" t="s">
        <v>810</v>
      </c>
      <c r="C15" s="4"/>
      <c r="E15" s="4"/>
    </row>
    <row r="16" spans="1:5">
      <c r="A16" s="4"/>
      <c r="B16" s="1412" t="s">
        <v>811</v>
      </c>
      <c r="C16" s="4"/>
      <c r="D16" s="4"/>
      <c r="E16" s="4"/>
    </row>
    <row r="17" spans="1:5">
      <c r="A17" s="4"/>
      <c r="B17" s="1412" t="s">
        <v>812</v>
      </c>
      <c r="C17" s="4"/>
      <c r="D17" s="4"/>
      <c r="E17" s="4"/>
    </row>
    <row r="18" spans="1:5">
      <c r="A18" s="4"/>
      <c r="B18" s="1412"/>
      <c r="C18" s="4"/>
      <c r="D18" s="4"/>
      <c r="E18" s="4"/>
    </row>
    <row r="19" spans="1:5">
      <c r="A19" s="4"/>
      <c r="B19" s="1412"/>
      <c r="C19" s="4"/>
      <c r="D19" s="4"/>
      <c r="E19" s="4"/>
    </row>
    <row r="20" spans="1:5">
      <c r="A20" s="4"/>
      <c r="B20" s="1412"/>
      <c r="C20" s="4"/>
      <c r="D20" s="4"/>
      <c r="E20" s="4"/>
    </row>
    <row r="21" spans="1:5">
      <c r="A21" s="4"/>
      <c r="B21" s="1412"/>
      <c r="C21" s="4"/>
      <c r="D21" s="4"/>
      <c r="E21" s="4"/>
    </row>
    <row r="22" spans="1:5">
      <c r="A22" s="4"/>
      <c r="B22" s="1412"/>
      <c r="C22" s="4"/>
      <c r="D22" s="4"/>
      <c r="E22" s="4"/>
    </row>
    <row r="23" spans="1:5">
      <c r="A23" s="4"/>
      <c r="B23" s="1412"/>
      <c r="C23" s="4"/>
      <c r="D23" s="4"/>
      <c r="E23" s="4"/>
    </row>
    <row r="24" spans="1:5">
      <c r="A24" s="4"/>
      <c r="B24" s="1412"/>
      <c r="C24" s="4"/>
      <c r="D24" s="4"/>
      <c r="E24" s="4"/>
    </row>
    <row r="25" spans="1:5">
      <c r="A25" s="4"/>
      <c r="B25" s="1412"/>
      <c r="C25" s="4"/>
      <c r="D25" s="4"/>
      <c r="E25" s="4"/>
    </row>
    <row r="26" spans="1:5">
      <c r="A26" s="4"/>
      <c r="B26" s="1412"/>
      <c r="C26" s="4"/>
      <c r="D26" s="4"/>
      <c r="E26" s="4"/>
    </row>
    <row r="27" spans="1:5" ht="15">
      <c r="B27" s="1412"/>
      <c r="C27" s="14"/>
    </row>
    <row r="28" spans="1:5" ht="15">
      <c r="B28" s="1412"/>
      <c r="C28" s="14"/>
    </row>
    <row r="29" spans="1:5" ht="15">
      <c r="B29" s="10"/>
      <c r="C29" s="14"/>
    </row>
    <row r="30" spans="1:5" ht="15">
      <c r="B30" s="10"/>
      <c r="C30" s="14"/>
    </row>
    <row r="31" spans="1:5" ht="15">
      <c r="B31" s="10"/>
      <c r="C31" s="14"/>
    </row>
    <row r="32" spans="1:5" ht="15">
      <c r="B32" s="10"/>
      <c r="C32" s="14"/>
    </row>
    <row r="33" spans="2:4" ht="15">
      <c r="B33" s="10"/>
      <c r="C33" s="14"/>
    </row>
    <row r="34" spans="2:4" ht="15">
      <c r="B34" s="1413"/>
      <c r="C34" s="1413"/>
      <c r="D34" s="35"/>
    </row>
    <row r="35" spans="2:4" ht="15">
      <c r="B35" s="14"/>
      <c r="C35" s="14"/>
    </row>
    <row r="36" spans="2:4" ht="15">
      <c r="B36" s="1413"/>
      <c r="C36" s="1413"/>
      <c r="D36" s="35"/>
    </row>
    <row r="37" spans="2:4">
      <c r="C37" s="14"/>
    </row>
    <row r="38" spans="2:4">
      <c r="C38" s="14"/>
    </row>
    <row r="39" spans="2:4">
      <c r="C39" s="14"/>
    </row>
    <row r="40" spans="2:4">
      <c r="C40" s="14"/>
    </row>
  </sheetData>
  <hyperlinks>
    <hyperlink ref="A3" location="Index!A1" display="Back to index" xr:uid="{10FA07D1-4E9C-4E61-B68C-618CEEB10089}"/>
    <hyperlink ref="B7" location="'12.1. Loans in ADB'!A1" display="12. 1 Loans in ADB" xr:uid="{1FC22523-DC58-42D2-ABD9-5F79070A1013}"/>
    <hyperlink ref="B8" location="'12.5.Physical Channels'!A1" display="12.5 Physical Channels" xr:uid="{9C532EED-2DC5-4956-B16C-F9845920BEB2}"/>
    <hyperlink ref="B9" location="'12.7.1.Credicorp Consolidated'!A1" display="12.7.1. Credicorp Consolidated" xr:uid="{68CE6B55-B5B7-4C97-AB44-C3F1B835406B}"/>
    <hyperlink ref="B10" location="'12.7.2 Credicorp Stand-alone'!A1" display="12.7.2 Credicorp Stand-alone" xr:uid="{CAEEFD57-9DEE-4E5E-8954-6C4AD96EB8AF}"/>
    <hyperlink ref="B11" location="'12.7.3 BCP consolidated'!A1" display="12.7.3 BCP consolidated" xr:uid="{CC50D047-85FD-4BB4-967E-30F343CFAABF}"/>
    <hyperlink ref="B12" location="'12.7.4 BCP Stand-alone'!A1" display="12.7.4 BCP Stand-alone" xr:uid="{8407F724-E96A-43E3-B123-F0754F344ECA}"/>
    <hyperlink ref="B13" location="'12.7.5 BCP Bolivia'!A1" display="12.7.5 BCP Bolivia" xr:uid="{6B4327C0-0D31-497F-A169-F9F611C76C70}"/>
    <hyperlink ref="B14" location="'12.7.6. Mibanco'!A1" display="12.7.6. Mibanco" xr:uid="{DF7AA23F-909B-4D1D-9711-79E5A2D52DD7}"/>
    <hyperlink ref="B15" location="'12.7.7. Prima AFP'!A1" display="12.7.7. Prima AFP" xr:uid="{EE211E0C-F30A-45C0-814F-FEC6277DBA83}"/>
    <hyperlink ref="B16" location="'12.7.8. Grupo Pacifico'!A1" display="12.7.8. Grupo Pacifico" xr:uid="{6206C619-0DBD-4F13-8246-187357AA524A}"/>
    <hyperlink ref="B17" location="'12.7.9. IB &amp; WM'!A1" display="12.7.9. IB &amp; WM" xr:uid="{D06918AE-2BCA-4BD4-935F-6E17420894CA}"/>
  </hyperlinks>
  <pageMargins left="0.7" right="0.7" top="0.75" bottom="0.75" header="0.3" footer="0.3"/>
  <pageSetup orientation="portrait" r:id="rId1"/>
  <headerFooter>
    <oddFooter>&amp;C_x000D_&amp;1#&amp;"Calibri"&amp;8&amp;K0000FF Datos elaborados por BCP para uso Interno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BADC-E431-4F5A-9DCD-A393BDF71C43}">
  <sheetPr>
    <tabColor rgb="FF2AD2C9"/>
  </sheetPr>
  <dimension ref="A1:L27"/>
  <sheetViews>
    <sheetView showGridLines="0" zoomScale="70" zoomScaleNormal="70" workbookViewId="0">
      <selection activeCell="N13" sqref="N13"/>
    </sheetView>
  </sheetViews>
  <sheetFormatPr baseColWidth="10" defaultRowHeight="15"/>
  <cols>
    <col min="1" max="1" width="7.28515625" customWidth="1"/>
    <col min="2" max="2" width="22.28515625" bestFit="1" customWidth="1"/>
  </cols>
  <sheetData>
    <row r="1" spans="1:12">
      <c r="A1" s="405" t="s">
        <v>814</v>
      </c>
    </row>
    <row r="2" spans="1:12">
      <c r="C2" s="2044" t="s">
        <v>653</v>
      </c>
      <c r="D2" s="2044"/>
      <c r="E2" s="2044"/>
      <c r="F2" s="2044"/>
      <c r="G2" s="2044"/>
      <c r="H2" s="2044"/>
      <c r="I2" s="2044"/>
      <c r="J2" s="619"/>
    </row>
    <row r="3" spans="1:12" ht="15.75" thickBot="1">
      <c r="C3" s="619"/>
      <c r="D3" s="619"/>
      <c r="E3" s="619"/>
      <c r="F3" s="619"/>
      <c r="G3" s="619"/>
      <c r="H3" s="619"/>
      <c r="I3" s="619"/>
      <c r="J3" s="619"/>
    </row>
    <row r="4" spans="1:12" ht="14.65" customHeight="1">
      <c r="B4" s="1950" t="s">
        <v>654</v>
      </c>
      <c r="C4" s="1953" t="s">
        <v>43</v>
      </c>
      <c r="D4" s="1954"/>
      <c r="E4" s="1957"/>
      <c r="F4" s="1959" t="s">
        <v>100</v>
      </c>
      <c r="G4" s="1960"/>
      <c r="H4" s="1953" t="s">
        <v>42</v>
      </c>
      <c r="I4" s="1957"/>
      <c r="J4" s="1953" t="s">
        <v>101</v>
      </c>
      <c r="K4" s="1954"/>
      <c r="L4" s="1957"/>
    </row>
    <row r="5" spans="1:12">
      <c r="B5" s="1951"/>
      <c r="C5" s="1955"/>
      <c r="D5" s="1956"/>
      <c r="E5" s="1958"/>
      <c r="F5" s="1961"/>
      <c r="G5" s="1962"/>
      <c r="H5" s="1955"/>
      <c r="I5" s="1958"/>
      <c r="J5" s="1955"/>
      <c r="K5" s="1956"/>
      <c r="L5" s="1958"/>
    </row>
    <row r="6" spans="1:12" ht="15.75" thickBot="1">
      <c r="B6" s="1952"/>
      <c r="C6" s="1402" t="s">
        <v>772</v>
      </c>
      <c r="D6" s="1403" t="s">
        <v>713</v>
      </c>
      <c r="E6" s="1404" t="s">
        <v>773</v>
      </c>
      <c r="F6" s="1206" t="s">
        <v>26</v>
      </c>
      <c r="G6" s="1390" t="s">
        <v>27</v>
      </c>
      <c r="H6" s="1206" t="s">
        <v>26</v>
      </c>
      <c r="I6" s="1390" t="s">
        <v>27</v>
      </c>
      <c r="J6" s="1402" t="s">
        <v>772</v>
      </c>
      <c r="K6" s="1403" t="s">
        <v>713</v>
      </c>
      <c r="L6" s="1404" t="s">
        <v>773</v>
      </c>
    </row>
    <row r="7" spans="1:12">
      <c r="B7" s="1218" t="s">
        <v>103</v>
      </c>
      <c r="C7" s="1219">
        <v>117601.32818784549</v>
      </c>
      <c r="D7" s="1220">
        <v>121189.08413300438</v>
      </c>
      <c r="E7" s="1221">
        <v>121585.49101866667</v>
      </c>
      <c r="F7" s="342">
        <f t="shared" ref="F7:F21" si="0">E7-D7</f>
        <v>396.40688566229073</v>
      </c>
      <c r="G7" s="913">
        <f t="shared" ref="G7:G21" si="1">E7-C7</f>
        <v>3984.1628308211803</v>
      </c>
      <c r="H7" s="1391">
        <f>+E7/D7-1</f>
        <v>3.2709784754807458E-3</v>
      </c>
      <c r="I7" s="1391">
        <f>+E7/C7-1</f>
        <v>3.3878553007983481E-2</v>
      </c>
      <c r="J7" s="1392">
        <f t="shared" ref="J7:J21" si="2">C7/$C$21</f>
        <v>0.82365343575984895</v>
      </c>
      <c r="K7" s="1391">
        <f t="shared" ref="K7:K21" si="3">D7/$D$21</f>
        <v>0.82598849818546627</v>
      </c>
      <c r="L7" s="1393">
        <f t="shared" ref="L7:L21" si="4">E7/$E$21</f>
        <v>0.82614526913102893</v>
      </c>
    </row>
    <row r="8" spans="1:12">
      <c r="B8" s="1223" t="s">
        <v>104</v>
      </c>
      <c r="C8" s="1219">
        <v>53068.005857874465</v>
      </c>
      <c r="D8" s="1220">
        <v>54645.44988670895</v>
      </c>
      <c r="E8" s="1221">
        <v>53227.133958666665</v>
      </c>
      <c r="F8" s="1875">
        <f t="shared" si="0"/>
        <v>-1418.3159280422842</v>
      </c>
      <c r="G8" s="913">
        <f t="shared" si="1"/>
        <v>159.12810079220071</v>
      </c>
      <c r="H8" s="1391">
        <f t="shared" ref="H8:H21" si="5">+E8/D8-1</f>
        <v>-2.5954876956503004E-2</v>
      </c>
      <c r="I8" s="1391">
        <f t="shared" ref="I8:I21" si="6">+E8/C8-1</f>
        <v>2.9985694434868648E-3</v>
      </c>
      <c r="J8" s="1392">
        <f t="shared" si="2"/>
        <v>0.37167646001365179</v>
      </c>
      <c r="K8" s="1391">
        <f t="shared" si="3"/>
        <v>0.37244701870223557</v>
      </c>
      <c r="L8" s="1393">
        <f t="shared" si="4"/>
        <v>0.3616660552253303</v>
      </c>
    </row>
    <row r="9" spans="1:12">
      <c r="B9" s="1224" t="s">
        <v>105</v>
      </c>
      <c r="C9" s="1208">
        <v>32318.025974731023</v>
      </c>
      <c r="D9" s="1209">
        <v>32543.956540605974</v>
      </c>
      <c r="E9" s="1210">
        <v>31608.867623666665</v>
      </c>
      <c r="F9" s="1876">
        <f t="shared" si="0"/>
        <v>-935.08891693930855</v>
      </c>
      <c r="G9" s="1877">
        <f t="shared" si="1"/>
        <v>-709.1583510643577</v>
      </c>
      <c r="H9" s="1394">
        <f t="shared" si="5"/>
        <v>-2.873310489376335E-2</v>
      </c>
      <c r="I9" s="1395">
        <f t="shared" si="6"/>
        <v>-2.1943120895404844E-2</v>
      </c>
      <c r="J9" s="1396">
        <f t="shared" si="2"/>
        <v>0.22634823552795896</v>
      </c>
      <c r="K9" s="1395">
        <f t="shared" si="3"/>
        <v>0.22180986002408046</v>
      </c>
      <c r="L9" s="1397">
        <f t="shared" si="4"/>
        <v>0.21477493927192376</v>
      </c>
    </row>
    <row r="10" spans="1:12">
      <c r="B10" s="1224" t="s">
        <v>106</v>
      </c>
      <c r="C10" s="1208">
        <v>20749.979883143442</v>
      </c>
      <c r="D10" s="1209">
        <v>22101.493346102972</v>
      </c>
      <c r="E10" s="1210">
        <v>21618.266335</v>
      </c>
      <c r="F10" s="1838">
        <f t="shared" si="0"/>
        <v>-483.22701110297203</v>
      </c>
      <c r="G10" s="1878">
        <f t="shared" si="1"/>
        <v>868.28645185655841</v>
      </c>
      <c r="H10" s="1394">
        <f t="shared" si="5"/>
        <v>-2.1863998216581026E-2</v>
      </c>
      <c r="I10" s="1395">
        <f t="shared" si="6"/>
        <v>4.1845170778306295E-2</v>
      </c>
      <c r="J10" s="1396">
        <f t="shared" si="2"/>
        <v>0.14532822448569283</v>
      </c>
      <c r="K10" s="1395">
        <f t="shared" si="3"/>
        <v>0.15063715867815511</v>
      </c>
      <c r="L10" s="1397">
        <f t="shared" si="4"/>
        <v>0.14689111595340656</v>
      </c>
    </row>
    <row r="11" spans="1:12">
      <c r="B11" s="1223" t="s">
        <v>107</v>
      </c>
      <c r="C11" s="1219">
        <v>64533.322329971037</v>
      </c>
      <c r="D11" s="1220">
        <v>66543.634246295434</v>
      </c>
      <c r="E11" s="1221">
        <v>68358.357060000009</v>
      </c>
      <c r="F11" s="342">
        <f t="shared" si="0"/>
        <v>1814.7228137045749</v>
      </c>
      <c r="G11" s="913">
        <f t="shared" si="1"/>
        <v>3825.0347300289723</v>
      </c>
      <c r="H11" s="1391">
        <f t="shared" si="5"/>
        <v>2.7271170777775744E-2</v>
      </c>
      <c r="I11" s="1391">
        <f t="shared" si="6"/>
        <v>5.9272242493124017E-2</v>
      </c>
      <c r="J11" s="1392">
        <f t="shared" si="2"/>
        <v>0.45197697574619727</v>
      </c>
      <c r="K11" s="1391">
        <f t="shared" si="3"/>
        <v>0.4535414794832307</v>
      </c>
      <c r="L11" s="1393">
        <f t="shared" si="4"/>
        <v>0.46447921390569868</v>
      </c>
    </row>
    <row r="12" spans="1:12">
      <c r="B12" s="1224" t="s">
        <v>108</v>
      </c>
      <c r="C12" s="1208">
        <v>7956.4526997249895</v>
      </c>
      <c r="D12" s="1209">
        <v>7751.3086646655429</v>
      </c>
      <c r="E12" s="1210">
        <v>8078.2885849999993</v>
      </c>
      <c r="F12" s="1879">
        <f t="shared" si="0"/>
        <v>326.97992033445644</v>
      </c>
      <c r="G12" s="1878">
        <f t="shared" si="1"/>
        <v>121.83588527500979</v>
      </c>
      <c r="H12" s="1394">
        <f t="shared" si="5"/>
        <v>4.2183834302070844E-2</v>
      </c>
      <c r="I12" s="1395">
        <f t="shared" si="6"/>
        <v>1.5312839763280461E-2</v>
      </c>
      <c r="J12" s="1396">
        <f t="shared" si="2"/>
        <v>5.5725217593813929E-2</v>
      </c>
      <c r="K12" s="1395">
        <f t="shared" si="3"/>
        <v>5.2830598140938032E-2</v>
      </c>
      <c r="L12" s="1397">
        <f t="shared" si="4"/>
        <v>5.489010112356521E-2</v>
      </c>
    </row>
    <row r="13" spans="1:12">
      <c r="B13" s="1224" t="s">
        <v>109</v>
      </c>
      <c r="C13" s="1208">
        <v>16251.451319214386</v>
      </c>
      <c r="D13" s="1209">
        <v>16193.37905882079</v>
      </c>
      <c r="E13" s="1210">
        <v>16574.372159333332</v>
      </c>
      <c r="F13" s="1879">
        <f t="shared" si="0"/>
        <v>380.99310051254179</v>
      </c>
      <c r="G13" s="1878">
        <f t="shared" si="1"/>
        <v>322.92084011894622</v>
      </c>
      <c r="H13" s="1394">
        <f t="shared" si="5"/>
        <v>2.3527708400366887E-2</v>
      </c>
      <c r="I13" s="1395">
        <f t="shared" si="6"/>
        <v>1.9870277046404539E-2</v>
      </c>
      <c r="J13" s="1396">
        <f t="shared" si="2"/>
        <v>0.11382153519366718</v>
      </c>
      <c r="K13" s="1395">
        <f t="shared" si="3"/>
        <v>0.11036922132907427</v>
      </c>
      <c r="L13" s="1397">
        <f t="shared" si="4"/>
        <v>0.11261902249626188</v>
      </c>
    </row>
    <row r="14" spans="1:12">
      <c r="B14" s="1224" t="s">
        <v>110</v>
      </c>
      <c r="C14" s="1208">
        <v>21708.969930551524</v>
      </c>
      <c r="D14" s="1209">
        <v>22986.068041412887</v>
      </c>
      <c r="E14" s="1210">
        <v>23524.866931666667</v>
      </c>
      <c r="F14" s="1879">
        <f t="shared" si="0"/>
        <v>538.79889025377997</v>
      </c>
      <c r="G14" s="1878">
        <f t="shared" si="1"/>
        <v>1815.8970011151432</v>
      </c>
      <c r="H14" s="1394">
        <f t="shared" si="5"/>
        <v>2.3440237333460123E-2</v>
      </c>
      <c r="I14" s="1395">
        <f t="shared" si="6"/>
        <v>8.3647312927528139E-2</v>
      </c>
      <c r="J14" s="1396">
        <f t="shared" si="2"/>
        <v>0.15204477658232812</v>
      </c>
      <c r="K14" s="1395">
        <f t="shared" si="3"/>
        <v>0.15666615484838789</v>
      </c>
      <c r="L14" s="1397">
        <f t="shared" si="4"/>
        <v>0.15984602570342549</v>
      </c>
    </row>
    <row r="15" spans="1:12">
      <c r="B15" s="1224" t="s">
        <v>111</v>
      </c>
      <c r="C15" s="1208">
        <v>12754.789021590186</v>
      </c>
      <c r="D15" s="1209">
        <v>13511.189499662556</v>
      </c>
      <c r="E15" s="1210">
        <v>13862.014606999999</v>
      </c>
      <c r="F15" s="1879">
        <f t="shared" si="0"/>
        <v>350.82510733744311</v>
      </c>
      <c r="G15" s="1878">
        <f t="shared" si="1"/>
        <v>1107.225585409813</v>
      </c>
      <c r="H15" s="1394">
        <f t="shared" si="5"/>
        <v>2.5965523416439762E-2</v>
      </c>
      <c r="I15" s="1395">
        <f t="shared" si="6"/>
        <v>8.6808616240974246E-2</v>
      </c>
      <c r="J15" s="1396">
        <f t="shared" si="2"/>
        <v>8.9331693458803485E-2</v>
      </c>
      <c r="K15" s="1395">
        <f t="shared" si="3"/>
        <v>9.2088220678995969E-2</v>
      </c>
      <c r="L15" s="1397">
        <f t="shared" si="4"/>
        <v>9.4189180734073522E-2</v>
      </c>
    </row>
    <row r="16" spans="1:12">
      <c r="B16" s="1224" t="s">
        <v>112</v>
      </c>
      <c r="C16" s="1208">
        <v>5861.6593588899459</v>
      </c>
      <c r="D16" s="1209">
        <v>6101.6889817336605</v>
      </c>
      <c r="E16" s="1210">
        <v>6318.8147769999996</v>
      </c>
      <c r="F16" s="1838">
        <f t="shared" si="0"/>
        <v>217.12579526633908</v>
      </c>
      <c r="G16" s="1878">
        <f t="shared" si="1"/>
        <v>457.15541811005369</v>
      </c>
      <c r="H16" s="1395">
        <f t="shared" si="5"/>
        <v>3.5584539939078841E-2</v>
      </c>
      <c r="I16" s="1395">
        <f t="shared" si="6"/>
        <v>7.7990785564282294E-2</v>
      </c>
      <c r="J16" s="1396">
        <f t="shared" si="2"/>
        <v>4.1053752917584528E-2</v>
      </c>
      <c r="K16" s="1395">
        <f t="shared" si="3"/>
        <v>4.1587284485834569E-2</v>
      </c>
      <c r="L16" s="1397">
        <f t="shared" si="4"/>
        <v>4.293488384837247E-2</v>
      </c>
    </row>
    <row r="17" spans="2:12">
      <c r="B17" s="1218" t="s">
        <v>22</v>
      </c>
      <c r="C17" s="1232">
        <v>12057.03268323042</v>
      </c>
      <c r="D17" s="1233">
        <v>12733.734159965432</v>
      </c>
      <c r="E17" s="1234">
        <v>13170.761410000001</v>
      </c>
      <c r="F17" s="1880">
        <f t="shared" si="0"/>
        <v>437.02725003456908</v>
      </c>
      <c r="G17" s="1881">
        <f t="shared" si="1"/>
        <v>1113.728726769581</v>
      </c>
      <c r="H17" s="1405">
        <f t="shared" si="5"/>
        <v>3.4320431426044129E-2</v>
      </c>
      <c r="I17" s="1405">
        <f t="shared" si="6"/>
        <v>9.2371710024359066E-2</v>
      </c>
      <c r="J17" s="1406">
        <f t="shared" si="2"/>
        <v>8.4444763912436077E-2</v>
      </c>
      <c r="K17" s="1405">
        <f t="shared" si="3"/>
        <v>8.6789317951602454E-2</v>
      </c>
      <c r="L17" s="1407">
        <f t="shared" si="4"/>
        <v>8.9492275258850562E-2</v>
      </c>
    </row>
    <row r="18" spans="2:12">
      <c r="B18" s="1218" t="s">
        <v>113</v>
      </c>
      <c r="C18" s="1232">
        <v>1714.5614448691285</v>
      </c>
      <c r="D18" s="1233">
        <v>2003.6842821727962</v>
      </c>
      <c r="E18" s="1234">
        <v>2139.9677840531476</v>
      </c>
      <c r="F18" s="342">
        <f t="shared" si="0"/>
        <v>136.28350188035142</v>
      </c>
      <c r="G18" s="1881">
        <f t="shared" si="1"/>
        <v>425.40633918401909</v>
      </c>
      <c r="H18" s="1405">
        <f t="shared" si="5"/>
        <v>6.8016455033806711E-2</v>
      </c>
      <c r="I18" s="1405">
        <f t="shared" si="6"/>
        <v>0.24811379053055171</v>
      </c>
      <c r="J18" s="1406">
        <f t="shared" si="2"/>
        <v>1.2008405403654148E-2</v>
      </c>
      <c r="K18" s="1405">
        <f t="shared" si="3"/>
        <v>1.3656511912024652E-2</v>
      </c>
      <c r="L18" s="1407">
        <f t="shared" si="4"/>
        <v>1.4540585772827902E-2</v>
      </c>
    </row>
    <row r="19" spans="2:12">
      <c r="B19" s="1218" t="s">
        <v>114</v>
      </c>
      <c r="C19" s="1232">
        <v>9628.0941040301987</v>
      </c>
      <c r="D19" s="1233">
        <v>9363.0351507203814</v>
      </c>
      <c r="E19" s="1234">
        <v>8976.3648046331273</v>
      </c>
      <c r="F19" s="342">
        <f t="shared" si="0"/>
        <v>-386.67034608725407</v>
      </c>
      <c r="G19" s="913">
        <f t="shared" si="1"/>
        <v>-651.72929939707137</v>
      </c>
      <c r="H19" s="1405">
        <f t="shared" si="5"/>
        <v>-4.1297542929495945E-2</v>
      </c>
      <c r="I19" s="1405">
        <f t="shared" si="6"/>
        <v>-6.7690374891980487E-2</v>
      </c>
      <c r="J19" s="1406">
        <f t="shared" si="2"/>
        <v>6.7433020619772507E-2</v>
      </c>
      <c r="K19" s="1405">
        <f t="shared" si="3"/>
        <v>6.3815643116120077E-2</v>
      </c>
      <c r="L19" s="1407">
        <f t="shared" si="4"/>
        <v>6.0992321166046096E-2</v>
      </c>
    </row>
    <row r="20" spans="2:12" ht="15.75" thickBot="1">
      <c r="B20" s="1218" t="s">
        <v>635</v>
      </c>
      <c r="C20" s="1227">
        <v>1779.0936142336886</v>
      </c>
      <c r="D20" s="1398">
        <v>1430.5248406653334</v>
      </c>
      <c r="E20" s="1399">
        <v>1299.4627588873334</v>
      </c>
      <c r="F20" s="1608">
        <f t="shared" si="0"/>
        <v>-131.06208177799999</v>
      </c>
      <c r="G20" s="1609">
        <f t="shared" si="1"/>
        <v>-479.63085534635525</v>
      </c>
      <c r="H20" s="1400">
        <f t="shared" si="5"/>
        <v>-9.1618179602559913E-2</v>
      </c>
      <c r="I20" s="1400">
        <f t="shared" si="6"/>
        <v>-0.26959281485193076</v>
      </c>
      <c r="J20" s="1228">
        <f t="shared" si="2"/>
        <v>1.2460374304288127E-2</v>
      </c>
      <c r="K20" s="1400">
        <f t="shared" si="3"/>
        <v>9.7500288347865186E-3</v>
      </c>
      <c r="L20" s="1401">
        <f t="shared" si="4"/>
        <v>8.8295486712465319E-3</v>
      </c>
    </row>
    <row r="21" spans="2:12" ht="15.75" thickBot="1">
      <c r="B21" s="1214" t="s">
        <v>650</v>
      </c>
      <c r="C21" s="1215">
        <v>142780.11003420895</v>
      </c>
      <c r="D21" s="1216">
        <v>146720.06256652833</v>
      </c>
      <c r="E21" s="1217">
        <v>147172.04777624027</v>
      </c>
      <c r="F21" s="101">
        <f t="shared" si="0"/>
        <v>451.98520971194375</v>
      </c>
      <c r="G21" s="102">
        <f t="shared" si="1"/>
        <v>4391.9377420313249</v>
      </c>
      <c r="H21" s="1229">
        <f t="shared" si="5"/>
        <v>3.0805958081363549E-3</v>
      </c>
      <c r="I21" s="1229">
        <f t="shared" si="6"/>
        <v>3.0760150983067946E-2</v>
      </c>
      <c r="J21" s="1230">
        <f t="shared" si="2"/>
        <v>1</v>
      </c>
      <c r="K21" s="1229">
        <f t="shared" si="3"/>
        <v>1</v>
      </c>
      <c r="L21" s="1231">
        <f t="shared" si="4"/>
        <v>1</v>
      </c>
    </row>
    <row r="23" spans="2:12" ht="38.1" customHeight="1">
      <c r="B23" s="2045" t="s">
        <v>652</v>
      </c>
      <c r="C23" s="2045"/>
      <c r="D23" s="2045"/>
      <c r="E23" s="2045"/>
      <c r="F23" s="2045"/>
      <c r="G23" s="2045"/>
      <c r="H23" s="2045"/>
      <c r="I23" s="2045"/>
    </row>
    <row r="24" spans="2:12">
      <c r="B24" s="1433"/>
      <c r="C24" s="1433"/>
      <c r="D24" s="1433"/>
      <c r="E24" s="1433"/>
      <c r="F24" s="1433"/>
      <c r="G24" s="1433"/>
      <c r="H24" s="1433"/>
      <c r="I24" s="1433"/>
    </row>
    <row r="27" spans="2:12">
      <c r="G27" s="31"/>
    </row>
  </sheetData>
  <mergeCells count="7">
    <mergeCell ref="J4:L5"/>
    <mergeCell ref="C2:I2"/>
    <mergeCell ref="B23:I23"/>
    <mergeCell ref="B4:B6"/>
    <mergeCell ref="C4:E5"/>
    <mergeCell ref="F4:G5"/>
    <mergeCell ref="H4:I5"/>
  </mergeCells>
  <hyperlinks>
    <hyperlink ref="A1" location="'Appendices &gt;&gt;'!A1" display="Back to Appendices" xr:uid="{FD09876D-33DE-41E6-B749-B8240B0CF53A}"/>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J27"/>
  <sheetViews>
    <sheetView showGridLines="0" zoomScale="74" zoomScaleNormal="100" workbookViewId="0">
      <selection activeCell="C5" sqref="C5"/>
    </sheetView>
  </sheetViews>
  <sheetFormatPr baseColWidth="10" defaultColWidth="10.5703125" defaultRowHeight="14.25"/>
  <cols>
    <col min="1" max="1" width="8.42578125" style="8" customWidth="1"/>
    <col min="2" max="2" width="27.42578125" style="8" customWidth="1"/>
    <col min="3" max="5" width="11" style="8" customWidth="1"/>
    <col min="6" max="7" width="9.5703125" style="8" customWidth="1"/>
    <col min="8" max="9" width="12.42578125" style="8" bestFit="1" customWidth="1"/>
    <col min="10" max="10" width="17.5703125" style="8" bestFit="1" customWidth="1"/>
    <col min="11" max="11" width="14.42578125" style="8" customWidth="1"/>
    <col min="12" max="12" width="10.5703125" style="8"/>
    <col min="13" max="14" width="14.42578125" style="8" customWidth="1"/>
    <col min="15" max="16384" width="10.5703125" style="8"/>
  </cols>
  <sheetData>
    <row r="1" spans="1:10" ht="15">
      <c r="A1" s="405" t="s">
        <v>814</v>
      </c>
      <c r="B1" s="19"/>
      <c r="C1" s="19"/>
      <c r="D1" s="19"/>
      <c r="E1" s="19"/>
      <c r="F1" s="19"/>
      <c r="G1" s="19"/>
      <c r="H1" s="19"/>
      <c r="I1" s="19"/>
    </row>
    <row r="2" spans="1:10" ht="15" thickBot="1">
      <c r="A2" s="19"/>
      <c r="B2" s="19"/>
      <c r="C2" s="19"/>
      <c r="D2" s="19"/>
      <c r="E2" s="19"/>
      <c r="F2" s="19"/>
      <c r="G2" s="19"/>
      <c r="H2" s="19"/>
      <c r="I2" s="19"/>
    </row>
    <row r="3" spans="1:10" ht="26.25">
      <c r="A3" s="19"/>
      <c r="B3" s="938" t="s">
        <v>332</v>
      </c>
      <c r="C3" s="2049" t="s">
        <v>43</v>
      </c>
      <c r="D3" s="2050"/>
      <c r="E3" s="2051"/>
      <c r="F3" s="2049" t="s">
        <v>333</v>
      </c>
      <c r="G3" s="2051"/>
      <c r="H3" s="19"/>
      <c r="I3" s="19"/>
      <c r="J3"/>
    </row>
    <row r="4" spans="1:10" ht="15.75" thickBot="1">
      <c r="A4" s="19"/>
      <c r="B4" s="939" t="s">
        <v>21</v>
      </c>
      <c r="C4" s="992" t="s">
        <v>772</v>
      </c>
      <c r="D4" s="993" t="s">
        <v>713</v>
      </c>
      <c r="E4" s="994" t="s">
        <v>773</v>
      </c>
      <c r="F4" s="164" t="s">
        <v>26</v>
      </c>
      <c r="G4" s="941" t="s">
        <v>27</v>
      </c>
      <c r="H4" s="19"/>
      <c r="I4" s="19"/>
      <c r="J4"/>
    </row>
    <row r="5" spans="1:10" ht="15">
      <c r="A5" s="19"/>
      <c r="B5" s="165" t="s">
        <v>334</v>
      </c>
      <c r="C5" s="1776">
        <v>319</v>
      </c>
      <c r="D5" s="1777">
        <v>318</v>
      </c>
      <c r="E5" s="1778">
        <v>318</v>
      </c>
      <c r="F5" s="1776">
        <v>0</v>
      </c>
      <c r="G5" s="1778">
        <v>-1</v>
      </c>
      <c r="H5" s="19"/>
      <c r="I5" s="19"/>
      <c r="J5"/>
    </row>
    <row r="6" spans="1:10" ht="15">
      <c r="A6" s="19"/>
      <c r="B6" s="165" t="s">
        <v>335</v>
      </c>
      <c r="C6" s="1780">
        <v>2473</v>
      </c>
      <c r="D6" s="1781">
        <v>2410</v>
      </c>
      <c r="E6" s="1782">
        <v>2402</v>
      </c>
      <c r="F6" s="1781">
        <v>-8</v>
      </c>
      <c r="G6" s="1782">
        <v>-71</v>
      </c>
      <c r="H6" s="19"/>
      <c r="I6" s="19"/>
      <c r="J6"/>
    </row>
    <row r="7" spans="1:10" ht="15.75" thickBot="1">
      <c r="A7" s="19"/>
      <c r="B7" s="108" t="s">
        <v>336</v>
      </c>
      <c r="C7" s="1783">
        <v>10600</v>
      </c>
      <c r="D7" s="1784">
        <v>10417</v>
      </c>
      <c r="E7" s="1785">
        <v>10382</v>
      </c>
      <c r="F7" s="1786">
        <v>-35</v>
      </c>
      <c r="G7" s="1785">
        <v>-218</v>
      </c>
      <c r="H7" s="19"/>
      <c r="I7" s="19"/>
      <c r="J7"/>
    </row>
    <row r="8" spans="1:10" ht="15.75" thickBot="1">
      <c r="A8" s="19"/>
      <c r="B8" s="166" t="s">
        <v>337</v>
      </c>
      <c r="C8" s="1787">
        <v>13392</v>
      </c>
      <c r="D8" s="1788">
        <v>13145</v>
      </c>
      <c r="E8" s="1789">
        <v>13102</v>
      </c>
      <c r="F8" s="1790">
        <v>-43</v>
      </c>
      <c r="G8" s="1791">
        <v>-290</v>
      </c>
      <c r="H8" s="19"/>
      <c r="I8" s="19"/>
      <c r="J8"/>
    </row>
    <row r="9" spans="1:10" ht="15">
      <c r="A9" s="19"/>
      <c r="B9" s="19"/>
      <c r="C9" s="518"/>
      <c r="D9" s="518"/>
      <c r="E9" s="518"/>
      <c r="F9" s="1792"/>
      <c r="G9" s="1792"/>
      <c r="H9" s="19"/>
      <c r="I9" s="19"/>
      <c r="J9"/>
    </row>
    <row r="10" spans="1:10" ht="15">
      <c r="A10" s="19"/>
      <c r="B10" s="19"/>
      <c r="C10" s="518"/>
      <c r="D10" s="518"/>
      <c r="E10" s="518"/>
      <c r="F10" s="1792"/>
      <c r="G10" s="1792"/>
      <c r="H10" s="19"/>
      <c r="I10" s="19"/>
      <c r="J10"/>
    </row>
    <row r="11" spans="1:10" ht="15.75" thickBot="1">
      <c r="A11" s="19"/>
      <c r="B11" s="19"/>
      <c r="C11" s="19"/>
      <c r="D11" s="19"/>
      <c r="E11" s="19"/>
      <c r="F11" s="163"/>
      <c r="G11" s="163"/>
      <c r="H11" s="19"/>
      <c r="I11" s="19"/>
      <c r="J11"/>
    </row>
    <row r="12" spans="1:10" ht="15.75">
      <c r="A12" s="19"/>
      <c r="B12" s="399" t="s">
        <v>338</v>
      </c>
      <c r="C12" s="2046" t="s">
        <v>43</v>
      </c>
      <c r="D12" s="2047"/>
      <c r="E12" s="2048"/>
      <c r="F12" s="2046" t="s">
        <v>333</v>
      </c>
      <c r="G12" s="2048"/>
      <c r="H12" s="19"/>
      <c r="I12" s="19"/>
      <c r="J12"/>
    </row>
    <row r="13" spans="1:10" ht="15.75" thickBot="1">
      <c r="A13" s="19"/>
      <c r="B13" s="940" t="s">
        <v>339</v>
      </c>
      <c r="C13" s="992" t="str">
        <f>C4</f>
        <v>Dec 24</v>
      </c>
      <c r="D13" s="993" t="str">
        <f>+D4</f>
        <v>Sep 25</v>
      </c>
      <c r="E13" s="994" t="str">
        <f>+E4</f>
        <v>Dec 25</v>
      </c>
      <c r="F13" s="164" t="s">
        <v>26</v>
      </c>
      <c r="G13" s="941" t="s">
        <v>27</v>
      </c>
      <c r="H13" s="19"/>
      <c r="I13" s="19"/>
      <c r="J13"/>
    </row>
    <row r="14" spans="1:10" ht="15">
      <c r="A14" s="19"/>
      <c r="B14" s="202" t="s">
        <v>340</v>
      </c>
      <c r="C14" s="1776">
        <v>648</v>
      </c>
      <c r="D14" s="1777">
        <v>646</v>
      </c>
      <c r="E14" s="1778">
        <v>644</v>
      </c>
      <c r="F14" s="1793">
        <v>-2</v>
      </c>
      <c r="G14" s="1779">
        <v>-4</v>
      </c>
      <c r="H14" s="19"/>
      <c r="I14" s="19"/>
      <c r="J14"/>
    </row>
    <row r="15" spans="1:10" ht="15">
      <c r="A15" s="19"/>
      <c r="B15" s="165" t="s">
        <v>335</v>
      </c>
      <c r="C15" s="1780">
        <v>2787</v>
      </c>
      <c r="D15" s="1781">
        <v>4637</v>
      </c>
      <c r="E15" s="1782">
        <v>4903</v>
      </c>
      <c r="F15" s="1781">
        <v>266</v>
      </c>
      <c r="G15" s="1782">
        <v>596</v>
      </c>
      <c r="H15" s="19"/>
      <c r="I15" s="19"/>
      <c r="J15"/>
    </row>
    <row r="16" spans="1:10" ht="15.75" thickBot="1">
      <c r="A16" s="19"/>
      <c r="B16" s="108" t="s">
        <v>341</v>
      </c>
      <c r="C16" s="1783">
        <v>12434</v>
      </c>
      <c r="D16" s="1784">
        <v>10730</v>
      </c>
      <c r="E16" s="1794">
        <v>10698</v>
      </c>
      <c r="F16" s="1784">
        <v>-32</v>
      </c>
      <c r="G16" s="1794">
        <v>-216</v>
      </c>
      <c r="H16" s="19"/>
      <c r="I16" s="19"/>
      <c r="J16"/>
    </row>
    <row r="17" spans="1:10" ht="15.75" thickBot="1">
      <c r="A17" s="19"/>
      <c r="B17" s="166" t="s">
        <v>243</v>
      </c>
      <c r="C17" s="1787">
        <f>+SUM(C14:C16)</f>
        <v>15869</v>
      </c>
      <c r="D17" s="1788">
        <v>16013</v>
      </c>
      <c r="E17" s="1795">
        <v>16245</v>
      </c>
      <c r="F17" s="1790">
        <v>232</v>
      </c>
      <c r="G17" s="1791">
        <v>376</v>
      </c>
      <c r="H17" s="19"/>
      <c r="I17" s="19"/>
      <c r="J17"/>
    </row>
    <row r="18" spans="1:10" ht="15">
      <c r="A18" s="19"/>
      <c r="B18" s="1433" t="s">
        <v>598</v>
      </c>
      <c r="C18" s="19"/>
      <c r="D18" s="19"/>
      <c r="E18" s="19"/>
      <c r="F18" s="19"/>
      <c r="G18" s="19"/>
      <c r="H18" s="19"/>
      <c r="I18" s="19"/>
      <c r="J18"/>
    </row>
    <row r="19" spans="1:10" ht="15">
      <c r="A19" s="19"/>
      <c r="B19" s="1433" t="s">
        <v>775</v>
      </c>
      <c r="C19" s="19"/>
      <c r="D19" s="19"/>
      <c r="E19" s="19"/>
      <c r="F19" s="19"/>
      <c r="G19" s="19"/>
      <c r="H19" s="19"/>
      <c r="I19" s="19"/>
      <c r="J19"/>
    </row>
    <row r="20" spans="1:10" ht="15">
      <c r="A20" s="19"/>
      <c r="B20" s="19"/>
      <c r="C20" s="19"/>
      <c r="D20" s="19"/>
      <c r="E20" s="19"/>
      <c r="F20" s="19"/>
      <c r="G20" s="19"/>
      <c r="H20" s="19"/>
      <c r="I20" s="19"/>
      <c r="J20"/>
    </row>
    <row r="21" spans="1:10" ht="15">
      <c r="A21" s="19"/>
      <c r="B21" s="19"/>
      <c r="C21" s="19"/>
      <c r="D21" s="19"/>
      <c r="E21" s="19"/>
      <c r="F21" s="19"/>
      <c r="G21" s="19"/>
      <c r="H21" s="19"/>
      <c r="I21" s="19"/>
      <c r="J21"/>
    </row>
    <row r="22" spans="1:10" ht="15">
      <c r="A22" s="19"/>
      <c r="B22" s="19"/>
      <c r="C22" s="19"/>
      <c r="D22" s="19"/>
      <c r="E22" s="19"/>
      <c r="F22" s="19"/>
      <c r="G22" s="19"/>
      <c r="H22" s="19"/>
      <c r="I22" s="19"/>
      <c r="J22"/>
    </row>
    <row r="23" spans="1:10" ht="15">
      <c r="A23" s="19"/>
      <c r="B23" s="19"/>
      <c r="C23" s="19"/>
      <c r="D23" s="19"/>
      <c r="E23" s="19"/>
      <c r="F23" s="19"/>
      <c r="G23" s="19"/>
      <c r="H23" s="19"/>
      <c r="I23" s="19"/>
      <c r="J23"/>
    </row>
    <row r="24" spans="1:10" ht="15">
      <c r="B24"/>
      <c r="C24"/>
      <c r="D24"/>
      <c r="E24"/>
      <c r="F24"/>
      <c r="G24"/>
      <c r="H24"/>
      <c r="I24"/>
      <c r="J24"/>
    </row>
    <row r="25" spans="1:10" ht="15">
      <c r="B25"/>
      <c r="C25"/>
      <c r="D25"/>
      <c r="E25"/>
      <c r="F25"/>
      <c r="G25"/>
      <c r="H25"/>
      <c r="I25"/>
      <c r="J25"/>
    </row>
    <row r="26" spans="1:10" ht="15">
      <c r="B26"/>
      <c r="C26"/>
      <c r="D26"/>
      <c r="E26"/>
      <c r="F26"/>
      <c r="G26"/>
      <c r="H26"/>
      <c r="I26"/>
      <c r="J26"/>
    </row>
    <row r="27" spans="1:10" ht="1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Appendices &gt;&gt;'!A1" display="Back to Appendices" xr:uid="{72D9761D-E386-41A9-B691-F2913F0326ED}"/>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AB77"/>
  <sheetViews>
    <sheetView showGridLines="0" topLeftCell="O1" zoomScale="64" zoomScaleNormal="56" workbookViewId="0">
      <selection activeCell="S8" sqref="S8"/>
    </sheetView>
  </sheetViews>
  <sheetFormatPr baseColWidth="10" defaultColWidth="11.42578125" defaultRowHeight="14.25"/>
  <cols>
    <col min="1" max="1" width="11.42578125" style="8"/>
    <col min="2" max="2" width="5.42578125" style="8" customWidth="1"/>
    <col min="3" max="3" width="11.42578125" style="8"/>
    <col min="4" max="4" width="42.28515625" style="8" customWidth="1"/>
    <col min="5" max="5" width="16.5703125" style="8" customWidth="1"/>
    <col min="6" max="6" width="16.42578125" style="8" customWidth="1"/>
    <col min="7" max="7" width="16.5703125" style="8" customWidth="1"/>
    <col min="8" max="9" width="11.5703125" style="8" bestFit="1" customWidth="1"/>
    <col min="10" max="11" width="11.42578125" style="8"/>
    <col min="12" max="12" width="4.5703125" style="8" customWidth="1"/>
    <col min="13" max="13" width="11.42578125" style="8"/>
    <col min="14" max="14" width="49.5703125" style="8" customWidth="1"/>
    <col min="15" max="15" width="16" style="8" customWidth="1"/>
    <col min="16" max="16" width="14.7109375" style="8" customWidth="1"/>
    <col min="17" max="17" width="16.42578125" style="8" customWidth="1"/>
    <col min="18" max="19" width="13.7109375" style="8" customWidth="1"/>
    <col min="20" max="20" width="13.42578125" style="8" bestFit="1" customWidth="1"/>
    <col min="21" max="21" width="14" style="8" bestFit="1" customWidth="1"/>
    <col min="22" max="22" width="17.42578125" style="8" bestFit="1" customWidth="1"/>
    <col min="23" max="16384" width="11.42578125" style="8"/>
  </cols>
  <sheetData>
    <row r="1" spans="1:28" ht="15">
      <c r="A1" s="405" t="s">
        <v>814</v>
      </c>
      <c r="J1" s="146"/>
      <c r="L1" s="19"/>
      <c r="M1" s="19"/>
      <c r="N1" s="19"/>
      <c r="O1" s="19"/>
      <c r="P1" s="19"/>
      <c r="Q1" s="19"/>
      <c r="R1" s="19"/>
      <c r="S1" s="19"/>
      <c r="T1" s="19"/>
    </row>
    <row r="2" spans="1:28" ht="15" customHeight="1">
      <c r="A2" s="524"/>
      <c r="B2" s="2055" t="s">
        <v>342</v>
      </c>
      <c r="C2" s="2056"/>
      <c r="D2" s="2056"/>
      <c r="E2" s="2056"/>
      <c r="F2" s="2056"/>
      <c r="G2" s="2056"/>
      <c r="H2" s="2056"/>
      <c r="I2" s="2056"/>
      <c r="J2" s="524"/>
      <c r="L2" s="2033" t="s">
        <v>343</v>
      </c>
      <c r="M2" s="2034"/>
      <c r="N2" s="2034"/>
      <c r="O2" s="2034"/>
      <c r="P2" s="2034"/>
      <c r="Q2" s="2034"/>
      <c r="R2" s="2034"/>
      <c r="S2" s="2034"/>
      <c r="T2" s="19"/>
    </row>
    <row r="3" spans="1:28">
      <c r="A3" s="524"/>
      <c r="B3" s="2056"/>
      <c r="C3" s="2056"/>
      <c r="D3" s="2056"/>
      <c r="E3" s="2056"/>
      <c r="F3" s="2056"/>
      <c r="G3" s="2056"/>
      <c r="H3" s="2056"/>
      <c r="I3" s="2056"/>
      <c r="J3" s="524"/>
      <c r="L3" s="2034"/>
      <c r="M3" s="2034"/>
      <c r="N3" s="2034"/>
      <c r="O3" s="2034"/>
      <c r="P3" s="2034"/>
      <c r="Q3" s="2034"/>
      <c r="R3" s="2034"/>
      <c r="S3" s="2034"/>
      <c r="T3" s="19"/>
    </row>
    <row r="4" spans="1:28">
      <c r="A4" s="524"/>
      <c r="B4" s="2056"/>
      <c r="C4" s="2056"/>
      <c r="D4" s="2056"/>
      <c r="E4" s="2056"/>
      <c r="F4" s="2056"/>
      <c r="G4" s="2056"/>
      <c r="H4" s="2056"/>
      <c r="I4" s="2056"/>
      <c r="L4" s="2034"/>
      <c r="M4" s="2034"/>
      <c r="N4" s="2034"/>
      <c r="O4" s="2034"/>
      <c r="P4" s="2034"/>
      <c r="Q4" s="2034"/>
      <c r="R4" s="2034"/>
      <c r="S4" s="2034"/>
      <c r="T4" s="19"/>
    </row>
    <row r="5" spans="1:28" s="9" customFormat="1" ht="15.75" thickBot="1">
      <c r="B5" s="2053"/>
      <c r="C5" s="2053"/>
      <c r="D5" s="2053"/>
      <c r="E5" s="525"/>
      <c r="F5" s="525"/>
      <c r="G5" s="525"/>
      <c r="H5" s="525"/>
      <c r="I5" s="525"/>
      <c r="L5" s="2054"/>
      <c r="M5" s="2054"/>
      <c r="N5" s="2054"/>
      <c r="O5" s="167"/>
      <c r="P5" s="167"/>
      <c r="Q5" s="167"/>
      <c r="R5" s="74"/>
      <c r="S5" s="74"/>
      <c r="T5" s="169"/>
    </row>
    <row r="6" spans="1:28">
      <c r="B6" s="526"/>
      <c r="C6" s="170"/>
      <c r="D6" s="170"/>
      <c r="E6" s="2062" t="s">
        <v>43</v>
      </c>
      <c r="F6" s="2063"/>
      <c r="G6" s="2063"/>
      <c r="H6" s="1948" t="s">
        <v>42</v>
      </c>
      <c r="I6" s="1949"/>
      <c r="L6" s="526"/>
      <c r="M6" s="1746"/>
      <c r="N6" s="1746"/>
      <c r="O6" s="2057" t="s">
        <v>23</v>
      </c>
      <c r="P6" s="2058"/>
      <c r="Q6" s="2059"/>
      <c r="R6" s="2060" t="s">
        <v>42</v>
      </c>
      <c r="S6" s="2061"/>
      <c r="T6" s="2052" t="s">
        <v>25</v>
      </c>
      <c r="U6" s="2052"/>
      <c r="V6" s="1265" t="s">
        <v>42</v>
      </c>
    </row>
    <row r="7" spans="1:28" ht="18.600000000000001" customHeight="1" thickBot="1">
      <c r="B7" s="527"/>
      <c r="C7" s="171"/>
      <c r="D7" s="171"/>
      <c r="E7" s="1605" t="s">
        <v>772</v>
      </c>
      <c r="F7" s="1606" t="s">
        <v>713</v>
      </c>
      <c r="G7" s="1606" t="s">
        <v>773</v>
      </c>
      <c r="H7" s="70" t="s">
        <v>26</v>
      </c>
      <c r="I7" s="71" t="s">
        <v>27</v>
      </c>
      <c r="L7" s="527"/>
      <c r="M7" s="1747"/>
      <c r="N7" s="1747"/>
      <c r="O7" s="528" t="s">
        <v>770</v>
      </c>
      <c r="P7" s="1748" t="s">
        <v>714</v>
      </c>
      <c r="Q7" s="1748" t="s">
        <v>771</v>
      </c>
      <c r="R7" s="529" t="s">
        <v>26</v>
      </c>
      <c r="S7" s="1749" t="s">
        <v>27</v>
      </c>
      <c r="T7" s="1607" t="s">
        <v>638</v>
      </c>
      <c r="U7" s="1750" t="s">
        <v>639</v>
      </c>
      <c r="V7" s="1266" t="str">
        <f>U7&amp;" / "&amp;T7</f>
        <v>2025 / 2024</v>
      </c>
    </row>
    <row r="8" spans="1:28">
      <c r="B8" s="2071" t="s">
        <v>344</v>
      </c>
      <c r="C8" s="2072"/>
      <c r="D8" s="2072"/>
      <c r="E8" s="530"/>
      <c r="F8" s="531"/>
      <c r="G8" s="532"/>
      <c r="H8" s="533"/>
      <c r="I8" s="534"/>
      <c r="L8" s="535" t="s">
        <v>345</v>
      </c>
      <c r="M8" s="1751"/>
      <c r="N8" s="1751"/>
      <c r="O8" s="536"/>
      <c r="P8" s="537"/>
      <c r="Q8" s="538"/>
      <c r="R8" s="1752"/>
      <c r="S8" s="539"/>
      <c r="T8" s="537"/>
      <c r="U8" s="537"/>
      <c r="V8" s="1268"/>
    </row>
    <row r="9" spans="1:28">
      <c r="B9" s="72" t="s">
        <v>346</v>
      </c>
      <c r="C9" s="73"/>
      <c r="D9" s="75"/>
      <c r="E9" s="16"/>
      <c r="F9" s="74"/>
      <c r="G9" s="942"/>
      <c r="H9" s="76"/>
      <c r="I9" s="943"/>
      <c r="L9" s="173"/>
      <c r="M9" s="79" t="s">
        <v>347</v>
      </c>
      <c r="N9" s="79"/>
      <c r="O9" s="541">
        <v>5012121</v>
      </c>
      <c r="P9" s="709">
        <v>4987693</v>
      </c>
      <c r="Q9" s="750">
        <v>5125394</v>
      </c>
      <c r="R9" s="540">
        <v>2.7608154712008136E-2</v>
      </c>
      <c r="S9" s="751">
        <v>2.2599813532035638E-2</v>
      </c>
      <c r="T9" s="709">
        <v>19869256</v>
      </c>
      <c r="U9" s="709">
        <v>19930169</v>
      </c>
      <c r="V9" s="1269">
        <v>3.065691035436858E-3</v>
      </c>
      <c r="W9" s="29"/>
      <c r="X9" s="29"/>
      <c r="Y9" s="29"/>
      <c r="Z9" s="29"/>
      <c r="AA9" s="29"/>
      <c r="AB9" s="29"/>
    </row>
    <row r="10" spans="1:28">
      <c r="B10" s="76"/>
      <c r="C10" s="77" t="s">
        <v>348</v>
      </c>
      <c r="D10" s="75"/>
      <c r="E10" s="541">
        <v>7535259</v>
      </c>
      <c r="F10" s="542">
        <v>7237295</v>
      </c>
      <c r="G10" s="750">
        <v>7649640</v>
      </c>
      <c r="H10" s="261">
        <v>5.697501621807595E-2</v>
      </c>
      <c r="I10" s="751">
        <v>1.5179438424080711E-2</v>
      </c>
      <c r="L10" s="174"/>
      <c r="M10" s="1753" t="s">
        <v>349</v>
      </c>
      <c r="N10" s="1753"/>
      <c r="O10" s="541">
        <v>-1382327</v>
      </c>
      <c r="P10" s="709">
        <v>-1299864</v>
      </c>
      <c r="Q10" s="750">
        <v>-1284127</v>
      </c>
      <c r="R10" s="540">
        <v>-1.2106651157351846E-2</v>
      </c>
      <c r="S10" s="751">
        <v>-7.1039630999032793E-2</v>
      </c>
      <c r="T10" s="709">
        <v>-5754125</v>
      </c>
      <c r="U10" s="709">
        <v>-5213690</v>
      </c>
      <c r="V10" s="1269">
        <v>-9.3921317315838637E-2</v>
      </c>
      <c r="W10" s="29"/>
      <c r="X10" s="29"/>
      <c r="Y10" s="29"/>
      <c r="Z10" s="29"/>
      <c r="AA10" s="29"/>
      <c r="AB10" s="29"/>
    </row>
    <row r="11" spans="1:28">
      <c r="B11" s="76"/>
      <c r="C11" s="77" t="s">
        <v>350</v>
      </c>
      <c r="D11" s="75"/>
      <c r="E11" s="541">
        <v>40119937</v>
      </c>
      <c r="F11" s="542">
        <v>35862184</v>
      </c>
      <c r="G11" s="750">
        <v>41394817</v>
      </c>
      <c r="H11" s="261">
        <v>0.15427484840298628</v>
      </c>
      <c r="I11" s="751">
        <v>3.1776719888667822E-2</v>
      </c>
      <c r="L11" s="173"/>
      <c r="M11" s="1754" t="s">
        <v>45</v>
      </c>
      <c r="N11" s="1755"/>
      <c r="O11" s="543">
        <v>3629794</v>
      </c>
      <c r="P11" s="717">
        <v>3687829</v>
      </c>
      <c r="Q11" s="752">
        <v>3841267</v>
      </c>
      <c r="R11" s="1756">
        <v>4.1606592930420579E-2</v>
      </c>
      <c r="S11" s="753">
        <v>5.826033102705002E-2</v>
      </c>
      <c r="T11" s="717">
        <v>14115131</v>
      </c>
      <c r="U11" s="717">
        <v>14716479</v>
      </c>
      <c r="V11" s="1270">
        <v>4.2603076089056488E-2</v>
      </c>
      <c r="W11" s="263"/>
      <c r="X11" s="263"/>
      <c r="Y11" s="29"/>
      <c r="Z11" s="29"/>
      <c r="AA11" s="29"/>
      <c r="AB11" s="29"/>
    </row>
    <row r="12" spans="1:28">
      <c r="B12" s="2068" t="s">
        <v>351</v>
      </c>
      <c r="C12" s="2069"/>
      <c r="D12" s="2069"/>
      <c r="E12" s="543">
        <v>47655196</v>
      </c>
      <c r="F12" s="544">
        <v>43099479</v>
      </c>
      <c r="G12" s="752">
        <v>49044457</v>
      </c>
      <c r="H12" s="545">
        <v>0.13793619175767763</v>
      </c>
      <c r="I12" s="753">
        <v>2.9152350983930483E-2</v>
      </c>
      <c r="L12" s="174" t="s">
        <v>434</v>
      </c>
      <c r="M12" s="1757"/>
      <c r="N12" s="1757"/>
      <c r="O12" s="541">
        <v>-857694</v>
      </c>
      <c r="P12" s="709">
        <v>-720445</v>
      </c>
      <c r="Q12" s="750">
        <v>-773311</v>
      </c>
      <c r="R12" s="540">
        <v>7.3379647301320711E-2</v>
      </c>
      <c r="S12" s="751">
        <v>-9.8383572696089744E-2</v>
      </c>
      <c r="T12" s="709">
        <v>-3943301</v>
      </c>
      <c r="U12" s="709">
        <v>-2873454</v>
      </c>
      <c r="V12" s="1269">
        <v>-0.27130746549654716</v>
      </c>
      <c r="W12" s="263"/>
      <c r="X12" s="263"/>
      <c r="Y12" s="29"/>
      <c r="Z12" s="29"/>
      <c r="AA12" s="29"/>
      <c r="AB12" s="29"/>
    </row>
    <row r="13" spans="1:28">
      <c r="B13" s="76"/>
      <c r="C13" s="75"/>
      <c r="D13" s="75"/>
      <c r="E13" s="541"/>
      <c r="F13" s="542"/>
      <c r="G13" s="750"/>
      <c r="H13" s="261"/>
      <c r="I13" s="751"/>
      <c r="L13" s="174" t="s">
        <v>201</v>
      </c>
      <c r="M13" s="1757"/>
      <c r="N13" s="1757"/>
      <c r="O13" s="541">
        <v>114398</v>
      </c>
      <c r="P13" s="709">
        <v>117527</v>
      </c>
      <c r="Q13" s="750">
        <v>127025</v>
      </c>
      <c r="R13" s="540">
        <v>8.0815472189369256E-2</v>
      </c>
      <c r="S13" s="751">
        <v>0.11037780380775887</v>
      </c>
      <c r="T13" s="709">
        <v>423854</v>
      </c>
      <c r="U13" s="709">
        <v>467198</v>
      </c>
      <c r="V13" s="1269">
        <v>0.10226162782467547</v>
      </c>
      <c r="W13" s="263"/>
      <c r="X13" s="263"/>
      <c r="Y13" s="29"/>
      <c r="Z13" s="29"/>
      <c r="AA13" s="29"/>
      <c r="AB13" s="29"/>
    </row>
    <row r="14" spans="1:28">
      <c r="B14" s="76" t="s">
        <v>352</v>
      </c>
      <c r="C14" s="75"/>
      <c r="D14" s="75"/>
      <c r="E14" s="541">
        <v>1033177</v>
      </c>
      <c r="F14" s="542">
        <v>3404639</v>
      </c>
      <c r="G14" s="750">
        <v>2177200</v>
      </c>
      <c r="H14" s="261">
        <v>-0.36051957344082586</v>
      </c>
      <c r="I14" s="751">
        <v>1.1072865539980081</v>
      </c>
      <c r="L14" s="2066" t="s">
        <v>353</v>
      </c>
      <c r="M14" s="2067"/>
      <c r="N14" s="2067"/>
      <c r="O14" s="543">
        <v>-743296</v>
      </c>
      <c r="P14" s="717">
        <v>-602918</v>
      </c>
      <c r="Q14" s="752">
        <v>-646286</v>
      </c>
      <c r="R14" s="1756">
        <v>7.1930179560072846E-2</v>
      </c>
      <c r="S14" s="753">
        <v>-0.13051328138453591</v>
      </c>
      <c r="T14" s="717">
        <v>-3519447</v>
      </c>
      <c r="U14" s="717">
        <v>-2406256</v>
      </c>
      <c r="V14" s="1270">
        <v>-0.31629713418045508</v>
      </c>
      <c r="W14" s="263"/>
      <c r="X14" s="263"/>
      <c r="Y14" s="29"/>
      <c r="Z14" s="29"/>
      <c r="AA14" s="29"/>
      <c r="AB14" s="29"/>
    </row>
    <row r="15" spans="1:28" ht="33" customHeight="1">
      <c r="B15" s="754" t="s">
        <v>354</v>
      </c>
      <c r="C15" s="75"/>
      <c r="D15" s="75"/>
      <c r="E15" s="541">
        <v>4715343</v>
      </c>
      <c r="F15" s="542">
        <v>4356311</v>
      </c>
      <c r="G15" s="750">
        <v>4957236</v>
      </c>
      <c r="H15" s="261">
        <v>0.13794354902576975</v>
      </c>
      <c r="I15" s="751">
        <v>5.1299131367537845E-2</v>
      </c>
      <c r="L15" s="2064" t="s">
        <v>355</v>
      </c>
      <c r="M15" s="2065"/>
      <c r="N15" s="2065"/>
      <c r="O15" s="543">
        <v>2886498</v>
      </c>
      <c r="P15" s="717">
        <v>3084911</v>
      </c>
      <c r="Q15" s="752">
        <v>3194981</v>
      </c>
      <c r="R15" s="1756">
        <v>3.5680121727985022E-2</v>
      </c>
      <c r="S15" s="753">
        <v>0.10687102502755935</v>
      </c>
      <c r="T15" s="717">
        <v>10595684</v>
      </c>
      <c r="U15" s="717">
        <v>12310223</v>
      </c>
      <c r="V15" s="1270">
        <v>0.16181484838543694</v>
      </c>
      <c r="W15" s="263"/>
      <c r="X15" s="263"/>
      <c r="Y15" s="29"/>
      <c r="Z15" s="29"/>
      <c r="AA15" s="29"/>
      <c r="AB15" s="29"/>
    </row>
    <row r="16" spans="1:28">
      <c r="B16" s="76" t="s">
        <v>356</v>
      </c>
      <c r="C16" s="75"/>
      <c r="D16" s="75"/>
      <c r="E16" s="541">
        <v>40142638</v>
      </c>
      <c r="F16" s="542">
        <v>38005522</v>
      </c>
      <c r="G16" s="750">
        <v>39034049</v>
      </c>
      <c r="H16" s="261">
        <v>2.7062567381655751E-2</v>
      </c>
      <c r="I16" s="751">
        <v>-2.7616246844564624E-2</v>
      </c>
      <c r="L16" s="2064"/>
      <c r="M16" s="2065"/>
      <c r="N16" s="2065"/>
      <c r="O16" s="541"/>
      <c r="P16" s="709"/>
      <c r="Q16" s="750"/>
      <c r="R16" s="540"/>
      <c r="S16" s="751"/>
      <c r="T16" s="709"/>
      <c r="U16" s="709"/>
      <c r="V16" s="1269"/>
      <c r="W16" s="263"/>
      <c r="X16" s="263"/>
      <c r="Y16" s="29"/>
      <c r="Z16" s="29"/>
      <c r="AA16" s="29"/>
      <c r="AB16" s="29"/>
    </row>
    <row r="17" spans="2:28">
      <c r="B17" s="76" t="s">
        <v>357</v>
      </c>
      <c r="C17" s="75"/>
      <c r="D17" s="75"/>
      <c r="E17" s="541">
        <v>8967877</v>
      </c>
      <c r="F17" s="542">
        <v>8824746</v>
      </c>
      <c r="G17" s="750">
        <v>8813657</v>
      </c>
      <c r="H17" s="261">
        <v>-1.2565800760724445E-3</v>
      </c>
      <c r="I17" s="751">
        <v>-1.7196935238964584E-2</v>
      </c>
      <c r="L17" s="173" t="s">
        <v>48</v>
      </c>
      <c r="M17" s="74"/>
      <c r="N17" s="74"/>
      <c r="O17" s="541"/>
      <c r="P17" s="709"/>
      <c r="Q17" s="750"/>
      <c r="R17" s="540"/>
      <c r="S17" s="751"/>
      <c r="T17" s="709"/>
      <c r="U17" s="709"/>
      <c r="V17" s="1269"/>
      <c r="W17" s="263"/>
      <c r="X17" s="263"/>
      <c r="Y17" s="29"/>
      <c r="Z17" s="29"/>
      <c r="AA17" s="29"/>
      <c r="AB17" s="29"/>
    </row>
    <row r="18" spans="2:28">
      <c r="B18" s="76"/>
      <c r="C18" s="75"/>
      <c r="D18" s="75"/>
      <c r="E18" s="541"/>
      <c r="F18" s="542"/>
      <c r="G18" s="750"/>
      <c r="H18" s="261"/>
      <c r="I18" s="751"/>
      <c r="L18" s="16"/>
      <c r="M18" s="74" t="s">
        <v>358</v>
      </c>
      <c r="N18" s="74"/>
      <c r="O18" s="541">
        <v>973339</v>
      </c>
      <c r="P18" s="709">
        <v>1063032</v>
      </c>
      <c r="Q18" s="750">
        <v>1118110</v>
      </c>
      <c r="R18" s="540">
        <v>5.1812174986265704E-2</v>
      </c>
      <c r="S18" s="751">
        <v>0.14873646283566158</v>
      </c>
      <c r="T18" s="709">
        <v>3759950</v>
      </c>
      <c r="U18" s="709">
        <v>4199719</v>
      </c>
      <c r="V18" s="1269">
        <v>0.11696139576324154</v>
      </c>
      <c r="W18" s="263"/>
      <c r="X18" s="263"/>
      <c r="Y18" s="29"/>
      <c r="Z18" s="29"/>
      <c r="AA18" s="29"/>
      <c r="AB18" s="29"/>
    </row>
    <row r="19" spans="2:28">
      <c r="B19" s="76" t="s">
        <v>59</v>
      </c>
      <c r="C19" s="77"/>
      <c r="D19" s="75"/>
      <c r="E19" s="541">
        <v>145732273</v>
      </c>
      <c r="F19" s="542">
        <v>144752254</v>
      </c>
      <c r="G19" s="750">
        <v>149984954</v>
      </c>
      <c r="H19" s="261">
        <v>3.614935073826208E-2</v>
      </c>
      <c r="I19" s="751">
        <v>2.9181463463484165E-2</v>
      </c>
      <c r="L19" s="16"/>
      <c r="M19" s="74" t="s">
        <v>203</v>
      </c>
      <c r="N19" s="74"/>
      <c r="O19" s="541">
        <v>385230</v>
      </c>
      <c r="P19" s="709">
        <v>394572</v>
      </c>
      <c r="Q19" s="750">
        <v>426916</v>
      </c>
      <c r="R19" s="540">
        <v>8.1972364992954391E-2</v>
      </c>
      <c r="S19" s="751">
        <v>0.10821067933442359</v>
      </c>
      <c r="T19" s="709">
        <v>1359805</v>
      </c>
      <c r="U19" s="709">
        <v>1542318</v>
      </c>
      <c r="V19" s="1269">
        <v>0.1342199800706719</v>
      </c>
      <c r="W19" s="263"/>
      <c r="X19" s="263"/>
      <c r="Y19" s="29"/>
      <c r="Z19" s="29"/>
      <c r="AA19" s="29"/>
      <c r="AB19" s="29"/>
    </row>
    <row r="20" spans="2:28">
      <c r="B20" s="76"/>
      <c r="C20" s="77" t="s">
        <v>359</v>
      </c>
      <c r="D20" s="75"/>
      <c r="E20" s="541">
        <v>140309061</v>
      </c>
      <c r="F20" s="542">
        <v>139798951</v>
      </c>
      <c r="G20" s="750">
        <v>145171418</v>
      </c>
      <c r="H20" s="261">
        <v>3.8429952167523776E-2</v>
      </c>
      <c r="I20" s="751">
        <v>3.4654618635071618E-2</v>
      </c>
      <c r="L20" s="16"/>
      <c r="M20" s="74" t="s">
        <v>508</v>
      </c>
      <c r="N20" s="74"/>
      <c r="O20" s="541">
        <v>-47377</v>
      </c>
      <c r="P20" s="709">
        <v>111977</v>
      </c>
      <c r="Q20" s="750">
        <v>96280</v>
      </c>
      <c r="R20" s="540">
        <v>-0.14018057279619922</v>
      </c>
      <c r="S20" s="751">
        <v>-3.0322097220170123</v>
      </c>
      <c r="T20" s="709">
        <v>227112</v>
      </c>
      <c r="U20" s="709">
        <v>359282</v>
      </c>
      <c r="V20" s="1269">
        <v>0.5819595618021064</v>
      </c>
      <c r="W20" s="263"/>
      <c r="X20" s="263"/>
      <c r="Y20" s="29"/>
      <c r="Z20" s="29"/>
      <c r="AA20" s="29"/>
      <c r="AB20" s="29"/>
    </row>
    <row r="21" spans="2:28">
      <c r="B21" s="76"/>
      <c r="C21" s="77" t="s">
        <v>360</v>
      </c>
      <c r="D21" s="75"/>
      <c r="E21" s="541">
        <v>5423212</v>
      </c>
      <c r="F21" s="542">
        <v>4953303</v>
      </c>
      <c r="G21" s="750">
        <v>4813536</v>
      </c>
      <c r="H21" s="261">
        <v>-2.821692918846273E-2</v>
      </c>
      <c r="I21" s="751">
        <v>-0.11241972469451683</v>
      </c>
      <c r="L21" s="16"/>
      <c r="M21" s="74" t="s">
        <v>361</v>
      </c>
      <c r="N21" s="74"/>
      <c r="O21" s="541">
        <v>38560</v>
      </c>
      <c r="P21" s="709">
        <v>5192</v>
      </c>
      <c r="Q21" s="750">
        <v>5588</v>
      </c>
      <c r="R21" s="540">
        <v>7.6271186440677971E-2</v>
      </c>
      <c r="S21" s="751">
        <v>-0.85508298755186718</v>
      </c>
      <c r="T21" s="709">
        <v>135183</v>
      </c>
      <c r="U21" s="709">
        <v>41404</v>
      </c>
      <c r="V21" s="1269">
        <v>-0.69371888477101407</v>
      </c>
      <c r="W21" s="263"/>
      <c r="X21" s="263"/>
      <c r="Y21" s="29"/>
      <c r="Z21" s="29"/>
      <c r="AA21" s="29"/>
      <c r="AB21" s="29"/>
    </row>
    <row r="22" spans="2:28">
      <c r="B22" s="76"/>
      <c r="C22" s="75" t="s">
        <v>362</v>
      </c>
      <c r="D22" s="75"/>
      <c r="E22" s="541">
        <v>-7994977</v>
      </c>
      <c r="F22" s="542">
        <v>-7674040</v>
      </c>
      <c r="G22" s="750">
        <v>-7669950</v>
      </c>
      <c r="H22" s="261">
        <v>-5.3296568691328162E-4</v>
      </c>
      <c r="I22" s="751">
        <v>-4.0653900567819021E-2</v>
      </c>
      <c r="L22" s="16"/>
      <c r="M22" s="74" t="s">
        <v>363</v>
      </c>
      <c r="N22" s="74"/>
      <c r="O22" s="541">
        <v>77962</v>
      </c>
      <c r="P22" s="709">
        <v>244</v>
      </c>
      <c r="Q22" s="750">
        <v>11756</v>
      </c>
      <c r="R22" s="540">
        <v>47.180327868852459</v>
      </c>
      <c r="S22" s="751">
        <v>-0.84920858879967165</v>
      </c>
      <c r="T22" s="709">
        <v>156195</v>
      </c>
      <c r="U22" s="709">
        <v>51917</v>
      </c>
      <c r="V22" s="1269">
        <v>-0.66761420019846984</v>
      </c>
      <c r="W22" s="263"/>
      <c r="X22" s="263"/>
      <c r="Y22" s="29"/>
      <c r="Z22" s="29"/>
      <c r="AA22" s="29"/>
      <c r="AB22" s="29"/>
    </row>
    <row r="23" spans="2:28">
      <c r="B23" s="76" t="s">
        <v>364</v>
      </c>
      <c r="C23" s="75"/>
      <c r="D23" s="75"/>
      <c r="E23" s="541">
        <v>137737296</v>
      </c>
      <c r="F23" s="542">
        <v>137078214</v>
      </c>
      <c r="G23" s="750">
        <v>142315004</v>
      </c>
      <c r="H23" s="261">
        <v>3.8202934275172275E-2</v>
      </c>
      <c r="I23" s="751">
        <v>3.323506510538729E-2</v>
      </c>
      <c r="L23" s="16"/>
      <c r="M23" s="74" t="s">
        <v>365</v>
      </c>
      <c r="N23" s="74"/>
      <c r="O23" s="541">
        <v>-21365</v>
      </c>
      <c r="P23" s="709">
        <v>7518</v>
      </c>
      <c r="Q23" s="750">
        <v>8319</v>
      </c>
      <c r="R23" s="540">
        <v>0.10654429369513169</v>
      </c>
      <c r="S23" s="751">
        <v>-1.3893751462672594</v>
      </c>
      <c r="T23" s="709">
        <v>-41058</v>
      </c>
      <c r="U23" s="709">
        <v>41991</v>
      </c>
      <c r="V23" s="1269">
        <v>-2.0227239514832678</v>
      </c>
      <c r="W23" s="263"/>
      <c r="X23" s="263"/>
      <c r="Y23" s="29"/>
      <c r="Z23" s="29"/>
      <c r="AA23" s="29"/>
      <c r="AB23" s="29"/>
    </row>
    <row r="24" spans="2:28">
      <c r="B24" s="76"/>
      <c r="C24" s="75"/>
      <c r="D24" s="75"/>
      <c r="E24" s="541"/>
      <c r="F24" s="542"/>
      <c r="G24" s="750"/>
      <c r="H24" s="261"/>
      <c r="I24" s="751"/>
      <c r="L24" s="16"/>
      <c r="M24" s="74" t="s">
        <v>192</v>
      </c>
      <c r="N24" s="74"/>
      <c r="O24" s="541">
        <v>176384</v>
      </c>
      <c r="P24" s="709">
        <v>71656</v>
      </c>
      <c r="Q24" s="750">
        <v>132530</v>
      </c>
      <c r="R24" s="540">
        <v>0.84953109299988838</v>
      </c>
      <c r="S24" s="751">
        <v>-0.24862799346879536</v>
      </c>
      <c r="T24" s="709">
        <v>514779</v>
      </c>
      <c r="U24" s="709">
        <v>584648</v>
      </c>
      <c r="V24" s="1269">
        <v>0.13572620483741568</v>
      </c>
      <c r="W24" s="263"/>
      <c r="X24" s="263"/>
      <c r="Y24" s="29"/>
      <c r="Z24" s="29"/>
      <c r="AA24" s="29"/>
      <c r="AB24" s="29"/>
    </row>
    <row r="25" spans="2:28" ht="15">
      <c r="B25" s="76" t="s">
        <v>366</v>
      </c>
      <c r="C25" s="75"/>
      <c r="D25" s="75"/>
      <c r="E25" s="541">
        <v>932734</v>
      </c>
      <c r="F25" s="542">
        <v>956885</v>
      </c>
      <c r="G25" s="750">
        <v>992429</v>
      </c>
      <c r="H25" s="261">
        <v>3.7145529504590415E-2</v>
      </c>
      <c r="I25" s="751">
        <v>6.4000025730808568E-2</v>
      </c>
      <c r="L25" s="113"/>
      <c r="M25" s="944" t="s">
        <v>367</v>
      </c>
      <c r="N25" s="167"/>
      <c r="O25" s="543">
        <v>1582733</v>
      </c>
      <c r="P25" s="717">
        <v>1654191</v>
      </c>
      <c r="Q25" s="752">
        <v>1799499</v>
      </c>
      <c r="R25" s="1756">
        <v>8.7842335014517672E-2</v>
      </c>
      <c r="S25" s="753">
        <v>0.1369567703459775</v>
      </c>
      <c r="T25" s="717">
        <v>6111966</v>
      </c>
      <c r="U25" s="717">
        <v>6821279</v>
      </c>
      <c r="V25" s="1270">
        <v>0.11605316521721488</v>
      </c>
      <c r="W25" s="263"/>
      <c r="X25" s="263"/>
      <c r="Y25" s="29"/>
      <c r="Z25" s="29"/>
      <c r="AA25" s="29"/>
      <c r="AB25" s="29"/>
    </row>
    <row r="26" spans="2:28" ht="15">
      <c r="B26" s="76" t="s">
        <v>368</v>
      </c>
      <c r="C26" s="75"/>
      <c r="D26" s="75"/>
      <c r="E26" s="541">
        <v>1841147</v>
      </c>
      <c r="F26" s="542">
        <v>2725302</v>
      </c>
      <c r="G26" s="750">
        <v>2672458</v>
      </c>
      <c r="H26" s="261">
        <v>-1.9390144651858766E-2</v>
      </c>
      <c r="I26" s="751">
        <v>0.4515179939461651</v>
      </c>
      <c r="L26" s="113" t="s">
        <v>49</v>
      </c>
      <c r="M26" s="74"/>
      <c r="N26" s="74"/>
      <c r="O26" s="541"/>
      <c r="P26" s="709"/>
      <c r="Q26" s="750"/>
      <c r="R26" s="540"/>
      <c r="S26" s="751"/>
      <c r="T26" s="709"/>
      <c r="U26" s="709"/>
      <c r="V26" s="1269"/>
      <c r="W26" s="263"/>
      <c r="X26" s="263"/>
      <c r="Y26" s="29"/>
      <c r="Z26" s="29"/>
      <c r="AA26" s="29"/>
      <c r="AB26" s="29"/>
    </row>
    <row r="27" spans="2:28">
      <c r="B27" s="76" t="s">
        <v>369</v>
      </c>
      <c r="C27" s="75"/>
      <c r="D27" s="75"/>
      <c r="E27" s="541">
        <v>528184</v>
      </c>
      <c r="F27" s="542">
        <v>553561</v>
      </c>
      <c r="G27" s="750">
        <v>345906</v>
      </c>
      <c r="H27" s="261">
        <v>-0.37512577656301654</v>
      </c>
      <c r="I27" s="751">
        <v>-0.34510322160459234</v>
      </c>
      <c r="L27" s="16"/>
      <c r="M27" s="74" t="s">
        <v>370</v>
      </c>
      <c r="N27" s="74"/>
      <c r="O27" s="541">
        <v>407149</v>
      </c>
      <c r="P27" s="709">
        <v>467467</v>
      </c>
      <c r="Q27" s="750">
        <v>519300</v>
      </c>
      <c r="R27" s="540">
        <v>0.11088055413537212</v>
      </c>
      <c r="S27" s="751">
        <v>0.27545444051195017</v>
      </c>
      <c r="T27" s="709">
        <v>1693617</v>
      </c>
      <c r="U27" s="709">
        <v>1848025</v>
      </c>
      <c r="V27" s="1269">
        <v>9.1170553909177818E-2</v>
      </c>
      <c r="W27" s="263"/>
      <c r="X27" s="263"/>
      <c r="Y27" s="29"/>
      <c r="Z27" s="29"/>
      <c r="AA27" s="29"/>
      <c r="AB27" s="29"/>
    </row>
    <row r="28" spans="2:28">
      <c r="B28" s="76" t="s">
        <v>371</v>
      </c>
      <c r="C28" s="75"/>
      <c r="D28" s="75"/>
      <c r="E28" s="541">
        <v>763918</v>
      </c>
      <c r="F28" s="542">
        <v>52388</v>
      </c>
      <c r="G28" s="750">
        <v>65338</v>
      </c>
      <c r="H28" s="261">
        <v>0.24719401389631213</v>
      </c>
      <c r="I28" s="751">
        <v>-0.91446987765702603</v>
      </c>
      <c r="L28" s="16"/>
      <c r="M28" s="74" t="s">
        <v>372</v>
      </c>
      <c r="N28" s="74"/>
      <c r="O28" s="541">
        <v>-94467</v>
      </c>
      <c r="P28" s="709">
        <v>-79117</v>
      </c>
      <c r="Q28" s="750">
        <v>-198457</v>
      </c>
      <c r="R28" s="540">
        <v>1.5083989534486899</v>
      </c>
      <c r="S28" s="751">
        <v>1.1008076894576941</v>
      </c>
      <c r="T28" s="709">
        <v>-494597</v>
      </c>
      <c r="U28" s="709">
        <v>-458825</v>
      </c>
      <c r="V28" s="1269">
        <v>-7.2325549892134411E-2</v>
      </c>
      <c r="W28" s="263"/>
      <c r="X28" s="263"/>
      <c r="Y28" s="29"/>
      <c r="Z28" s="29"/>
      <c r="AA28" s="29"/>
      <c r="AB28" s="29"/>
    </row>
    <row r="29" spans="2:28">
      <c r="B29" s="76" t="s">
        <v>373</v>
      </c>
      <c r="C29" s="75"/>
      <c r="D29" s="75"/>
      <c r="E29" s="541">
        <v>3289157</v>
      </c>
      <c r="F29" s="542">
        <v>4596373</v>
      </c>
      <c r="G29" s="750">
        <v>4764394</v>
      </c>
      <c r="H29" s="261">
        <v>3.6555127271002595E-2</v>
      </c>
      <c r="I29" s="751">
        <v>0.44851522745797784</v>
      </c>
      <c r="L29" s="113"/>
      <c r="M29" s="945" t="s">
        <v>374</v>
      </c>
      <c r="N29" s="167"/>
      <c r="O29" s="543">
        <v>312682</v>
      </c>
      <c r="P29" s="717">
        <v>388350</v>
      </c>
      <c r="Q29" s="752">
        <v>320843</v>
      </c>
      <c r="R29" s="1756">
        <v>-0.17383030771211536</v>
      </c>
      <c r="S29" s="753">
        <v>2.6099999360372519E-2</v>
      </c>
      <c r="T29" s="717">
        <v>1199020</v>
      </c>
      <c r="U29" s="717">
        <v>1389200</v>
      </c>
      <c r="V29" s="1270">
        <v>0.15861286717485948</v>
      </c>
      <c r="W29" s="263"/>
      <c r="X29" s="263"/>
      <c r="Y29" s="29"/>
      <c r="Z29" s="29"/>
      <c r="AA29" s="29"/>
      <c r="AB29" s="29"/>
    </row>
    <row r="30" spans="2:28">
      <c r="B30" s="76" t="s">
        <v>375</v>
      </c>
      <c r="C30" s="74"/>
      <c r="D30" s="75"/>
      <c r="E30" s="541">
        <v>841170</v>
      </c>
      <c r="F30" s="542">
        <v>853974</v>
      </c>
      <c r="G30" s="750">
        <v>708560</v>
      </c>
      <c r="H30" s="261">
        <v>-0.17027918882776291</v>
      </c>
      <c r="I30" s="751">
        <v>-0.15764946443643973</v>
      </c>
      <c r="L30" s="113"/>
      <c r="M30" s="1758"/>
      <c r="N30" s="167"/>
      <c r="O30" s="541"/>
      <c r="P30" s="709"/>
      <c r="Q30" s="750"/>
      <c r="R30" s="540"/>
      <c r="S30" s="751"/>
      <c r="T30" s="709"/>
      <c r="U30" s="709"/>
      <c r="V30" s="1269"/>
      <c r="W30" s="29"/>
      <c r="X30" s="29"/>
      <c r="Y30" s="29"/>
      <c r="Z30" s="29"/>
      <c r="AA30" s="29"/>
      <c r="AB30" s="29"/>
    </row>
    <row r="31" spans="2:28" ht="15">
      <c r="B31" s="76" t="s">
        <v>376</v>
      </c>
      <c r="C31" s="75"/>
      <c r="D31" s="75"/>
      <c r="E31" s="541">
        <v>7641103</v>
      </c>
      <c r="F31" s="542">
        <v>10673230</v>
      </c>
      <c r="G31" s="750">
        <v>11471845</v>
      </c>
      <c r="H31" s="261">
        <v>7.4824116036101534E-2</v>
      </c>
      <c r="I31" s="751">
        <v>0.50133364253825663</v>
      </c>
      <c r="L31" s="113" t="s">
        <v>541</v>
      </c>
      <c r="M31" s="30"/>
      <c r="N31" s="30"/>
      <c r="O31" s="541"/>
      <c r="P31" s="709"/>
      <c r="Q31" s="750"/>
      <c r="R31" s="540"/>
      <c r="S31" s="751"/>
      <c r="T31" s="709"/>
      <c r="U31" s="709"/>
      <c r="V31" s="1269"/>
      <c r="W31" s="265"/>
      <c r="X31" s="29"/>
      <c r="Y31" s="29"/>
      <c r="Z31" s="29"/>
      <c r="AA31" s="29"/>
      <c r="AB31" s="29"/>
    </row>
    <row r="32" spans="2:28">
      <c r="B32" s="76"/>
      <c r="C32" s="75"/>
      <c r="D32" s="75"/>
      <c r="E32" s="541"/>
      <c r="F32" s="542"/>
      <c r="G32" s="750"/>
      <c r="H32" s="261"/>
      <c r="I32" s="751"/>
      <c r="L32" s="16"/>
      <c r="M32" s="74" t="s">
        <v>537</v>
      </c>
      <c r="N32" s="30"/>
      <c r="O32" s="188">
        <v>0</v>
      </c>
      <c r="P32" s="1267">
        <v>421360</v>
      </c>
      <c r="Q32" s="750">
        <v>414114</v>
      </c>
      <c r="R32" s="540">
        <v>-1.7196696411619517E-2</v>
      </c>
      <c r="S32" s="751" t="s">
        <v>543</v>
      </c>
      <c r="T32" s="1267">
        <v>0</v>
      </c>
      <c r="U32" s="709">
        <v>1387341</v>
      </c>
      <c r="V32" s="1269" t="s">
        <v>543</v>
      </c>
      <c r="W32" s="29"/>
      <c r="X32" s="29"/>
      <c r="Y32" s="29"/>
      <c r="Z32" s="29"/>
      <c r="AA32" s="29"/>
      <c r="AB32" s="29"/>
    </row>
    <row r="33" spans="2:28">
      <c r="B33" s="2068" t="s">
        <v>378</v>
      </c>
      <c r="C33" s="2069"/>
      <c r="D33" s="2069"/>
      <c r="E33" s="543">
        <v>256088940</v>
      </c>
      <c r="F33" s="544">
        <v>255180624</v>
      </c>
      <c r="G33" s="752">
        <v>267362533</v>
      </c>
      <c r="H33" s="545">
        <v>4.773837765989631E-2</v>
      </c>
      <c r="I33" s="753">
        <v>4.4022178388492685E-2</v>
      </c>
      <c r="L33" s="16"/>
      <c r="M33" s="74" t="s">
        <v>538</v>
      </c>
      <c r="N33" s="30"/>
      <c r="O33" s="188">
        <v>0</v>
      </c>
      <c r="P33" s="1267">
        <v>-297407</v>
      </c>
      <c r="Q33" s="750">
        <v>-289441</v>
      </c>
      <c r="R33" s="540">
        <v>-2.6784843665414736E-2</v>
      </c>
      <c r="S33" s="751" t="s">
        <v>543</v>
      </c>
      <c r="T33" s="1267">
        <v>0</v>
      </c>
      <c r="U33" s="709">
        <v>-972707</v>
      </c>
      <c r="V33" s="1269" t="s">
        <v>543</v>
      </c>
      <c r="W33" s="29"/>
      <c r="X33" s="29"/>
      <c r="Y33" s="29"/>
      <c r="Z33" s="29"/>
      <c r="AA33" s="29"/>
      <c r="AB33" s="29"/>
    </row>
    <row r="34" spans="2:28">
      <c r="B34" s="76"/>
      <c r="C34" s="75"/>
      <c r="D34" s="75"/>
      <c r="E34" s="541"/>
      <c r="F34" s="542"/>
      <c r="G34" s="750"/>
      <c r="H34" s="261"/>
      <c r="I34" s="751"/>
      <c r="L34" s="113" t="s">
        <v>542</v>
      </c>
      <c r="M34" s="30"/>
      <c r="N34" s="30"/>
      <c r="O34" s="189">
        <v>0</v>
      </c>
      <c r="P34" s="1677">
        <v>123953</v>
      </c>
      <c r="Q34" s="752">
        <v>124673</v>
      </c>
      <c r="R34" s="1756">
        <v>5.80865327987221E-3</v>
      </c>
      <c r="S34" s="753" t="s">
        <v>543</v>
      </c>
      <c r="T34" s="1677">
        <v>0</v>
      </c>
      <c r="U34" s="717">
        <v>414634</v>
      </c>
      <c r="V34" s="1270" t="s">
        <v>543</v>
      </c>
      <c r="W34" s="29"/>
      <c r="X34" s="29"/>
      <c r="Y34" s="29"/>
      <c r="Z34" s="29"/>
      <c r="AA34" s="29"/>
      <c r="AB34" s="29"/>
    </row>
    <row r="35" spans="2:28">
      <c r="B35" s="2074" t="s">
        <v>379</v>
      </c>
      <c r="C35" s="2075"/>
      <c r="D35" s="2075"/>
      <c r="E35" s="541"/>
      <c r="F35" s="542"/>
      <c r="G35" s="750"/>
      <c r="H35" s="261"/>
      <c r="I35" s="751"/>
      <c r="L35" s="113"/>
      <c r="M35" s="1758"/>
      <c r="N35" s="167"/>
      <c r="O35" s="541"/>
      <c r="P35" s="709"/>
      <c r="Q35" s="750"/>
      <c r="R35" s="540"/>
      <c r="S35" s="751"/>
      <c r="T35" s="709"/>
      <c r="U35" s="709"/>
      <c r="V35" s="1269"/>
      <c r="W35" s="29"/>
      <c r="X35" s="29"/>
      <c r="Y35" s="29"/>
      <c r="Z35" s="29"/>
      <c r="AA35" s="29"/>
      <c r="AB35" s="29"/>
    </row>
    <row r="36" spans="2:28">
      <c r="B36" s="72" t="s">
        <v>60</v>
      </c>
      <c r="C36" s="75"/>
      <c r="D36" s="75"/>
      <c r="E36" s="541"/>
      <c r="F36" s="542"/>
      <c r="G36" s="750"/>
      <c r="H36" s="261"/>
      <c r="I36" s="751"/>
      <c r="L36" s="113" t="s">
        <v>50</v>
      </c>
      <c r="M36" s="74"/>
      <c r="N36" s="74"/>
      <c r="O36" s="541"/>
      <c r="P36" s="709"/>
      <c r="Q36" s="750"/>
      <c r="R36" s="540"/>
      <c r="S36" s="751"/>
      <c r="T36" s="709"/>
      <c r="U36" s="709"/>
      <c r="V36" s="1269"/>
      <c r="W36" s="29"/>
      <c r="X36" s="29"/>
      <c r="Y36" s="29"/>
      <c r="Z36" s="29"/>
      <c r="AA36" s="29"/>
      <c r="AB36" s="29"/>
    </row>
    <row r="37" spans="2:28">
      <c r="B37" s="76"/>
      <c r="C37" s="75" t="s">
        <v>348</v>
      </c>
      <c r="D37" s="75"/>
      <c r="E37" s="541">
        <v>47160191</v>
      </c>
      <c r="F37" s="542">
        <v>46588002</v>
      </c>
      <c r="G37" s="750">
        <v>52217286</v>
      </c>
      <c r="H37" s="261">
        <v>0.12083119598045866</v>
      </c>
      <c r="I37" s="751">
        <v>0.10723228411013008</v>
      </c>
      <c r="L37" s="16"/>
      <c r="M37" s="74" t="s">
        <v>377</v>
      </c>
      <c r="N37" s="74"/>
      <c r="O37" s="541">
        <v>-1271578</v>
      </c>
      <c r="P37" s="709">
        <v>-1341137</v>
      </c>
      <c r="Q37" s="750">
        <v>-1428178</v>
      </c>
      <c r="R37" s="540">
        <v>6.4900901250207851E-2</v>
      </c>
      <c r="S37" s="751">
        <v>0.12315406526379034</v>
      </c>
      <c r="T37" s="709">
        <v>-4676436</v>
      </c>
      <c r="U37" s="709">
        <v>-5435471</v>
      </c>
      <c r="V37" s="1269">
        <v>0.16231057155491918</v>
      </c>
      <c r="W37" s="29"/>
      <c r="X37" s="29"/>
      <c r="Y37" s="29"/>
      <c r="Z37" s="29"/>
      <c r="AA37" s="29"/>
      <c r="AB37" s="29"/>
    </row>
    <row r="38" spans="2:28">
      <c r="B38" s="76"/>
      <c r="C38" s="75" t="s">
        <v>350</v>
      </c>
      <c r="D38" s="75"/>
      <c r="E38" s="541">
        <v>114681875</v>
      </c>
      <c r="F38" s="542">
        <v>111842453</v>
      </c>
      <c r="G38" s="750">
        <v>118184347</v>
      </c>
      <c r="H38" s="261">
        <v>5.6703817109590757E-2</v>
      </c>
      <c r="I38" s="751">
        <v>3.054076330719218E-2</v>
      </c>
      <c r="L38" s="16"/>
      <c r="M38" s="79" t="s">
        <v>471</v>
      </c>
      <c r="N38" s="74"/>
      <c r="O38" s="541">
        <v>-1150867</v>
      </c>
      <c r="P38" s="709">
        <v>-1068459</v>
      </c>
      <c r="Q38" s="750">
        <v>-1186497</v>
      </c>
      <c r="R38" s="540">
        <v>0.11047499248918302</v>
      </c>
      <c r="S38" s="751">
        <v>3.0959268099615335E-2</v>
      </c>
      <c r="T38" s="709">
        <v>-3891622</v>
      </c>
      <c r="U38" s="709">
        <v>-4090784</v>
      </c>
      <c r="V38" s="1269">
        <v>5.1177118435449281E-2</v>
      </c>
      <c r="W38" s="29"/>
      <c r="X38" s="29"/>
      <c r="Y38" s="29"/>
      <c r="Z38" s="29"/>
      <c r="AA38" s="29"/>
      <c r="AB38" s="29"/>
    </row>
    <row r="39" spans="2:28">
      <c r="B39" s="76"/>
      <c r="C39" s="75" t="s">
        <v>382</v>
      </c>
      <c r="D39" s="75"/>
      <c r="E39" s="541">
        <v>161842066</v>
      </c>
      <c r="F39" s="542">
        <v>158430455</v>
      </c>
      <c r="G39" s="750">
        <v>170401633</v>
      </c>
      <c r="H39" s="261">
        <v>7.5561090826886793E-2</v>
      </c>
      <c r="I39" s="751">
        <v>5.2888394294225087E-2</v>
      </c>
      <c r="L39" s="16"/>
      <c r="M39" s="74" t="s">
        <v>224</v>
      </c>
      <c r="N39" s="74"/>
      <c r="O39" s="541">
        <v>-186625</v>
      </c>
      <c r="P39" s="709">
        <v>-219800</v>
      </c>
      <c r="Q39" s="750">
        <v>-256914</v>
      </c>
      <c r="R39" s="540">
        <v>0.16885350318471337</v>
      </c>
      <c r="S39" s="751">
        <v>0.37663228399196247</v>
      </c>
      <c r="T39" s="709">
        <v>-713470</v>
      </c>
      <c r="U39" s="709">
        <v>-893142</v>
      </c>
      <c r="V39" s="1269">
        <v>0.25182838801911783</v>
      </c>
      <c r="W39" s="29"/>
      <c r="X39" s="29"/>
      <c r="Y39" s="29"/>
      <c r="Z39" s="29"/>
      <c r="AA39" s="29"/>
      <c r="AB39" s="29"/>
    </row>
    <row r="40" spans="2:28">
      <c r="B40" s="76"/>
      <c r="C40" s="75"/>
      <c r="D40" s="75"/>
      <c r="E40" s="541"/>
      <c r="F40" s="542"/>
      <c r="G40" s="750"/>
      <c r="H40" s="261"/>
      <c r="I40" s="751"/>
      <c r="L40" s="16"/>
      <c r="M40" s="74" t="s">
        <v>380</v>
      </c>
      <c r="N40" s="74"/>
      <c r="O40" s="188">
        <v>-4300</v>
      </c>
      <c r="P40" s="1267">
        <v>0</v>
      </c>
      <c r="Q40" s="775">
        <v>0</v>
      </c>
      <c r="R40" s="540" t="s">
        <v>543</v>
      </c>
      <c r="S40" s="751">
        <v>-1</v>
      </c>
      <c r="T40" s="1267">
        <v>-27346</v>
      </c>
      <c r="U40" s="1267">
        <v>0</v>
      </c>
      <c r="V40" s="1269">
        <v>-1</v>
      </c>
      <c r="W40" s="29"/>
      <c r="X40" s="29"/>
      <c r="Y40" s="29"/>
      <c r="Z40" s="29"/>
      <c r="AA40" s="29"/>
      <c r="AB40" s="29"/>
    </row>
    <row r="41" spans="2:28">
      <c r="B41" s="76" t="s">
        <v>383</v>
      </c>
      <c r="C41" s="75"/>
      <c r="D41" s="75"/>
      <c r="E41" s="541">
        <v>9060710</v>
      </c>
      <c r="F41" s="542">
        <v>10181173</v>
      </c>
      <c r="G41" s="750">
        <v>8243787</v>
      </c>
      <c r="H41" s="261">
        <v>-0.19029104013849876</v>
      </c>
      <c r="I41" s="751">
        <v>-9.0161035945306708E-2</v>
      </c>
      <c r="L41" s="16"/>
      <c r="M41" s="2070" t="s">
        <v>225</v>
      </c>
      <c r="N41" s="2070"/>
      <c r="O41" s="541">
        <v>-3808</v>
      </c>
      <c r="P41" s="709">
        <v>-65</v>
      </c>
      <c r="Q41" s="750">
        <v>-120</v>
      </c>
      <c r="R41" s="540">
        <v>0.84615384615384615</v>
      </c>
      <c r="S41" s="751">
        <v>-0.96848739495798319</v>
      </c>
      <c r="T41" s="709">
        <v>-28269</v>
      </c>
      <c r="U41" s="709">
        <v>-7355</v>
      </c>
      <c r="V41" s="1269">
        <v>-0.73982100534154016</v>
      </c>
      <c r="W41" s="29"/>
      <c r="X41" s="29"/>
      <c r="Y41" s="29"/>
      <c r="Z41" s="29"/>
      <c r="AA41" s="29"/>
      <c r="AB41" s="29"/>
    </row>
    <row r="42" spans="2:28">
      <c r="B42" s="76"/>
      <c r="C42" s="79" t="s">
        <v>146</v>
      </c>
      <c r="D42" s="75"/>
      <c r="E42" s="541">
        <v>6646830</v>
      </c>
      <c r="F42" s="542">
        <v>6643892</v>
      </c>
      <c r="G42" s="750">
        <v>4776512</v>
      </c>
      <c r="H42" s="261">
        <v>-0.28106718170614453</v>
      </c>
      <c r="I42" s="751">
        <v>-0.2813849609513106</v>
      </c>
      <c r="L42" s="16"/>
      <c r="M42" s="142" t="s">
        <v>381</v>
      </c>
      <c r="N42" s="74"/>
      <c r="O42" s="541">
        <v>-409049</v>
      </c>
      <c r="P42" s="709">
        <v>-115181</v>
      </c>
      <c r="Q42" s="750">
        <v>-208248</v>
      </c>
      <c r="R42" s="540">
        <v>0.80800652885458535</v>
      </c>
      <c r="S42" s="751">
        <v>-0.4908971785776276</v>
      </c>
      <c r="T42" s="709">
        <v>-745000</v>
      </c>
      <c r="U42" s="709">
        <v>-561031</v>
      </c>
      <c r="V42" s="1269">
        <v>-0.24693825503355704</v>
      </c>
      <c r="W42" s="29"/>
      <c r="X42" s="29"/>
      <c r="Y42" s="29"/>
      <c r="Z42" s="29"/>
      <c r="AA42" s="29"/>
      <c r="AB42" s="29"/>
    </row>
    <row r="43" spans="2:28">
      <c r="B43" s="76"/>
      <c r="C43" s="79" t="s">
        <v>384</v>
      </c>
      <c r="D43" s="75"/>
      <c r="E43" s="541">
        <v>2298494</v>
      </c>
      <c r="F43" s="542">
        <v>3401635</v>
      </c>
      <c r="G43" s="750">
        <v>3332706</v>
      </c>
      <c r="H43" s="261">
        <v>-2.0263490938916138E-2</v>
      </c>
      <c r="I43" s="751">
        <v>0.44995201205659008</v>
      </c>
      <c r="L43" s="113"/>
      <c r="M43" s="1754" t="s">
        <v>50</v>
      </c>
      <c r="N43" s="1754"/>
      <c r="O43" s="543">
        <v>-3026227</v>
      </c>
      <c r="P43" s="717">
        <v>-2744642</v>
      </c>
      <c r="Q43" s="752">
        <v>-3079957</v>
      </c>
      <c r="R43" s="1756">
        <v>0.12217076033959985</v>
      </c>
      <c r="S43" s="753">
        <v>1.7754781779423686E-2</v>
      </c>
      <c r="T43" s="717">
        <v>-10082143</v>
      </c>
      <c r="U43" s="717">
        <v>-10987783</v>
      </c>
      <c r="V43" s="1270">
        <v>8.9826141128924675E-2</v>
      </c>
      <c r="W43" s="29"/>
      <c r="X43" s="29"/>
      <c r="Y43" s="29"/>
      <c r="Z43" s="29"/>
      <c r="AA43" s="29"/>
      <c r="AB43" s="29"/>
    </row>
    <row r="44" spans="2:28">
      <c r="B44" s="76"/>
      <c r="C44" s="79" t="s">
        <v>385</v>
      </c>
      <c r="D44" s="75"/>
      <c r="E44" s="541">
        <v>115386</v>
      </c>
      <c r="F44" s="542">
        <v>135646</v>
      </c>
      <c r="G44" s="750">
        <v>134569</v>
      </c>
      <c r="H44" s="261">
        <v>-7.9397844389071555E-3</v>
      </c>
      <c r="I44" s="751">
        <v>0.16625067165860677</v>
      </c>
      <c r="L44" s="113"/>
      <c r="M44" s="1754"/>
      <c r="N44" s="1754"/>
      <c r="O44" s="543"/>
      <c r="P44" s="717"/>
      <c r="Q44" s="752"/>
      <c r="R44" s="1756"/>
      <c r="S44" s="753"/>
      <c r="T44" s="717"/>
      <c r="U44" s="717"/>
      <c r="V44" s="1270"/>
      <c r="W44" s="29"/>
      <c r="X44" s="29"/>
      <c r="Y44" s="29"/>
      <c r="Z44" s="29"/>
      <c r="AA44" s="29"/>
      <c r="AB44" s="29"/>
    </row>
    <row r="45" spans="2:28">
      <c r="B45" s="76"/>
      <c r="C45" s="75"/>
      <c r="D45" s="75"/>
      <c r="E45" s="541"/>
      <c r="F45" s="542"/>
      <c r="G45" s="750"/>
      <c r="H45" s="261"/>
      <c r="I45" s="751"/>
      <c r="L45" s="2064" t="s">
        <v>51</v>
      </c>
      <c r="M45" s="2065"/>
      <c r="N45" s="2065"/>
      <c r="O45" s="543">
        <v>1755686</v>
      </c>
      <c r="P45" s="717">
        <v>2506763</v>
      </c>
      <c r="Q45" s="752">
        <v>2360039</v>
      </c>
      <c r="R45" s="1756">
        <v>-5.8531261232114884E-2</v>
      </c>
      <c r="S45" s="753">
        <v>0.34422613155199733</v>
      </c>
      <c r="T45" s="717">
        <v>7824527</v>
      </c>
      <c r="U45" s="717">
        <v>9947553</v>
      </c>
      <c r="V45" s="1270">
        <v>0.27132962797623422</v>
      </c>
      <c r="W45" s="29"/>
      <c r="X45" s="29"/>
      <c r="Y45" s="29"/>
      <c r="Z45" s="29"/>
      <c r="AA45" s="29"/>
      <c r="AB45" s="29"/>
    </row>
    <row r="46" spans="2:28">
      <c r="B46" s="76" t="s">
        <v>145</v>
      </c>
      <c r="C46" s="75"/>
      <c r="D46" s="75"/>
      <c r="E46" s="541">
        <v>10754385</v>
      </c>
      <c r="F46" s="542">
        <v>11241079</v>
      </c>
      <c r="G46" s="750">
        <v>10675238</v>
      </c>
      <c r="H46" s="261">
        <v>-5.0336893815976204E-2</v>
      </c>
      <c r="I46" s="751">
        <v>-7.3595096325824302E-3</v>
      </c>
      <c r="L46" s="113"/>
      <c r="M46" s="74"/>
      <c r="N46" s="74"/>
      <c r="O46" s="543"/>
      <c r="P46" s="717"/>
      <c r="Q46" s="752"/>
      <c r="R46" s="1756"/>
      <c r="S46" s="753"/>
      <c r="T46" s="717"/>
      <c r="U46" s="717"/>
      <c r="V46" s="1270"/>
      <c r="W46" s="29"/>
      <c r="X46" s="29"/>
      <c r="Y46" s="29"/>
      <c r="Z46" s="29"/>
      <c r="AA46" s="29"/>
      <c r="AB46" s="29"/>
    </row>
    <row r="47" spans="2:28">
      <c r="B47" s="76" t="s">
        <v>148</v>
      </c>
      <c r="C47" s="75"/>
      <c r="D47" s="75"/>
      <c r="E47" s="541">
        <v>17268443</v>
      </c>
      <c r="F47" s="542">
        <v>12209724</v>
      </c>
      <c r="G47" s="750">
        <v>14025535</v>
      </c>
      <c r="H47" s="261">
        <v>0.14871843130934001</v>
      </c>
      <c r="I47" s="751">
        <v>-0.1877938850653762</v>
      </c>
      <c r="L47" s="16"/>
      <c r="M47" s="74" t="s">
        <v>52</v>
      </c>
      <c r="N47" s="74"/>
      <c r="O47" s="541">
        <v>-598348</v>
      </c>
      <c r="P47" s="709">
        <v>-728308</v>
      </c>
      <c r="Q47" s="750">
        <v>-735153</v>
      </c>
      <c r="R47" s="540">
        <v>9.3984962406015032E-3</v>
      </c>
      <c r="S47" s="751">
        <v>0.22863784954574928</v>
      </c>
      <c r="T47" s="709">
        <v>-2201275</v>
      </c>
      <c r="U47" s="709">
        <v>-2864899</v>
      </c>
      <c r="V47" s="1269">
        <v>0.30147255567795939</v>
      </c>
      <c r="W47" s="29"/>
      <c r="X47" s="29"/>
      <c r="Y47" s="29"/>
      <c r="Z47" s="29"/>
      <c r="AA47" s="29"/>
      <c r="AB47" s="29"/>
    </row>
    <row r="48" spans="2:28">
      <c r="B48" s="76" t="s">
        <v>386</v>
      </c>
      <c r="C48" s="75"/>
      <c r="D48" s="75"/>
      <c r="E48" s="541">
        <v>528184</v>
      </c>
      <c r="F48" s="542">
        <v>553561</v>
      </c>
      <c r="G48" s="750">
        <v>345906</v>
      </c>
      <c r="H48" s="261">
        <v>-0.37512577656301654</v>
      </c>
      <c r="I48" s="751">
        <v>-0.34510322160459234</v>
      </c>
      <c r="L48" s="16"/>
      <c r="M48" s="74"/>
      <c r="N48" s="74"/>
      <c r="O48" s="541"/>
      <c r="P48" s="709"/>
      <c r="Q48" s="750"/>
      <c r="R48" s="540"/>
      <c r="S48" s="751"/>
      <c r="T48" s="709"/>
      <c r="U48" s="709"/>
      <c r="V48" s="1269"/>
      <c r="W48" s="29"/>
      <c r="X48" s="29"/>
      <c r="Y48" s="29"/>
      <c r="Z48" s="29"/>
      <c r="AA48" s="29"/>
      <c r="AB48" s="29"/>
    </row>
    <row r="49" spans="2:22" ht="15" customHeight="1">
      <c r="B49" s="16" t="s">
        <v>387</v>
      </c>
      <c r="C49" s="74"/>
      <c r="D49" s="74"/>
      <c r="E49" s="541">
        <v>13422285</v>
      </c>
      <c r="F49" s="542">
        <v>14203439</v>
      </c>
      <c r="G49" s="750">
        <v>14264155</v>
      </c>
      <c r="H49" s="261">
        <v>4.2747393782590262E-3</v>
      </c>
      <c r="I49" s="751">
        <v>6.2721809289550928E-2</v>
      </c>
      <c r="L49" s="113" t="s">
        <v>53</v>
      </c>
      <c r="M49" s="1754"/>
      <c r="N49" s="1754"/>
      <c r="O49" s="543">
        <v>1157338</v>
      </c>
      <c r="P49" s="717">
        <v>1778455</v>
      </c>
      <c r="Q49" s="752">
        <v>1624886</v>
      </c>
      <c r="R49" s="1756">
        <v>-8.6349668673089838E-2</v>
      </c>
      <c r="S49" s="753">
        <v>0.40398569821435054</v>
      </c>
      <c r="T49" s="717">
        <v>5623252</v>
      </c>
      <c r="U49" s="717">
        <v>7082654</v>
      </c>
      <c r="V49" s="1270">
        <v>0.25952989480108662</v>
      </c>
    </row>
    <row r="50" spans="2:22">
      <c r="B50" s="76" t="s">
        <v>388</v>
      </c>
      <c r="C50" s="75"/>
      <c r="D50" s="75"/>
      <c r="E50" s="541">
        <v>151485</v>
      </c>
      <c r="F50" s="542">
        <v>928814</v>
      </c>
      <c r="G50" s="750">
        <v>1055893</v>
      </c>
      <c r="H50" s="261">
        <v>0.13681856647294291</v>
      </c>
      <c r="I50" s="751">
        <v>5.970280885896293</v>
      </c>
      <c r="L50" s="16" t="s">
        <v>54</v>
      </c>
      <c r="M50" s="74"/>
      <c r="N50" s="74"/>
      <c r="O50" s="541">
        <v>30625</v>
      </c>
      <c r="P50" s="709">
        <v>39800</v>
      </c>
      <c r="Q50" s="750">
        <v>37876</v>
      </c>
      <c r="R50" s="540">
        <v>-4.8341708542713566E-2</v>
      </c>
      <c r="S50" s="751">
        <v>0.23676734693877552</v>
      </c>
      <c r="T50" s="709">
        <v>121998</v>
      </c>
      <c r="U50" s="709">
        <v>157277</v>
      </c>
      <c r="V50" s="1269">
        <v>0.28917687175199591</v>
      </c>
    </row>
    <row r="51" spans="2:22" ht="15" thickBot="1">
      <c r="B51" s="76" t="s">
        <v>389</v>
      </c>
      <c r="C51" s="75"/>
      <c r="D51" s="75"/>
      <c r="E51" s="541">
        <v>8084148</v>
      </c>
      <c r="F51" s="542">
        <v>10176606</v>
      </c>
      <c r="G51" s="750">
        <v>9254277</v>
      </c>
      <c r="H51" s="261">
        <v>-9.0632279563540141E-2</v>
      </c>
      <c r="I51" s="751">
        <v>0.14474363903283313</v>
      </c>
      <c r="L51" s="546" t="s">
        <v>55</v>
      </c>
      <c r="M51" s="1759"/>
      <c r="N51" s="1759"/>
      <c r="O51" s="731">
        <v>1126713</v>
      </c>
      <c r="P51" s="1760">
        <v>1738655</v>
      </c>
      <c r="Q51" s="1761">
        <v>1587010</v>
      </c>
      <c r="R51" s="1762">
        <v>-8.721971869059704E-2</v>
      </c>
      <c r="S51" s="1763">
        <v>0.40853083260777145</v>
      </c>
      <c r="T51" s="1760">
        <v>5501254</v>
      </c>
      <c r="U51" s="1760">
        <v>6925377</v>
      </c>
      <c r="V51" s="1271">
        <v>0.25887243163104268</v>
      </c>
    </row>
    <row r="52" spans="2:22">
      <c r="B52" s="76"/>
      <c r="C52" s="75"/>
      <c r="D52" s="75"/>
      <c r="E52" s="541"/>
      <c r="F52" s="542"/>
      <c r="G52" s="750"/>
      <c r="H52" s="261"/>
      <c r="I52" s="751"/>
      <c r="L52" s="19"/>
      <c r="M52" s="19"/>
      <c r="N52" s="19"/>
      <c r="O52" s="19"/>
      <c r="P52" s="19"/>
      <c r="Q52" s="19"/>
      <c r="R52" s="19"/>
      <c r="S52" s="19"/>
      <c r="T52" s="19"/>
    </row>
    <row r="53" spans="2:22">
      <c r="B53" s="2068" t="s">
        <v>390</v>
      </c>
      <c r="C53" s="2069"/>
      <c r="D53" s="2069"/>
      <c r="E53" s="543">
        <v>221111706</v>
      </c>
      <c r="F53" s="544">
        <v>217924851</v>
      </c>
      <c r="G53" s="752">
        <v>228266424</v>
      </c>
      <c r="H53" s="545">
        <v>4.7454766872824433E-2</v>
      </c>
      <c r="I53" s="753">
        <v>3.2357934048050804E-2</v>
      </c>
      <c r="L53" s="175"/>
      <c r="M53" s="19"/>
      <c r="N53" s="19"/>
      <c r="O53" s="19"/>
      <c r="P53" s="19"/>
      <c r="Q53" s="19"/>
      <c r="R53" s="19"/>
      <c r="S53" s="19"/>
      <c r="T53" s="19"/>
    </row>
    <row r="54" spans="2:22">
      <c r="B54" s="76"/>
      <c r="C54" s="75"/>
      <c r="D54" s="75"/>
      <c r="E54" s="541"/>
      <c r="F54" s="542"/>
      <c r="G54" s="750"/>
      <c r="H54" s="261"/>
      <c r="I54" s="751"/>
      <c r="T54" s="19"/>
    </row>
    <row r="55" spans="2:22">
      <c r="B55" s="76"/>
      <c r="C55" s="75"/>
      <c r="D55" s="75"/>
      <c r="E55" s="541"/>
      <c r="F55" s="542"/>
      <c r="G55" s="750"/>
      <c r="H55" s="261"/>
      <c r="I55" s="751"/>
      <c r="T55" s="19"/>
    </row>
    <row r="56" spans="2:22">
      <c r="B56" s="72" t="s">
        <v>61</v>
      </c>
      <c r="C56" s="73"/>
      <c r="D56" s="75"/>
      <c r="E56" s="543">
        <v>34346451</v>
      </c>
      <c r="F56" s="544">
        <v>36560502</v>
      </c>
      <c r="G56" s="752">
        <v>38366950</v>
      </c>
      <c r="H56" s="545">
        <v>4.9409824843214684E-2</v>
      </c>
      <c r="I56" s="753">
        <v>0.1170571888198871</v>
      </c>
      <c r="T56" s="19"/>
    </row>
    <row r="57" spans="2:22">
      <c r="B57" s="80" t="s">
        <v>391</v>
      </c>
      <c r="C57" s="81"/>
      <c r="D57" s="81"/>
      <c r="E57" s="541">
        <v>1318993</v>
      </c>
      <c r="F57" s="542">
        <v>1318993</v>
      </c>
      <c r="G57" s="750">
        <v>1318993</v>
      </c>
      <c r="H57" s="261">
        <v>0</v>
      </c>
      <c r="I57" s="751">
        <v>0</v>
      </c>
      <c r="T57" s="19"/>
    </row>
    <row r="58" spans="2:22">
      <c r="B58" s="80" t="s">
        <v>392</v>
      </c>
      <c r="C58" s="81"/>
      <c r="D58" s="81"/>
      <c r="E58" s="541">
        <v>-208879</v>
      </c>
      <c r="F58" s="542">
        <v>-209845</v>
      </c>
      <c r="G58" s="750">
        <v>-209845</v>
      </c>
      <c r="H58" s="261">
        <v>0</v>
      </c>
      <c r="I58" s="751">
        <v>4.6246870197578505E-3</v>
      </c>
      <c r="T58" s="19"/>
    </row>
    <row r="59" spans="2:22">
      <c r="B59" s="80" t="s">
        <v>393</v>
      </c>
      <c r="C59" s="81"/>
      <c r="D59" s="81"/>
      <c r="E59" s="541">
        <v>176307</v>
      </c>
      <c r="F59" s="542">
        <v>139528</v>
      </c>
      <c r="G59" s="750">
        <v>148729</v>
      </c>
      <c r="H59" s="261">
        <v>6.5943753225159107E-2</v>
      </c>
      <c r="I59" s="751">
        <v>-0.15642033498386337</v>
      </c>
      <c r="T59" s="19"/>
    </row>
    <row r="60" spans="2:22">
      <c r="B60" s="80" t="s">
        <v>264</v>
      </c>
      <c r="C60" s="81"/>
      <c r="D60" s="81"/>
      <c r="E60" s="541">
        <v>27202665</v>
      </c>
      <c r="F60" s="542">
        <v>29628427</v>
      </c>
      <c r="G60" s="750">
        <v>29648582</v>
      </c>
      <c r="H60" s="261">
        <v>6.802588608568386E-4</v>
      </c>
      <c r="I60" s="751">
        <v>8.9914609469329568E-2</v>
      </c>
      <c r="T60" s="19"/>
    </row>
    <row r="61" spans="2:22">
      <c r="B61" s="82" t="s">
        <v>394</v>
      </c>
      <c r="C61" s="81"/>
      <c r="D61" s="81"/>
      <c r="E61" s="541">
        <v>214627</v>
      </c>
      <c r="F61" s="542">
        <v>353144</v>
      </c>
      <c r="G61" s="750">
        <v>544767</v>
      </c>
      <c r="H61" s="261">
        <v>0.54262000770224039</v>
      </c>
      <c r="I61" s="751">
        <v>1.5382034879115862</v>
      </c>
      <c r="T61" s="19"/>
    </row>
    <row r="62" spans="2:22">
      <c r="B62" s="80" t="s">
        <v>293</v>
      </c>
      <c r="C62" s="81"/>
      <c r="D62" s="81"/>
      <c r="E62" s="541">
        <v>5642738</v>
      </c>
      <c r="F62" s="542">
        <v>5330255</v>
      </c>
      <c r="G62" s="750">
        <v>6915724</v>
      </c>
      <c r="H62" s="261">
        <v>0.29744712025972492</v>
      </c>
      <c r="I62" s="751">
        <v>0.22559721893874923</v>
      </c>
      <c r="T62" s="19"/>
    </row>
    <row r="63" spans="2:22">
      <c r="B63" s="76"/>
      <c r="C63" s="75"/>
      <c r="D63" s="75"/>
      <c r="E63" s="541"/>
      <c r="F63" s="542"/>
      <c r="G63" s="750"/>
      <c r="H63" s="261"/>
      <c r="I63" s="751"/>
      <c r="T63" s="19"/>
    </row>
    <row r="64" spans="2:22">
      <c r="B64" s="76" t="s">
        <v>54</v>
      </c>
      <c r="C64" s="75"/>
      <c r="D64" s="75"/>
      <c r="E64" s="541">
        <v>630783</v>
      </c>
      <c r="F64" s="542">
        <v>695271</v>
      </c>
      <c r="G64" s="750">
        <v>729159</v>
      </c>
      <c r="H64" s="261">
        <v>4.8740706861065686E-2</v>
      </c>
      <c r="I64" s="751">
        <v>0.15595854675855247</v>
      </c>
      <c r="T64" s="19"/>
    </row>
    <row r="65" spans="2:20">
      <c r="B65" s="76"/>
      <c r="C65" s="75"/>
      <c r="D65" s="75"/>
      <c r="E65" s="541"/>
      <c r="F65" s="542"/>
      <c r="G65" s="750"/>
      <c r="H65" s="261"/>
      <c r="I65" s="751"/>
      <c r="T65" s="19"/>
    </row>
    <row r="66" spans="2:20">
      <c r="B66" s="2068" t="s">
        <v>395</v>
      </c>
      <c r="C66" s="2069"/>
      <c r="D66" s="2069"/>
      <c r="E66" s="543">
        <v>34977234</v>
      </c>
      <c r="F66" s="544">
        <v>37255773</v>
      </c>
      <c r="G66" s="752">
        <v>39096109</v>
      </c>
      <c r="H66" s="545">
        <v>4.9397337695825022E-2</v>
      </c>
      <c r="I66" s="753">
        <v>0.11775873987062556</v>
      </c>
      <c r="T66" s="19"/>
    </row>
    <row r="67" spans="2:20">
      <c r="B67" s="83"/>
      <c r="C67" s="81"/>
      <c r="D67" s="81"/>
      <c r="E67" s="543"/>
      <c r="F67" s="544"/>
      <c r="G67" s="752"/>
      <c r="H67" s="545"/>
      <c r="I67" s="753"/>
      <c r="T67" s="19"/>
    </row>
    <row r="68" spans="2:20">
      <c r="B68" s="2074" t="s">
        <v>396</v>
      </c>
      <c r="C68" s="2075"/>
      <c r="D68" s="2075"/>
      <c r="E68" s="543">
        <v>256088940</v>
      </c>
      <c r="F68" s="544">
        <v>255180624</v>
      </c>
      <c r="G68" s="752">
        <v>267362533</v>
      </c>
      <c r="H68" s="545">
        <v>4.773837765989631E-2</v>
      </c>
      <c r="I68" s="753">
        <v>4.4022178388492685E-2</v>
      </c>
      <c r="T68" s="19"/>
    </row>
    <row r="69" spans="2:20">
      <c r="B69" s="76"/>
      <c r="C69" s="75"/>
      <c r="D69" s="75"/>
      <c r="E69" s="543"/>
      <c r="F69" s="544"/>
      <c r="G69" s="752"/>
      <c r="H69" s="545"/>
      <c r="I69" s="753"/>
      <c r="T69" s="19"/>
    </row>
    <row r="70" spans="2:20">
      <c r="B70" s="72" t="s">
        <v>209</v>
      </c>
      <c r="C70" s="73"/>
      <c r="D70" s="73"/>
      <c r="E70" s="543">
        <v>151223851</v>
      </c>
      <c r="F70" s="544">
        <v>153289772</v>
      </c>
      <c r="G70" s="752">
        <v>142310181</v>
      </c>
      <c r="H70" s="545">
        <v>-7.1626377003157132E-2</v>
      </c>
      <c r="I70" s="753">
        <v>-5.8943545882851507E-2</v>
      </c>
      <c r="T70" s="19"/>
    </row>
    <row r="71" spans="2:20">
      <c r="B71" s="76" t="s">
        <v>397</v>
      </c>
      <c r="C71" s="75"/>
      <c r="D71" s="75"/>
      <c r="E71" s="541">
        <v>22139322</v>
      </c>
      <c r="F71" s="709">
        <v>21007568</v>
      </c>
      <c r="G71" s="750">
        <v>21267157</v>
      </c>
      <c r="H71" s="261">
        <v>1.2356927750989549E-2</v>
      </c>
      <c r="I71" s="751">
        <v>-3.9394386151481962E-2</v>
      </c>
      <c r="T71" s="19"/>
    </row>
    <row r="72" spans="2:20">
      <c r="B72" s="76" t="s">
        <v>398</v>
      </c>
      <c r="C72" s="75"/>
      <c r="D72" s="75"/>
      <c r="E72" s="541">
        <v>85269774</v>
      </c>
      <c r="F72" s="709">
        <v>78586547</v>
      </c>
      <c r="G72" s="750">
        <v>80250985</v>
      </c>
      <c r="H72" s="261">
        <v>2.1179681046426431E-2</v>
      </c>
      <c r="I72" s="751">
        <v>-5.885777297826543E-2</v>
      </c>
      <c r="L72" s="19"/>
      <c r="M72" s="19"/>
      <c r="N72" s="19"/>
      <c r="O72" s="19"/>
      <c r="P72" s="19"/>
      <c r="Q72" s="19"/>
      <c r="R72" s="19"/>
      <c r="S72" s="19"/>
      <c r="T72" s="19"/>
    </row>
    <row r="73" spans="2:20" ht="15" thickBot="1">
      <c r="B73" s="84" t="s">
        <v>399</v>
      </c>
      <c r="C73" s="85"/>
      <c r="D73" s="85"/>
      <c r="E73" s="547">
        <v>43814755</v>
      </c>
      <c r="F73" s="548">
        <v>53695657</v>
      </c>
      <c r="G73" s="549">
        <v>40792039</v>
      </c>
      <c r="H73" s="262">
        <v>-0.24031027313810502</v>
      </c>
      <c r="I73" s="252">
        <v>-6.8988540504220555E-2</v>
      </c>
      <c r="L73" s="19"/>
      <c r="M73" s="19"/>
      <c r="N73" s="19"/>
      <c r="O73" s="19"/>
      <c r="P73" s="19"/>
      <c r="Q73" s="19"/>
      <c r="R73" s="19"/>
      <c r="S73" s="19"/>
      <c r="T73" s="19"/>
    </row>
    <row r="74" spans="2:20" ht="15.75">
      <c r="B74" s="2076"/>
      <c r="C74" s="2076"/>
      <c r="D74" s="56"/>
      <c r="E74" s="55"/>
      <c r="F74" s="55"/>
      <c r="G74" s="55"/>
      <c r="H74" s="55"/>
      <c r="I74" s="55"/>
      <c r="L74" s="19"/>
      <c r="M74" s="19"/>
      <c r="N74" s="19"/>
      <c r="O74" s="19"/>
      <c r="P74" s="19"/>
      <c r="Q74" s="19"/>
      <c r="R74" s="19"/>
      <c r="S74" s="19"/>
      <c r="T74" s="19"/>
    </row>
    <row r="75" spans="2:20">
      <c r="B75" s="1937" t="s">
        <v>400</v>
      </c>
      <c r="C75" s="1938"/>
      <c r="D75" s="1938"/>
      <c r="E75" s="1938"/>
      <c r="F75" s="1938"/>
      <c r="G75" s="1938"/>
      <c r="H75" s="1938"/>
      <c r="I75" s="1938"/>
      <c r="L75" s="19"/>
      <c r="M75" s="19"/>
      <c r="N75" s="19"/>
      <c r="O75" s="19"/>
      <c r="P75" s="19"/>
      <c r="Q75" s="19"/>
      <c r="R75" s="19"/>
      <c r="S75" s="19"/>
      <c r="T75" s="19"/>
    </row>
    <row r="76" spans="2:20">
      <c r="B76" s="1937" t="s">
        <v>401</v>
      </c>
      <c r="C76" s="1938"/>
      <c r="D76" s="1938"/>
      <c r="E76" s="1938"/>
      <c r="F76" s="1938"/>
      <c r="G76" s="1938"/>
      <c r="H76" s="1938"/>
      <c r="I76" s="1938"/>
      <c r="L76" s="19"/>
      <c r="M76" s="19"/>
      <c r="N76" s="19"/>
      <c r="O76" s="19"/>
      <c r="P76" s="19"/>
      <c r="Q76" s="19"/>
      <c r="R76" s="19"/>
      <c r="S76" s="19"/>
      <c r="T76" s="19"/>
    </row>
    <row r="77" spans="2:20">
      <c r="B77" s="2073"/>
      <c r="C77" s="2073"/>
      <c r="D77" s="2073"/>
      <c r="E77" s="2073"/>
      <c r="F77" s="2073"/>
      <c r="G77" s="2073"/>
      <c r="H77" s="2073"/>
      <c r="I77" s="2073"/>
      <c r="L77" s="19"/>
      <c r="M77" s="19"/>
      <c r="N77" s="19"/>
      <c r="O77" s="19"/>
      <c r="P77" s="19"/>
      <c r="Q77" s="19"/>
      <c r="R77" s="19"/>
      <c r="S77" s="19"/>
      <c r="T77" s="19"/>
    </row>
  </sheetData>
  <mergeCells count="25">
    <mergeCell ref="B12:D12"/>
    <mergeCell ref="B8:D8"/>
    <mergeCell ref="B77:I77"/>
    <mergeCell ref="B75:I75"/>
    <mergeCell ref="B35:D35"/>
    <mergeCell ref="B76:I76"/>
    <mergeCell ref="B53:D53"/>
    <mergeCell ref="B66:D66"/>
    <mergeCell ref="B68:D68"/>
    <mergeCell ref="B74:C74"/>
    <mergeCell ref="L16:N16"/>
    <mergeCell ref="L14:N14"/>
    <mergeCell ref="L15:N15"/>
    <mergeCell ref="L45:N45"/>
    <mergeCell ref="B33:D33"/>
    <mergeCell ref="M41:N41"/>
    <mergeCell ref="T6:U6"/>
    <mergeCell ref="H6:I6"/>
    <mergeCell ref="B5:D5"/>
    <mergeCell ref="L5:N5"/>
    <mergeCell ref="B2:I4"/>
    <mergeCell ref="L2:S4"/>
    <mergeCell ref="O6:Q6"/>
    <mergeCell ref="R6:S6"/>
    <mergeCell ref="E6:G6"/>
  </mergeCells>
  <hyperlinks>
    <hyperlink ref="A1" location="'Appendices &gt;&gt;'!A1" display="Back to Appendices" xr:uid="{AEAD92A9-6396-47C5-9FD8-DA0359056B2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6"/>
  <sheetViews>
    <sheetView showGridLines="0" zoomScale="84" zoomScaleNormal="80" workbookViewId="0">
      <selection activeCell="C41" sqref="C41:J61"/>
    </sheetView>
  </sheetViews>
  <sheetFormatPr baseColWidth="10" defaultColWidth="11.42578125" defaultRowHeight="14.25"/>
  <cols>
    <col min="1" max="1" width="11.42578125" style="8"/>
    <col min="2" max="2" width="63.28515625" style="8" customWidth="1"/>
    <col min="3" max="5" width="14.42578125" style="8" customWidth="1"/>
    <col min="6" max="6" width="10" style="8" customWidth="1"/>
    <col min="7" max="7" width="10.5703125" style="8" customWidth="1"/>
    <col min="8" max="9" width="11.42578125" style="8"/>
    <col min="10" max="10" width="14.5703125" style="8" customWidth="1"/>
    <col min="11" max="16384" width="11.42578125" style="8"/>
  </cols>
  <sheetData>
    <row r="1" spans="1:10" ht="15">
      <c r="A1" s="405" t="s">
        <v>814</v>
      </c>
    </row>
    <row r="2" spans="1:10" ht="15">
      <c r="D2" s="48"/>
      <c r="E2" s="47"/>
      <c r="F2" s="47"/>
      <c r="G2" s="47"/>
    </row>
    <row r="3" spans="1:10">
      <c r="B3" s="2055" t="s">
        <v>402</v>
      </c>
      <c r="C3" s="2056"/>
      <c r="D3" s="2056"/>
      <c r="E3" s="2056"/>
      <c r="F3" s="2056"/>
      <c r="G3" s="2056"/>
    </row>
    <row r="4" spans="1:10">
      <c r="B4" s="2056"/>
      <c r="C4" s="2056"/>
      <c r="D4" s="2056"/>
      <c r="E4" s="2056"/>
      <c r="F4" s="2056"/>
      <c r="G4" s="2056"/>
    </row>
    <row r="5" spans="1:10">
      <c r="B5" s="2056"/>
      <c r="C5" s="2056"/>
      <c r="D5" s="2056"/>
      <c r="E5" s="2056"/>
      <c r="F5" s="2056"/>
      <c r="G5" s="2056"/>
    </row>
    <row r="6" spans="1:10" ht="15.75" thickBot="1">
      <c r="B6"/>
      <c r="C6"/>
      <c r="D6"/>
      <c r="E6"/>
      <c r="F6"/>
      <c r="G6"/>
      <c r="H6"/>
      <c r="I6" s="33"/>
      <c r="J6" s="33"/>
    </row>
    <row r="7" spans="1:10" ht="15">
      <c r="B7" s="550"/>
      <c r="C7" s="2079" t="s">
        <v>403</v>
      </c>
      <c r="D7" s="2080"/>
      <c r="E7" s="2081"/>
      <c r="F7" s="2082" t="s">
        <v>42</v>
      </c>
      <c r="G7" s="2083"/>
      <c r="H7"/>
      <c r="I7" s="33"/>
      <c r="J7" s="33"/>
    </row>
    <row r="8" spans="1:10" ht="15.75" thickBot="1">
      <c r="B8" s="946"/>
      <c r="C8" s="1814" t="s">
        <v>772</v>
      </c>
      <c r="D8" s="1815" t="s">
        <v>713</v>
      </c>
      <c r="E8" s="1815" t="s">
        <v>773</v>
      </c>
      <c r="F8" s="877" t="s">
        <v>26</v>
      </c>
      <c r="G8" s="878" t="s">
        <v>27</v>
      </c>
      <c r="H8"/>
      <c r="I8" s="33"/>
    </row>
    <row r="9" spans="1:10" ht="15">
      <c r="B9" s="551" t="s">
        <v>344</v>
      </c>
      <c r="C9" s="879"/>
      <c r="D9" s="1676"/>
      <c r="E9" s="880"/>
      <c r="F9" s="879"/>
      <c r="G9" s="880"/>
      <c r="H9"/>
      <c r="I9" s="33"/>
      <c r="J9" s="33"/>
    </row>
    <row r="10" spans="1:10" ht="15">
      <c r="A10" s="755"/>
      <c r="B10" s="49" t="s">
        <v>404</v>
      </c>
      <c r="C10" s="188">
        <v>399943</v>
      </c>
      <c r="D10" s="1267">
        <v>121123</v>
      </c>
      <c r="E10" s="775">
        <v>320909</v>
      </c>
      <c r="F10" s="1658">
        <v>1.6494472560950439</v>
      </c>
      <c r="G10" s="947">
        <v>-0.19761315987528222</v>
      </c>
      <c r="H10"/>
      <c r="I10" s="33"/>
      <c r="J10" s="33"/>
    </row>
    <row r="11" spans="1:10" ht="15">
      <c r="A11" s="755"/>
      <c r="B11" s="49" t="s">
        <v>405</v>
      </c>
      <c r="C11" s="188">
        <v>0</v>
      </c>
      <c r="D11" s="1267">
        <v>0</v>
      </c>
      <c r="E11" s="775">
        <v>0</v>
      </c>
      <c r="F11" s="1658" t="s">
        <v>543</v>
      </c>
      <c r="G11" s="947" t="s">
        <v>543</v>
      </c>
      <c r="H11"/>
      <c r="I11" s="33"/>
      <c r="J11" s="33"/>
    </row>
    <row r="12" spans="1:10" ht="15">
      <c r="A12" s="755"/>
      <c r="B12" s="49" t="s">
        <v>356</v>
      </c>
      <c r="C12" s="188">
        <v>1262327</v>
      </c>
      <c r="D12" s="1267">
        <v>101222</v>
      </c>
      <c r="E12" s="775">
        <v>101684</v>
      </c>
      <c r="F12" s="1658">
        <v>4.5642251684416433E-3</v>
      </c>
      <c r="G12" s="947">
        <v>-0.91944717969274203</v>
      </c>
      <c r="H12"/>
      <c r="I12" s="33"/>
      <c r="J12" s="33"/>
    </row>
    <row r="13" spans="1:10" ht="15">
      <c r="A13" s="755"/>
      <c r="B13" s="49" t="s">
        <v>406</v>
      </c>
      <c r="C13" s="188">
        <v>38291133</v>
      </c>
      <c r="D13" s="1267">
        <v>40527583</v>
      </c>
      <c r="E13" s="775">
        <v>42246625</v>
      </c>
      <c r="F13" s="1658">
        <v>4.2416593163229099E-2</v>
      </c>
      <c r="G13" s="947">
        <v>0.10330046906682025</v>
      </c>
      <c r="H13"/>
      <c r="I13" s="33"/>
      <c r="J13" s="33"/>
    </row>
    <row r="14" spans="1:10" ht="15">
      <c r="A14" s="755"/>
      <c r="B14" s="49" t="s">
        <v>625</v>
      </c>
      <c r="C14" s="188">
        <v>695652</v>
      </c>
      <c r="D14" s="1267">
        <v>0</v>
      </c>
      <c r="E14" s="775">
        <v>0</v>
      </c>
      <c r="F14" s="1658" t="s">
        <v>543</v>
      </c>
      <c r="G14" s="947" t="s">
        <v>543</v>
      </c>
      <c r="H14"/>
      <c r="I14" s="33"/>
      <c r="J14" s="33"/>
    </row>
    <row r="15" spans="1:10" ht="15">
      <c r="A15" s="755"/>
      <c r="B15" s="49" t="s">
        <v>407</v>
      </c>
      <c r="C15" s="188">
        <v>6777</v>
      </c>
      <c r="D15" s="1267">
        <v>9626</v>
      </c>
      <c r="E15" s="775">
        <v>8836</v>
      </c>
      <c r="F15" s="1658">
        <v>-8.2069395387492208E-2</v>
      </c>
      <c r="G15" s="947">
        <v>0.30382175003688949</v>
      </c>
      <c r="H15"/>
      <c r="I15" s="33"/>
      <c r="J15" s="33"/>
    </row>
    <row r="16" spans="1:10" ht="15">
      <c r="B16" s="51" t="s">
        <v>378</v>
      </c>
      <c r="C16" s="189">
        <v>40655832</v>
      </c>
      <c r="D16" s="1677">
        <v>40759554</v>
      </c>
      <c r="E16" s="773">
        <v>42678054</v>
      </c>
      <c r="F16" s="1659">
        <v>4.7068719152324384E-2</v>
      </c>
      <c r="G16" s="948">
        <v>4.9740022538463852E-2</v>
      </c>
      <c r="H16"/>
      <c r="I16" s="33"/>
      <c r="J16" s="33"/>
    </row>
    <row r="17" spans="1:10" ht="15">
      <c r="B17" s="50"/>
      <c r="C17" s="1678"/>
      <c r="E17" s="1679"/>
      <c r="F17" s="1658"/>
      <c r="G17" s="947"/>
      <c r="H17"/>
      <c r="I17" s="33"/>
      <c r="J17" s="33"/>
    </row>
    <row r="18" spans="1:10" ht="15">
      <c r="B18" s="52" t="s">
        <v>408</v>
      </c>
      <c r="C18" s="188"/>
      <c r="D18" s="1267"/>
      <c r="E18" s="775"/>
      <c r="F18" s="1658"/>
      <c r="G18" s="947"/>
      <c r="H18"/>
      <c r="I18" s="33"/>
      <c r="J18" s="33"/>
    </row>
    <row r="19" spans="1:10" ht="15">
      <c r="A19" s="755"/>
      <c r="B19" s="50" t="s">
        <v>409</v>
      </c>
      <c r="C19" s="188">
        <v>0</v>
      </c>
      <c r="D19" s="1267">
        <v>0</v>
      </c>
      <c r="E19" s="775">
        <v>0</v>
      </c>
      <c r="F19" s="1658" t="s">
        <v>543</v>
      </c>
      <c r="G19" s="947" t="s">
        <v>543</v>
      </c>
      <c r="H19"/>
      <c r="I19" s="33"/>
      <c r="J19" s="33"/>
    </row>
    <row r="20" spans="1:10" ht="15">
      <c r="A20" s="755"/>
      <c r="B20" s="50" t="s">
        <v>148</v>
      </c>
      <c r="C20" s="188">
        <v>1829657</v>
      </c>
      <c r="D20" s="1267">
        <v>0</v>
      </c>
      <c r="E20" s="775">
        <v>0</v>
      </c>
      <c r="F20" s="1658" t="s">
        <v>543</v>
      </c>
      <c r="G20" s="947" t="s">
        <v>543</v>
      </c>
      <c r="H20"/>
      <c r="I20" s="33"/>
      <c r="J20" s="33"/>
    </row>
    <row r="21" spans="1:10" ht="15">
      <c r="A21" s="755"/>
      <c r="B21" s="49" t="s">
        <v>389</v>
      </c>
      <c r="C21" s="188">
        <v>230660</v>
      </c>
      <c r="D21" s="1267">
        <v>211103</v>
      </c>
      <c r="E21" s="775">
        <v>274606</v>
      </c>
      <c r="F21" s="1658">
        <v>0.30081524184876579</v>
      </c>
      <c r="G21" s="947">
        <v>0.19052284748114107</v>
      </c>
      <c r="H21"/>
      <c r="I21" s="33"/>
      <c r="J21" s="33"/>
    </row>
    <row r="22" spans="1:10" ht="15">
      <c r="B22" s="51" t="s">
        <v>390</v>
      </c>
      <c r="C22" s="189">
        <v>2060317</v>
      </c>
      <c r="D22" s="1677">
        <v>211103</v>
      </c>
      <c r="E22" s="773">
        <v>274606</v>
      </c>
      <c r="F22" s="1659">
        <v>0.30081524184876579</v>
      </c>
      <c r="G22" s="948">
        <v>-0.86671662661619542</v>
      </c>
      <c r="H22"/>
      <c r="I22" s="33"/>
      <c r="J22" s="33"/>
    </row>
    <row r="23" spans="1:10" ht="15">
      <c r="B23" s="50"/>
      <c r="C23" s="188"/>
      <c r="D23" s="1267"/>
      <c r="E23" s="775"/>
      <c r="F23" s="1658"/>
      <c r="G23" s="947"/>
      <c r="H23"/>
      <c r="I23" s="33"/>
      <c r="J23" s="33"/>
    </row>
    <row r="24" spans="1:10" ht="15">
      <c r="B24" s="52" t="s">
        <v>410</v>
      </c>
      <c r="C24" s="188"/>
      <c r="D24" s="1267"/>
      <c r="E24" s="775"/>
      <c r="F24" s="1658"/>
      <c r="G24" s="947"/>
      <c r="H24"/>
      <c r="I24" s="33"/>
      <c r="J24" s="33"/>
    </row>
    <row r="25" spans="1:10" ht="15">
      <c r="B25" s="49" t="s">
        <v>391</v>
      </c>
      <c r="C25" s="188">
        <v>1318993</v>
      </c>
      <c r="D25" s="1267">
        <v>1318993</v>
      </c>
      <c r="E25" s="775">
        <v>1318993</v>
      </c>
      <c r="F25" s="1658">
        <v>0</v>
      </c>
      <c r="G25" s="947">
        <v>0</v>
      </c>
      <c r="H25"/>
      <c r="I25" s="33"/>
      <c r="J25" s="33"/>
    </row>
    <row r="26" spans="1:10" ht="15">
      <c r="B26" s="50" t="s">
        <v>249</v>
      </c>
      <c r="C26" s="188">
        <v>384542</v>
      </c>
      <c r="D26" s="1267">
        <v>384542</v>
      </c>
      <c r="E26" s="775">
        <v>384542</v>
      </c>
      <c r="F26" s="1658">
        <v>0</v>
      </c>
      <c r="G26" s="947">
        <v>0</v>
      </c>
      <c r="H26"/>
      <c r="I26" s="33"/>
      <c r="J26" s="33"/>
    </row>
    <row r="27" spans="1:10" ht="15" customHeight="1">
      <c r="B27" s="49" t="s">
        <v>411</v>
      </c>
      <c r="C27" s="188">
        <v>26651390</v>
      </c>
      <c r="D27" s="1267">
        <v>28438904</v>
      </c>
      <c r="E27" s="775">
        <v>28438708</v>
      </c>
      <c r="F27" s="1658">
        <v>-6.8919674260302014E-6</v>
      </c>
      <c r="G27" s="947">
        <v>6.7062843626542551E-2</v>
      </c>
      <c r="H27"/>
      <c r="I27" s="33"/>
      <c r="J27" s="33"/>
    </row>
    <row r="28" spans="1:10" ht="15">
      <c r="B28" s="49" t="s">
        <v>412</v>
      </c>
      <c r="C28" s="188">
        <v>35535</v>
      </c>
      <c r="D28" s="1267">
        <v>51015</v>
      </c>
      <c r="E28" s="775">
        <v>275191</v>
      </c>
      <c r="F28" s="1658" t="str">
        <f>+G28</f>
        <v>n.a.</v>
      </c>
      <c r="G28" s="947" t="s">
        <v>543</v>
      </c>
      <c r="H28"/>
      <c r="I28" s="33"/>
      <c r="J28" s="33"/>
    </row>
    <row r="29" spans="1:10" ht="14.85" customHeight="1">
      <c r="B29" s="49" t="s">
        <v>293</v>
      </c>
      <c r="C29" s="188">
        <v>10205055</v>
      </c>
      <c r="D29" s="1267">
        <v>10354997</v>
      </c>
      <c r="E29" s="775">
        <v>11986014</v>
      </c>
      <c r="F29" s="1658">
        <v>0.15751013737618658</v>
      </c>
      <c r="G29" s="947">
        <v>0.17451733479143425</v>
      </c>
      <c r="H29"/>
      <c r="I29" s="33"/>
      <c r="J29" s="33"/>
    </row>
    <row r="30" spans="1:10" ht="14.85" customHeight="1">
      <c r="B30" s="51" t="s">
        <v>413</v>
      </c>
      <c r="C30" s="189">
        <v>38595515</v>
      </c>
      <c r="D30" s="1677">
        <v>40548451</v>
      </c>
      <c r="E30" s="773">
        <v>42403448</v>
      </c>
      <c r="F30" s="1659">
        <v>4.5747666168554753E-2</v>
      </c>
      <c r="G30" s="948">
        <v>9.8662577763245288E-2</v>
      </c>
      <c r="H30"/>
      <c r="I30" s="33"/>
      <c r="J30" s="33"/>
    </row>
    <row r="31" spans="1:10" ht="14.85" customHeight="1">
      <c r="B31" s="49"/>
      <c r="C31" s="189"/>
      <c r="D31" s="1677"/>
      <c r="E31" s="773"/>
      <c r="F31" s="1659"/>
      <c r="G31" s="948"/>
      <c r="H31"/>
      <c r="I31" s="33"/>
      <c r="J31" s="33"/>
    </row>
    <row r="32" spans="1:10" ht="14.85" customHeight="1" thickBot="1">
      <c r="B32" s="552" t="s">
        <v>414</v>
      </c>
      <c r="C32" s="685">
        <v>40655832</v>
      </c>
      <c r="D32" s="1680">
        <v>40759554</v>
      </c>
      <c r="E32" s="1681">
        <v>42678054</v>
      </c>
      <c r="F32" s="1660">
        <v>4.7068719152324384E-2</v>
      </c>
      <c r="G32" s="1661">
        <v>4.9740022538463852E-2</v>
      </c>
      <c r="H32"/>
      <c r="I32" s="33"/>
      <c r="J32" s="33"/>
    </row>
    <row r="33" spans="2:10" ht="14.85" customHeight="1">
      <c r="B33" s="553"/>
      <c r="C33" s="554"/>
      <c r="D33" s="554"/>
      <c r="E33" s="554"/>
      <c r="F33" s="555"/>
      <c r="G33" s="555"/>
      <c r="H33"/>
      <c r="I33" s="33"/>
      <c r="J33" s="33"/>
    </row>
    <row r="34" spans="2:10" ht="14.85" customHeight="1">
      <c r="B34" s="553"/>
      <c r="C34" s="554"/>
      <c r="D34" s="554"/>
      <c r="E34" s="554"/>
      <c r="F34" s="555"/>
      <c r="G34" s="555"/>
      <c r="H34"/>
      <c r="I34" s="33"/>
      <c r="J34" s="33"/>
    </row>
    <row r="35" spans="2:10" ht="14.85" customHeight="1">
      <c r="B35" s="553"/>
      <c r="C35" s="554"/>
      <c r="D35" s="554"/>
      <c r="E35" s="554"/>
      <c r="F35" s="555"/>
      <c r="G35" s="555"/>
      <c r="H35"/>
      <c r="I35" s="33"/>
      <c r="J35" s="33"/>
    </row>
    <row r="36" spans="2:10" ht="14.85" customHeight="1">
      <c r="B36" s="553"/>
      <c r="C36" s="554"/>
      <c r="D36" s="554"/>
      <c r="E36" s="554"/>
      <c r="F36" s="555"/>
      <c r="G36" s="555"/>
      <c r="H36"/>
      <c r="I36" s="33"/>
      <c r="J36" s="33"/>
    </row>
    <row r="37" spans="2:10" ht="14.85" customHeight="1">
      <c r="B37" s="553"/>
      <c r="C37" s="554"/>
      <c r="D37" s="554"/>
      <c r="E37" s="554"/>
      <c r="F37" s="555"/>
      <c r="G37" s="555"/>
      <c r="H37"/>
      <c r="I37" s="33"/>
      <c r="J37" s="33"/>
    </row>
    <row r="38" spans="2:10" ht="14.85" customHeight="1">
      <c r="B38" s="553"/>
      <c r="C38" s="554"/>
      <c r="D38" s="554"/>
      <c r="E38" s="554"/>
      <c r="F38" s="555"/>
      <c r="G38" s="555"/>
      <c r="H38"/>
      <c r="I38" s="33"/>
      <c r="J38" s="33"/>
    </row>
    <row r="39" spans="2:10" ht="14.85" customHeight="1" thickBot="1">
      <c r="B39" s="556"/>
      <c r="C39" s="557"/>
      <c r="D39" s="557"/>
      <c r="E39" s="557"/>
      <c r="F39" s="557"/>
      <c r="G39" s="557"/>
      <c r="H39"/>
      <c r="I39" s="33"/>
      <c r="J39" s="33"/>
    </row>
    <row r="40" spans="2:10" ht="14.85" customHeight="1">
      <c r="B40" s="550"/>
      <c r="C40" s="2079" t="s">
        <v>23</v>
      </c>
      <c r="D40" s="2080"/>
      <c r="E40" s="2081"/>
      <c r="F40" s="2082" t="s">
        <v>42</v>
      </c>
      <c r="G40" s="2083"/>
      <c r="H40" s="2077" t="s">
        <v>25</v>
      </c>
      <c r="I40" s="2078"/>
      <c r="J40" s="1509" t="s">
        <v>42</v>
      </c>
    </row>
    <row r="41" spans="2:10" ht="14.85" customHeight="1" thickBot="1">
      <c r="B41" s="1675"/>
      <c r="C41" s="1510" t="s">
        <v>770</v>
      </c>
      <c r="D41" s="1511" t="s">
        <v>714</v>
      </c>
      <c r="E41" s="1511" t="s">
        <v>771</v>
      </c>
      <c r="F41" s="1510" t="s">
        <v>26</v>
      </c>
      <c r="G41" s="1512" t="s">
        <v>27</v>
      </c>
      <c r="H41" s="1513" t="s">
        <v>638</v>
      </c>
      <c r="I41" s="1514" t="s">
        <v>639</v>
      </c>
      <c r="J41" s="1515" t="str">
        <f>+I41&amp;" / "&amp;H41</f>
        <v>2025 / 2024</v>
      </c>
    </row>
    <row r="42" spans="2:10" ht="14.85" customHeight="1">
      <c r="B42" s="551" t="s">
        <v>415</v>
      </c>
      <c r="C42" s="558"/>
      <c r="D42" s="559"/>
      <c r="E42" s="560"/>
      <c r="F42" s="561"/>
      <c r="G42" s="1117"/>
      <c r="H42" s="559"/>
      <c r="I42" s="560"/>
      <c r="J42" s="1272"/>
    </row>
    <row r="43" spans="2:10" ht="14.85" customHeight="1">
      <c r="B43" s="49" t="s">
        <v>416</v>
      </c>
      <c r="C43" s="1516">
        <v>1121288</v>
      </c>
      <c r="D43" s="1517">
        <v>1820418</v>
      </c>
      <c r="E43" s="1518">
        <v>1700043</v>
      </c>
      <c r="F43" s="1519">
        <v>-6.6124922957254875E-2</v>
      </c>
      <c r="G43" s="1520">
        <v>0.5161519609591827</v>
      </c>
      <c r="H43" s="1517">
        <v>6313139</v>
      </c>
      <c r="I43" s="1518">
        <v>7671155</v>
      </c>
      <c r="J43" s="1521">
        <v>0.21510947248270632</v>
      </c>
    </row>
    <row r="44" spans="2:10" ht="14.85" customHeight="1">
      <c r="B44" s="49" t="s">
        <v>347</v>
      </c>
      <c r="C44" s="1516">
        <v>24419</v>
      </c>
      <c r="D44" s="1517">
        <v>300</v>
      </c>
      <c r="E44" s="1518">
        <v>298</v>
      </c>
      <c r="F44" s="1519">
        <v>-6.6666666666666671E-3</v>
      </c>
      <c r="G44" s="1520">
        <v>-0.98779638805847902</v>
      </c>
      <c r="H44" s="1517">
        <v>93486</v>
      </c>
      <c r="I44" s="1518">
        <v>41191</v>
      </c>
      <c r="J44" s="1521">
        <v>-0.55938857155082045</v>
      </c>
    </row>
    <row r="45" spans="2:10" ht="14.85" customHeight="1">
      <c r="B45" s="49" t="s">
        <v>417</v>
      </c>
      <c r="C45" s="1522">
        <v>0</v>
      </c>
      <c r="D45" s="1523">
        <v>0</v>
      </c>
      <c r="E45" s="1524">
        <v>0</v>
      </c>
      <c r="F45" s="1519" t="s">
        <v>543</v>
      </c>
      <c r="G45" s="1520" t="s">
        <v>543</v>
      </c>
      <c r="H45" s="1523">
        <v>1234</v>
      </c>
      <c r="I45" s="1524">
        <v>0</v>
      </c>
      <c r="J45" s="1521" t="s">
        <v>543</v>
      </c>
    </row>
    <row r="46" spans="2:10" s="59" customFormat="1" ht="14.85" customHeight="1">
      <c r="B46" s="334" t="s">
        <v>418</v>
      </c>
      <c r="C46" s="1525">
        <v>1145707</v>
      </c>
      <c r="D46" s="1526">
        <v>1820718</v>
      </c>
      <c r="E46" s="1527">
        <v>1700341</v>
      </c>
      <c r="F46" s="1528">
        <v>-6.6115126010727637E-2</v>
      </c>
      <c r="G46" s="1529">
        <v>0.48409759214179543</v>
      </c>
      <c r="H46" s="1526">
        <v>6407859</v>
      </c>
      <c r="I46" s="1527">
        <v>7712346</v>
      </c>
      <c r="J46" s="1530">
        <v>0.20357610865033079</v>
      </c>
    </row>
    <row r="47" spans="2:10">
      <c r="B47" s="49"/>
      <c r="C47" s="1525"/>
      <c r="D47" s="1526"/>
      <c r="E47" s="1527"/>
      <c r="F47" s="1528"/>
      <c r="G47" s="1529"/>
      <c r="H47" s="1526"/>
      <c r="I47" s="1527"/>
      <c r="J47" s="1530"/>
    </row>
    <row r="48" spans="2:10">
      <c r="B48" s="49" t="s">
        <v>419</v>
      </c>
      <c r="C48" s="1516">
        <v>-13637</v>
      </c>
      <c r="D48" s="1517">
        <v>-9</v>
      </c>
      <c r="E48" s="1518">
        <v>15</v>
      </c>
      <c r="F48" s="1519" t="str">
        <f>+G48</f>
        <v>n.a.</v>
      </c>
      <c r="G48" s="1520" t="s">
        <v>543</v>
      </c>
      <c r="H48" s="1517">
        <v>-54237</v>
      </c>
      <c r="I48" s="1518">
        <v>-24511</v>
      </c>
      <c r="J48" s="1521">
        <v>-0.54807603665394478</v>
      </c>
    </row>
    <row r="49" spans="1:10" ht="15" customHeight="1">
      <c r="B49" s="49" t="s">
        <v>420</v>
      </c>
      <c r="C49" s="1516">
        <v>-4134</v>
      </c>
      <c r="D49" s="1517">
        <v>-4435</v>
      </c>
      <c r="E49" s="1518">
        <v>-10992</v>
      </c>
      <c r="F49" s="1519">
        <v>1.478466741826381</v>
      </c>
      <c r="G49" s="1520">
        <v>1.6589259796806968</v>
      </c>
      <c r="H49" s="1517">
        <v>-18085</v>
      </c>
      <c r="I49" s="1518">
        <v>-25596</v>
      </c>
      <c r="J49" s="1521">
        <v>0.41531656068565109</v>
      </c>
    </row>
    <row r="50" spans="1:10" s="59" customFormat="1" ht="15">
      <c r="B50" s="334" t="s">
        <v>50</v>
      </c>
      <c r="C50" s="1525">
        <v>-17771</v>
      </c>
      <c r="D50" s="1526">
        <v>-4444</v>
      </c>
      <c r="E50" s="1527">
        <v>-10977</v>
      </c>
      <c r="F50" s="1528">
        <v>1.4700720072007201</v>
      </c>
      <c r="G50" s="1529">
        <v>-0.38230825502222721</v>
      </c>
      <c r="H50" s="1526">
        <v>-72322</v>
      </c>
      <c r="I50" s="1527">
        <v>-50107</v>
      </c>
      <c r="J50" s="1530">
        <v>-0.30716794336439812</v>
      </c>
    </row>
    <row r="51" spans="1:10" ht="14.85" customHeight="1">
      <c r="B51" s="49"/>
      <c r="C51" s="1525"/>
      <c r="D51" s="1526"/>
      <c r="E51" s="1527"/>
      <c r="F51" s="1528"/>
      <c r="G51" s="1529"/>
      <c r="H51" s="1526"/>
      <c r="I51" s="1527"/>
      <c r="J51" s="1530"/>
    </row>
    <row r="52" spans="1:10" s="59" customFormat="1" ht="15">
      <c r="B52" s="335" t="s">
        <v>421</v>
      </c>
      <c r="C52" s="1525">
        <v>1127936</v>
      </c>
      <c r="D52" s="1526">
        <v>1816274</v>
      </c>
      <c r="E52" s="1527">
        <v>1689364</v>
      </c>
      <c r="F52" s="1528">
        <v>-6.9873818597854728E-2</v>
      </c>
      <c r="G52" s="1529">
        <v>0.49774809918293239</v>
      </c>
      <c r="H52" s="1526">
        <v>6335537</v>
      </c>
      <c r="I52" s="1527">
        <v>7662239</v>
      </c>
      <c r="J52" s="1530">
        <v>0.20940640075182262</v>
      </c>
    </row>
    <row r="53" spans="1:10">
      <c r="B53" s="49"/>
      <c r="C53" s="1525"/>
      <c r="D53" s="1526"/>
      <c r="E53" s="1527"/>
      <c r="F53" s="1528"/>
      <c r="G53" s="1529"/>
      <c r="H53" s="1526"/>
      <c r="I53" s="1527"/>
      <c r="J53" s="1530"/>
    </row>
    <row r="54" spans="1:10">
      <c r="B54" s="49" t="s">
        <v>608</v>
      </c>
      <c r="C54" s="1516">
        <v>175</v>
      </c>
      <c r="D54" s="1517">
        <v>67</v>
      </c>
      <c r="E54" s="1518">
        <v>352</v>
      </c>
      <c r="F54" s="1519" t="s">
        <v>543</v>
      </c>
      <c r="G54" s="1520">
        <v>1.0114285714285713</v>
      </c>
      <c r="H54" s="1517">
        <v>-2681</v>
      </c>
      <c r="I54" s="1518">
        <v>-2984</v>
      </c>
      <c r="J54" s="1521">
        <v>0.11301753077209996</v>
      </c>
    </row>
    <row r="55" spans="1:10">
      <c r="A55" s="49"/>
      <c r="B55" s="49" t="s">
        <v>422</v>
      </c>
      <c r="C55" s="1516">
        <v>-7</v>
      </c>
      <c r="D55" s="1517">
        <v>-7</v>
      </c>
      <c r="E55" s="1518">
        <v>103</v>
      </c>
      <c r="F55" s="1519" t="s">
        <v>543</v>
      </c>
      <c r="G55" s="1520" t="s">
        <v>543</v>
      </c>
      <c r="H55" s="1517">
        <v>-383</v>
      </c>
      <c r="I55" s="1518">
        <v>-320</v>
      </c>
      <c r="J55" s="1521" t="s">
        <v>543</v>
      </c>
    </row>
    <row r="56" spans="1:10">
      <c r="B56" s="49"/>
      <c r="C56" s="1516"/>
      <c r="D56" s="1517"/>
      <c r="E56" s="1518"/>
      <c r="F56" s="1519"/>
      <c r="G56" s="1520"/>
      <c r="H56" s="1517"/>
      <c r="I56" s="1518"/>
      <c r="J56" s="1521"/>
    </row>
    <row r="57" spans="1:10" s="59" customFormat="1" ht="15">
      <c r="B57" s="335" t="s">
        <v>423</v>
      </c>
      <c r="C57" s="1525">
        <v>1128104</v>
      </c>
      <c r="D57" s="1526">
        <v>1816334</v>
      </c>
      <c r="E57" s="1527">
        <v>1689819</v>
      </c>
      <c r="F57" s="1528">
        <v>-6.9654039400242465E-2</v>
      </c>
      <c r="G57" s="1529">
        <v>0.49792838248955767</v>
      </c>
      <c r="H57" s="1526">
        <v>6332473</v>
      </c>
      <c r="I57" s="1527">
        <v>7658935</v>
      </c>
      <c r="J57" s="1530">
        <v>0.20946982324283103</v>
      </c>
    </row>
    <row r="58" spans="1:10">
      <c r="B58" s="49" t="s">
        <v>52</v>
      </c>
      <c r="C58" s="1516">
        <v>-8612</v>
      </c>
      <c r="D58" s="1517">
        <v>-60945</v>
      </c>
      <c r="E58" s="1518">
        <v>-57526</v>
      </c>
      <c r="F58" s="1519">
        <v>-5.6099762080564441E-2</v>
      </c>
      <c r="G58" s="1520" t="s">
        <v>543</v>
      </c>
      <c r="H58" s="1517">
        <v>-146713</v>
      </c>
      <c r="I58" s="1518">
        <v>-215852</v>
      </c>
      <c r="J58" s="1521">
        <v>0.47125339949425066</v>
      </c>
    </row>
    <row r="59" spans="1:10" s="59" customFormat="1" ht="15.75" thickBot="1">
      <c r="B59" s="336" t="s">
        <v>424</v>
      </c>
      <c r="C59" s="1531">
        <v>1119492</v>
      </c>
      <c r="D59" s="1532">
        <v>1755389</v>
      </c>
      <c r="E59" s="1533">
        <v>1632293</v>
      </c>
      <c r="F59" s="1534">
        <v>-7.0124627646635587E-2</v>
      </c>
      <c r="G59" s="1535">
        <v>0.45806580127414936</v>
      </c>
      <c r="H59" s="1532">
        <v>6185760</v>
      </c>
      <c r="I59" s="1533">
        <v>7443083</v>
      </c>
      <c r="J59" s="1536">
        <v>0.20326087659398359</v>
      </c>
    </row>
    <row r="60" spans="1:10" ht="15" thickBot="1">
      <c r="B60" s="53"/>
      <c r="C60" s="1537"/>
      <c r="D60" s="1537"/>
      <c r="E60" s="1537"/>
      <c r="F60" s="1538"/>
      <c r="G60" s="1539"/>
      <c r="H60" s="1537"/>
      <c r="I60" s="1537"/>
      <c r="J60" s="1538"/>
    </row>
    <row r="61" spans="1:10" ht="15" thickBot="1">
      <c r="B61" s="54" t="s">
        <v>425</v>
      </c>
      <c r="C61" s="1540">
        <v>0.9921135396172327</v>
      </c>
      <c r="D61" s="1541">
        <v>0.99948535641965708</v>
      </c>
      <c r="E61" s="1541">
        <v>0.99630164509263497</v>
      </c>
      <c r="F61" s="1542" t="s">
        <v>868</v>
      </c>
      <c r="G61" s="1543" t="s">
        <v>869</v>
      </c>
      <c r="H61" s="1541">
        <v>0.9921135396172327</v>
      </c>
      <c r="I61" s="1541">
        <v>0.99630164509263497</v>
      </c>
      <c r="J61" s="1544" t="s">
        <v>869</v>
      </c>
    </row>
    <row r="62" spans="1:10">
      <c r="C62" s="881"/>
      <c r="D62" s="881"/>
      <c r="E62" s="881"/>
      <c r="F62" s="882"/>
      <c r="G62" s="882"/>
    </row>
    <row r="66" spans="5:5">
      <c r="E66" s="256"/>
    </row>
  </sheetData>
  <mergeCells count="6">
    <mergeCell ref="H40:I40"/>
    <mergeCell ref="B3:G5"/>
    <mergeCell ref="C40:E40"/>
    <mergeCell ref="F40:G40"/>
    <mergeCell ref="C7:E7"/>
    <mergeCell ref="F7:G7"/>
  </mergeCells>
  <hyperlinks>
    <hyperlink ref="A1" location="'Appendices &gt;&gt;'!A1" display="Back to Appendices" xr:uid="{7753142C-3FC5-48E6-8369-7909D55A9F8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H41:I41" numberStoredAsText="1"/>
    <ignoredError sqref="J41" numberStoredAsText="1"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tabColor rgb="FF2AD2C9"/>
  </sheetPr>
  <dimension ref="A1:AI90"/>
  <sheetViews>
    <sheetView showGridLines="0" topLeftCell="C43" zoomScale="86" zoomScaleNormal="71" workbookViewId="0">
      <selection activeCell="J57" sqref="J57"/>
    </sheetView>
  </sheetViews>
  <sheetFormatPr baseColWidth="10" defaultColWidth="11.42578125" defaultRowHeight="15"/>
  <cols>
    <col min="3" max="3" width="75.28515625" customWidth="1"/>
    <col min="4" max="4" width="13.7109375" customWidth="1"/>
    <col min="5" max="5" width="14.7109375" customWidth="1"/>
    <col min="6" max="6" width="14" customWidth="1"/>
    <col min="7" max="7" width="10" customWidth="1"/>
    <col min="8" max="8" width="9.42578125" customWidth="1"/>
    <col min="10" max="10" width="14.5703125" customWidth="1"/>
    <col min="12" max="12" width="72.5703125" customWidth="1"/>
    <col min="13" max="15" width="11.7109375" customWidth="1"/>
    <col min="16" max="17" width="9.28515625" customWidth="1"/>
    <col min="20" max="20" width="15.28515625" customWidth="1"/>
    <col min="24" max="24" width="54.5703125" customWidth="1"/>
    <col min="32" max="32" width="14.28515625" customWidth="1"/>
  </cols>
  <sheetData>
    <row r="1" spans="1:32">
      <c r="A1" s="405" t="s">
        <v>814</v>
      </c>
    </row>
    <row r="2" spans="1:32" s="8" customFormat="1" ht="14.85" customHeight="1">
      <c r="A2" s="19"/>
      <c r="B2" s="2033" t="s">
        <v>426</v>
      </c>
      <c r="C2" s="2033"/>
      <c r="D2" s="2033"/>
      <c r="E2" s="2033"/>
      <c r="F2" s="2033"/>
      <c r="G2" s="2033"/>
      <c r="H2" s="2033"/>
      <c r="I2" s="2033"/>
      <c r="J2" s="2033" t="s">
        <v>427</v>
      </c>
      <c r="K2" s="2033"/>
      <c r="L2" s="2033"/>
      <c r="M2" s="2033"/>
      <c r="N2" s="2033"/>
      <c r="O2" s="2033"/>
      <c r="P2" s="2033"/>
      <c r="Q2" s="2033"/>
      <c r="R2" s="19"/>
      <c r="S2" s="19"/>
      <c r="T2" s="19"/>
      <c r="U2" s="19"/>
      <c r="V2" s="19"/>
      <c r="W2" s="19"/>
      <c r="X2" s="2086" t="s">
        <v>428</v>
      </c>
      <c r="Y2" s="2086"/>
      <c r="Z2" s="2086"/>
      <c r="AA2" s="2086"/>
    </row>
    <row r="3" spans="1:32" s="8" customFormat="1" ht="14.25">
      <c r="A3" s="19"/>
      <c r="B3" s="2033"/>
      <c r="C3" s="2033"/>
      <c r="D3" s="2033"/>
      <c r="E3" s="2033"/>
      <c r="F3" s="2033"/>
      <c r="G3" s="2033"/>
      <c r="H3" s="2033"/>
      <c r="I3" s="2033"/>
      <c r="J3" s="2033"/>
      <c r="K3" s="2033"/>
      <c r="L3" s="2033"/>
      <c r="M3" s="2033"/>
      <c r="N3" s="2033"/>
      <c r="O3" s="2033"/>
      <c r="P3" s="2033"/>
      <c r="Q3" s="2033"/>
      <c r="R3" s="19"/>
      <c r="S3" s="19"/>
      <c r="T3" s="19"/>
      <c r="U3" s="19"/>
      <c r="V3" s="19"/>
      <c r="W3" s="19"/>
      <c r="X3" s="2086"/>
      <c r="Y3" s="2086"/>
      <c r="Z3" s="2086"/>
      <c r="AA3" s="2086"/>
    </row>
    <row r="4" spans="1:32" s="8" customFormat="1" ht="14.25">
      <c r="A4" s="19"/>
      <c r="B4" s="2033"/>
      <c r="C4" s="2033"/>
      <c r="D4" s="2033"/>
      <c r="E4" s="2033"/>
      <c r="F4" s="2033"/>
      <c r="G4" s="2033"/>
      <c r="H4" s="2033"/>
      <c r="I4" s="2033"/>
      <c r="J4" s="2033"/>
      <c r="K4" s="2033"/>
      <c r="L4" s="2033"/>
      <c r="M4" s="2033"/>
      <c r="N4" s="2033"/>
      <c r="O4" s="2033"/>
      <c r="P4" s="2033"/>
      <c r="Q4" s="2033"/>
      <c r="R4" s="19"/>
      <c r="S4" s="19"/>
      <c r="T4" s="19"/>
      <c r="U4" s="19"/>
      <c r="V4" s="19"/>
      <c r="W4" s="19"/>
      <c r="X4" s="2086"/>
      <c r="Y4" s="2086"/>
      <c r="Z4" s="2086"/>
      <c r="AA4" s="2086"/>
    </row>
    <row r="5" spans="1:32" s="8" customFormat="1" thickBot="1">
      <c r="A5" s="19"/>
      <c r="B5" s="562"/>
      <c r="C5" s="562"/>
      <c r="D5" s="562"/>
      <c r="E5" s="167"/>
      <c r="F5" s="167"/>
      <c r="G5" s="167"/>
      <c r="H5" s="167"/>
      <c r="I5" s="167"/>
      <c r="J5" s="2087"/>
      <c r="K5" s="2087"/>
      <c r="L5" s="2087"/>
      <c r="M5" s="167"/>
      <c r="N5" s="167"/>
      <c r="O5" s="167"/>
      <c r="P5" s="167"/>
      <c r="Q5" s="167"/>
      <c r="R5" s="185"/>
      <c r="S5" s="185"/>
      <c r="T5" s="185"/>
      <c r="U5" s="185"/>
      <c r="V5" s="19"/>
      <c r="W5" s="19"/>
    </row>
    <row r="6" spans="1:32" s="8" customFormat="1" ht="14.85" customHeight="1">
      <c r="A6" s="19"/>
      <c r="B6"/>
      <c r="C6" s="563"/>
      <c r="D6" s="2088" t="s">
        <v>403</v>
      </c>
      <c r="E6" s="2089"/>
      <c r="F6" s="2090"/>
      <c r="G6" s="2091" t="s">
        <v>42</v>
      </c>
      <c r="H6" s="2092"/>
      <c r="I6"/>
      <c r="J6"/>
      <c r="K6"/>
      <c r="L6" s="564"/>
      <c r="M6" s="2088" t="s">
        <v>23</v>
      </c>
      <c r="N6" s="2089"/>
      <c r="O6" s="2089"/>
      <c r="P6" s="2091" t="s">
        <v>42</v>
      </c>
      <c r="Q6" s="2092"/>
      <c r="R6" s="2093" t="s">
        <v>25</v>
      </c>
      <c r="S6" s="2092"/>
      <c r="T6" s="1205" t="s">
        <v>42</v>
      </c>
      <c r="U6" s="186"/>
      <c r="V6" s="19"/>
      <c r="W6" s="19"/>
      <c r="X6" s="564"/>
      <c r="Y6" s="2088" t="s">
        <v>23</v>
      </c>
      <c r="Z6" s="2089"/>
      <c r="AA6" s="2090"/>
      <c r="AB6" s="1981" t="s">
        <v>510</v>
      </c>
      <c r="AC6" s="1998"/>
      <c r="AD6" s="2084" t="s">
        <v>25</v>
      </c>
      <c r="AE6" s="2085"/>
      <c r="AF6" s="1273" t="s">
        <v>510</v>
      </c>
    </row>
    <row r="7" spans="1:32" s="8" customFormat="1" ht="15.75" thickBot="1">
      <c r="A7" s="19"/>
      <c r="B7"/>
      <c r="C7" s="949"/>
      <c r="D7" s="1252" t="s">
        <v>772</v>
      </c>
      <c r="E7" s="1253" t="s">
        <v>713</v>
      </c>
      <c r="F7" s="1254" t="s">
        <v>773</v>
      </c>
      <c r="G7" s="278" t="s">
        <v>26</v>
      </c>
      <c r="H7" s="950" t="s">
        <v>27</v>
      </c>
      <c r="I7"/>
      <c r="J7"/>
      <c r="K7"/>
      <c r="L7" s="951"/>
      <c r="M7" s="565" t="s">
        <v>770</v>
      </c>
      <c r="N7" s="566" t="s">
        <v>714</v>
      </c>
      <c r="O7" s="768" t="s">
        <v>771</v>
      </c>
      <c r="P7" s="567" t="s">
        <v>26</v>
      </c>
      <c r="Q7" s="950" t="s">
        <v>27</v>
      </c>
      <c r="R7" s="1196" t="s">
        <v>772</v>
      </c>
      <c r="S7" s="1189" t="s">
        <v>773</v>
      </c>
      <c r="T7" s="347" t="str">
        <f>+CONCATENATE(S7," / ",R7)</f>
        <v>Dec 25 / Dec 24</v>
      </c>
      <c r="U7" s="185"/>
      <c r="V7" s="19"/>
      <c r="W7" s="19"/>
      <c r="X7" s="951"/>
      <c r="Y7" s="565" t="s">
        <v>770</v>
      </c>
      <c r="Z7" s="566" t="s">
        <v>714</v>
      </c>
      <c r="AA7" s="768" t="s">
        <v>771</v>
      </c>
      <c r="AB7" s="172" t="s">
        <v>26</v>
      </c>
      <c r="AC7" s="958" t="s">
        <v>27</v>
      </c>
      <c r="AD7" s="991" t="s">
        <v>638</v>
      </c>
      <c r="AE7" s="991" t="s">
        <v>639</v>
      </c>
      <c r="AF7" s="1277" t="str">
        <f>+AE7&amp;" / "&amp;AD7</f>
        <v>2025 / 2024</v>
      </c>
    </row>
    <row r="8" spans="1:32" s="8" customFormat="1">
      <c r="A8" s="19"/>
      <c r="B8"/>
      <c r="C8" s="568" t="s">
        <v>344</v>
      </c>
      <c r="D8" s="569"/>
      <c r="E8" s="266"/>
      <c r="F8" s="570"/>
      <c r="G8" s="569"/>
      <c r="H8" s="570"/>
      <c r="I8"/>
      <c r="J8"/>
      <c r="K8"/>
      <c r="L8" s="571" t="s">
        <v>345</v>
      </c>
      <c r="M8" s="572"/>
      <c r="N8" s="573"/>
      <c r="O8" s="573"/>
      <c r="P8" s="572"/>
      <c r="Q8" s="574"/>
      <c r="R8" s="187"/>
      <c r="S8" s="187"/>
      <c r="T8" s="1239"/>
      <c r="U8" s="187"/>
      <c r="V8" s="19"/>
      <c r="W8" s="19"/>
      <c r="X8" s="571" t="s">
        <v>62</v>
      </c>
      <c r="Y8" s="683"/>
      <c r="Z8" s="1885"/>
      <c r="AA8" s="684"/>
      <c r="AB8" s="530"/>
      <c r="AC8" s="532"/>
      <c r="AD8" s="1889"/>
      <c r="AE8" s="1890"/>
      <c r="AF8" s="1891"/>
    </row>
    <row r="9" spans="1:32" s="8" customFormat="1">
      <c r="A9" s="19"/>
      <c r="B9"/>
      <c r="C9" s="578" t="s">
        <v>136</v>
      </c>
      <c r="D9" s="267"/>
      <c r="E9" s="579"/>
      <c r="F9" s="733"/>
      <c r="G9" s="269"/>
      <c r="H9" s="952"/>
      <c r="I9"/>
      <c r="J9"/>
      <c r="K9"/>
      <c r="L9" s="580" t="s">
        <v>347</v>
      </c>
      <c r="M9" s="267">
        <v>4381994</v>
      </c>
      <c r="N9" s="579">
        <v>4359098</v>
      </c>
      <c r="O9" s="579">
        <v>4486502</v>
      </c>
      <c r="P9" s="269">
        <v>2.9227147451147004E-2</v>
      </c>
      <c r="Q9" s="952">
        <v>2.3849416498516428E-2</v>
      </c>
      <c r="R9" s="579">
        <v>17346146</v>
      </c>
      <c r="S9" s="579">
        <v>17415907</v>
      </c>
      <c r="T9" s="1240">
        <v>4.0217002670218504E-3</v>
      </c>
      <c r="U9" s="1001"/>
      <c r="V9" s="176"/>
      <c r="W9" s="176"/>
      <c r="X9" s="661" t="s">
        <v>688</v>
      </c>
      <c r="Y9" s="1135">
        <v>2.4398664590862741E-2</v>
      </c>
      <c r="Z9" s="1136">
        <v>3.076363572609039E-2</v>
      </c>
      <c r="AA9" s="1137">
        <v>2.8936616564313126E-2</v>
      </c>
      <c r="AB9" s="1026" t="str">
        <f>+CONCATENATE((ROUND(AA9-Z9,4))/1%*100," bps")</f>
        <v>-18 bps</v>
      </c>
      <c r="AC9" s="1027" t="str">
        <f>+CONCATENATE((ROUND(AA9-Y9,4))/1%*100," bps")</f>
        <v>45 bps</v>
      </c>
      <c r="AD9" s="1136">
        <v>2.6162026286945174E-2</v>
      </c>
      <c r="AE9" s="1137">
        <v>3.0057767758047887E-2</v>
      </c>
      <c r="AF9" s="1892" t="str">
        <f>+CONCATENATE((ROUND(AE9-AD9,4))/1%*100," bps")</f>
        <v>39 bps</v>
      </c>
    </row>
    <row r="10" spans="1:32" s="8" customFormat="1" ht="15.75">
      <c r="A10" s="19"/>
      <c r="B10"/>
      <c r="C10" s="578" t="s">
        <v>348</v>
      </c>
      <c r="D10" s="581">
        <v>5430818</v>
      </c>
      <c r="E10" s="582">
        <v>5571298</v>
      </c>
      <c r="F10" s="953">
        <v>5215104</v>
      </c>
      <c r="G10" s="269">
        <v>-6.3933754755175543E-2</v>
      </c>
      <c r="H10" s="952">
        <v>-3.9720351519789469E-2</v>
      </c>
      <c r="I10" s="1001"/>
      <c r="J10" s="264"/>
      <c r="K10"/>
      <c r="L10" s="111" t="s">
        <v>430</v>
      </c>
      <c r="M10" s="267">
        <v>-1025087</v>
      </c>
      <c r="N10" s="579">
        <v>-930847</v>
      </c>
      <c r="O10" s="579">
        <v>-937173</v>
      </c>
      <c r="P10" s="269">
        <v>6.7959610977958787E-3</v>
      </c>
      <c r="Q10" s="952">
        <v>-8.5762476745876198E-2</v>
      </c>
      <c r="R10" s="579">
        <v>-4286492</v>
      </c>
      <c r="S10" s="579">
        <v>-3796368</v>
      </c>
      <c r="T10" s="1240">
        <v>-0.11434151749262567</v>
      </c>
      <c r="U10" s="1001"/>
      <c r="V10" s="176"/>
      <c r="W10" s="176"/>
      <c r="X10" s="111" t="s">
        <v>689</v>
      </c>
      <c r="Y10" s="1135">
        <v>0.1976387790742391</v>
      </c>
      <c r="Z10" s="1136">
        <v>0.24856489568038675</v>
      </c>
      <c r="AA10" s="1137">
        <v>0.22638832208879039</v>
      </c>
      <c r="AB10" s="1026" t="str">
        <f>+CONCATENATE((ROUND(AA10-Z10,4))/1%*100," bps")</f>
        <v>-222 bps</v>
      </c>
      <c r="AC10" s="1027" t="str">
        <f>+CONCATENATE((ROUND(AA10-Y10,4))/1%*100," bps")</f>
        <v>287 bps</v>
      </c>
      <c r="AD10" s="1136">
        <v>0.20767737540227932</v>
      </c>
      <c r="AE10" s="1137">
        <v>0.23857842375069871</v>
      </c>
      <c r="AF10" s="1892" t="str">
        <f>+CONCATENATE((ROUND(AE10-AD10,4))/1%*100," bps")</f>
        <v>309 bps</v>
      </c>
    </row>
    <row r="11" spans="1:32" s="8" customFormat="1" ht="15.75">
      <c r="A11" s="19"/>
      <c r="B11"/>
      <c r="C11" s="578" t="s">
        <v>350</v>
      </c>
      <c r="D11" s="581">
        <v>39106465</v>
      </c>
      <c r="E11" s="582">
        <v>33968802</v>
      </c>
      <c r="F11" s="953">
        <v>39683584</v>
      </c>
      <c r="G11" s="269">
        <v>0.16823619508277035</v>
      </c>
      <c r="H11" s="952">
        <v>1.4757636620952572E-2</v>
      </c>
      <c r="I11" s="1001"/>
      <c r="J11" s="264"/>
      <c r="K11"/>
      <c r="L11" s="113" t="s">
        <v>345</v>
      </c>
      <c r="M11" s="270">
        <v>3356907</v>
      </c>
      <c r="N11" s="682">
        <v>3428251</v>
      </c>
      <c r="O11" s="682">
        <v>3549329</v>
      </c>
      <c r="P11" s="272">
        <v>3.5317717401672166E-2</v>
      </c>
      <c r="Q11" s="772">
        <v>5.7321218609869141E-2</v>
      </c>
      <c r="R11" s="682">
        <v>13059654</v>
      </c>
      <c r="S11" s="682">
        <v>13619539</v>
      </c>
      <c r="T11" s="1241">
        <v>4.2871350190441491E-2</v>
      </c>
      <c r="U11" s="1001"/>
      <c r="V11" s="176"/>
      <c r="W11" s="176"/>
      <c r="X11" s="111" t="s">
        <v>690</v>
      </c>
      <c r="Y11" s="1023">
        <v>6.6972851870083561E-2</v>
      </c>
      <c r="Z11" s="1024">
        <v>6.891781407503382E-2</v>
      </c>
      <c r="AA11" s="1025">
        <v>6.9002917852921689E-2</v>
      </c>
      <c r="AB11" s="1028" t="str">
        <f>+CONCATENATE((ROUND(AA11-Z11,4))/1%*100," bps")</f>
        <v>1 bps</v>
      </c>
      <c r="AC11" s="1029" t="str">
        <f>+CONCATENATE((ROUND(AA11-Y11,4))/1%*100," bps")</f>
        <v>20 bps</v>
      </c>
      <c r="AD11" s="1024">
        <v>6.6889412635671275E-2</v>
      </c>
      <c r="AE11" s="1025">
        <v>6.5797286296815888E-2</v>
      </c>
      <c r="AF11" s="1893" t="str">
        <f>+CONCATENATE((ROUND(AE11-AD11,4))/1%*100," bps")</f>
        <v>-11 bps</v>
      </c>
    </row>
    <row r="12" spans="1:32" s="8" customFormat="1" ht="15.75">
      <c r="A12" s="19"/>
      <c r="B12"/>
      <c r="C12" s="590" t="s">
        <v>351</v>
      </c>
      <c r="D12" s="583">
        <v>44537283</v>
      </c>
      <c r="E12" s="584">
        <v>39540100</v>
      </c>
      <c r="F12" s="771">
        <v>44898688</v>
      </c>
      <c r="G12" s="272">
        <v>0.13552287424665088</v>
      </c>
      <c r="H12" s="772">
        <v>8.1146620461782556E-3</v>
      </c>
      <c r="I12" s="1001"/>
      <c r="J12" s="264"/>
      <c r="K12"/>
      <c r="L12" s="16"/>
      <c r="M12" s="267"/>
      <c r="N12" s="579"/>
      <c r="O12" s="579"/>
      <c r="P12" s="269"/>
      <c r="Q12" s="952"/>
      <c r="R12" s="579"/>
      <c r="S12" s="579"/>
      <c r="T12" s="1240"/>
      <c r="U12" s="1001"/>
      <c r="V12" s="176"/>
      <c r="W12" s="176"/>
      <c r="X12" s="111" t="s">
        <v>691</v>
      </c>
      <c r="Y12" s="1023">
        <v>5.3453238101542976E-2</v>
      </c>
      <c r="Z12" s="1024">
        <v>5.7624422583786993E-2</v>
      </c>
      <c r="AA12" s="1025">
        <v>5.7496440440096955E-2</v>
      </c>
      <c r="AB12" s="1028" t="str">
        <f>+CONCATENATE((ROUND(AA12-Z12,4))/1%*100," bps")</f>
        <v>-1 bps</v>
      </c>
      <c r="AC12" s="1029" t="str">
        <f>+CONCATENATE((ROUND(AA12-Y12,4))/1%*100," bps")</f>
        <v>40 bps</v>
      </c>
      <c r="AD12" s="1024">
        <v>5.0084912901924045E-2</v>
      </c>
      <c r="AE12" s="1025">
        <v>5.5060129424800153E-2</v>
      </c>
      <c r="AF12" s="1893" t="str">
        <f>+CONCATENATE((ROUND(AE12-AD12,4))/1%*100," bps")</f>
        <v>50 bps</v>
      </c>
    </row>
    <row r="13" spans="1:32" s="8" customFormat="1" ht="15.75">
      <c r="A13" s="19"/>
      <c r="B13"/>
      <c r="C13" s="590"/>
      <c r="D13" s="583"/>
      <c r="E13" s="584"/>
      <c r="F13" s="771"/>
      <c r="G13" s="272"/>
      <c r="H13" s="772"/>
      <c r="I13" s="1001"/>
      <c r="J13" s="264"/>
      <c r="K13"/>
      <c r="L13" s="16" t="s">
        <v>434</v>
      </c>
      <c r="M13" s="267">
        <v>-786209</v>
      </c>
      <c r="N13" s="579">
        <v>-675251</v>
      </c>
      <c r="O13" s="579">
        <v>-714928</v>
      </c>
      <c r="P13" s="269">
        <v>5.8758891138258218E-2</v>
      </c>
      <c r="Q13" s="952">
        <v>-9.0664187258095497E-2</v>
      </c>
      <c r="R13" s="579">
        <v>-3683332</v>
      </c>
      <c r="S13" s="579">
        <v>-2673049</v>
      </c>
      <c r="T13" s="1240">
        <v>-0.27428507666428115</v>
      </c>
      <c r="U13" s="1001"/>
      <c r="V13" s="176"/>
      <c r="W13" s="176"/>
      <c r="X13" s="111" t="s">
        <v>692</v>
      </c>
      <c r="Y13" s="1023">
        <v>2.3351089494116094E-2</v>
      </c>
      <c r="Z13" s="1024">
        <v>2.1381504639911137E-2</v>
      </c>
      <c r="AA13" s="1025">
        <v>2.0848185297221895E-2</v>
      </c>
      <c r="AB13" s="1026" t="str">
        <f>+CONCATENATE((ROUND(AA13-Z13,4))/1%*100," bps")</f>
        <v>-5 bps</v>
      </c>
      <c r="AC13" s="1027" t="str">
        <f>+CONCATENATE((ROUND(AA13-Y13,4))/1%*100," bps")</f>
        <v>-25 bps</v>
      </c>
      <c r="AD13" s="1024">
        <v>2.5077617729650076E-2</v>
      </c>
      <c r="AE13" s="1025">
        <v>2.0902294026236657E-2</v>
      </c>
      <c r="AF13" s="1892" t="str">
        <f>+CONCATENATE((ROUND(AE13-AD13,4))/1%*100," bps")</f>
        <v>-42 bps</v>
      </c>
    </row>
    <row r="14" spans="1:32" s="8" customFormat="1">
      <c r="A14" s="19"/>
      <c r="B14"/>
      <c r="C14" s="590" t="s">
        <v>138</v>
      </c>
      <c r="D14" s="583">
        <v>19151</v>
      </c>
      <c r="E14" s="584">
        <v>1211354</v>
      </c>
      <c r="F14" s="771">
        <v>852396</v>
      </c>
      <c r="G14" s="272">
        <v>-0.29632791075110992</v>
      </c>
      <c r="H14" s="772" t="s">
        <v>543</v>
      </c>
      <c r="I14" s="1001"/>
      <c r="J14" s="264"/>
      <c r="K14"/>
      <c r="L14" s="16" t="s">
        <v>201</v>
      </c>
      <c r="M14" s="267">
        <v>108560</v>
      </c>
      <c r="N14" s="579">
        <v>113472</v>
      </c>
      <c r="O14" s="579">
        <v>123065</v>
      </c>
      <c r="P14" s="269">
        <v>8.4540679639029892E-2</v>
      </c>
      <c r="Q14" s="952">
        <v>0.13361274871039056</v>
      </c>
      <c r="R14" s="579">
        <v>402380</v>
      </c>
      <c r="S14" s="579">
        <v>450539</v>
      </c>
      <c r="T14" s="1240">
        <v>0.11968537203638352</v>
      </c>
      <c r="U14" s="1001"/>
      <c r="V14" s="176"/>
      <c r="W14" s="176"/>
      <c r="X14" s="16"/>
      <c r="Y14" s="1023"/>
      <c r="Z14" s="1024"/>
      <c r="AA14" s="1025"/>
      <c r="AB14" s="1028"/>
      <c r="AC14" s="1029"/>
      <c r="AD14" s="1024"/>
      <c r="AE14" s="1025"/>
      <c r="AF14" s="1893"/>
    </row>
    <row r="15" spans="1:32" s="8" customFormat="1">
      <c r="A15" s="19"/>
      <c r="B15"/>
      <c r="C15" s="590"/>
      <c r="D15" s="583"/>
      <c r="E15" s="584"/>
      <c r="F15" s="771"/>
      <c r="G15" s="272"/>
      <c r="H15" s="772"/>
      <c r="I15" s="1001"/>
      <c r="J15" s="264"/>
      <c r="K15"/>
      <c r="L15" s="113" t="s">
        <v>353</v>
      </c>
      <c r="M15" s="270">
        <v>-677649</v>
      </c>
      <c r="N15" s="682">
        <v>-561779</v>
      </c>
      <c r="O15" s="682">
        <v>-591863</v>
      </c>
      <c r="P15" s="272">
        <v>5.3551307542645775E-2</v>
      </c>
      <c r="Q15" s="772">
        <v>-0.12659356097330624</v>
      </c>
      <c r="R15" s="682">
        <v>-3280952</v>
      </c>
      <c r="S15" s="682">
        <v>-2222510</v>
      </c>
      <c r="T15" s="1241">
        <v>-0.32260209841533799</v>
      </c>
      <c r="U15" s="1001"/>
      <c r="V15" s="176"/>
      <c r="W15" s="176"/>
      <c r="X15" s="113" t="s">
        <v>66</v>
      </c>
      <c r="Y15" s="1023"/>
      <c r="Z15" s="1024"/>
      <c r="AA15" s="1025"/>
      <c r="AB15" s="1028"/>
      <c r="AC15" s="1029"/>
      <c r="AD15" s="1136"/>
      <c r="AE15" s="1137"/>
      <c r="AF15" s="1893"/>
    </row>
    <row r="16" spans="1:32" s="8" customFormat="1">
      <c r="A16" s="19"/>
      <c r="B16"/>
      <c r="C16" s="590" t="s">
        <v>354</v>
      </c>
      <c r="D16" s="583">
        <v>603635</v>
      </c>
      <c r="E16" s="584">
        <v>368478</v>
      </c>
      <c r="F16" s="771">
        <v>641157</v>
      </c>
      <c r="G16" s="272">
        <v>0.74001432921368437</v>
      </c>
      <c r="H16" s="772">
        <v>6.216008018090402E-2</v>
      </c>
      <c r="I16" s="1001"/>
      <c r="J16" s="264"/>
      <c r="K16"/>
      <c r="L16" s="16"/>
      <c r="M16" s="270"/>
      <c r="N16" s="682"/>
      <c r="O16" s="682"/>
      <c r="P16" s="272"/>
      <c r="Q16" s="772"/>
      <c r="R16" s="682"/>
      <c r="S16" s="682"/>
      <c r="T16" s="1241"/>
      <c r="U16" s="1001"/>
      <c r="V16" s="176"/>
      <c r="W16" s="176"/>
      <c r="X16" s="111" t="s">
        <v>436</v>
      </c>
      <c r="Y16" s="1135">
        <v>3.8339474858393126E-2</v>
      </c>
      <c r="Z16" s="1136">
        <v>3.4547187574872865E-2</v>
      </c>
      <c r="AA16" s="1137">
        <v>3.2415492189587454E-2</v>
      </c>
      <c r="AB16" s="1026" t="str">
        <f>+CONCATENATE((ROUND(AA16-Z16,4))/1%*100," bps")</f>
        <v>-21 bps</v>
      </c>
      <c r="AC16" s="1027" t="str">
        <f>+CONCATENATE((ROUND(AA16-Y16,4))/1%*100," bps")</f>
        <v>-59 bps</v>
      </c>
      <c r="AD16" s="1136">
        <v>3.8339474858393126E-2</v>
      </c>
      <c r="AE16" s="1137">
        <v>3.2415492189587454E-2</v>
      </c>
      <c r="AF16" s="1892" t="str">
        <f>+CONCATENATE((ROUND(AE16-AD16,4))/1%*100," bps")</f>
        <v>-59 bps</v>
      </c>
    </row>
    <row r="17" spans="1:35" s="8" customFormat="1" ht="15.6" customHeight="1">
      <c r="A17" s="19"/>
      <c r="B17"/>
      <c r="C17" s="590" t="s">
        <v>142</v>
      </c>
      <c r="D17" s="583">
        <v>23375769</v>
      </c>
      <c r="E17" s="584">
        <v>21868305</v>
      </c>
      <c r="F17" s="771">
        <v>22839625</v>
      </c>
      <c r="G17" s="272">
        <v>4.4416794077090108E-2</v>
      </c>
      <c r="H17" s="772">
        <v>-2.2935887157338013E-2</v>
      </c>
      <c r="I17" s="1001"/>
      <c r="J17" s="264"/>
      <c r="K17"/>
      <c r="L17" s="1384" t="s">
        <v>355</v>
      </c>
      <c r="M17" s="270">
        <v>2679258</v>
      </c>
      <c r="N17" s="682">
        <v>2866472</v>
      </c>
      <c r="O17" s="682">
        <v>2957466</v>
      </c>
      <c r="P17" s="272">
        <v>3.1744248679212633E-2</v>
      </c>
      <c r="Q17" s="772">
        <v>0.1038377043196288</v>
      </c>
      <c r="R17" s="682">
        <v>9778702</v>
      </c>
      <c r="S17" s="682">
        <v>11397029</v>
      </c>
      <c r="T17" s="1241">
        <v>0.16549507286345366</v>
      </c>
      <c r="U17" s="1001"/>
      <c r="V17" s="176"/>
      <c r="W17" s="176"/>
      <c r="X17" s="585" t="s">
        <v>437</v>
      </c>
      <c r="Y17" s="1135">
        <v>5.4602789211178351E-2</v>
      </c>
      <c r="Z17" s="1136">
        <v>4.8531150117695161E-2</v>
      </c>
      <c r="AA17" s="1137">
        <v>4.5785756356567717E-2</v>
      </c>
      <c r="AB17" s="1026" t="str">
        <f>+CONCATENATE((ROUND(AA17-Z17,4))/1%*100," bps")</f>
        <v>-27 bps</v>
      </c>
      <c r="AC17" s="1027" t="str">
        <f>+CONCATENATE((ROUND(AA17-Y17,4))/1%*100," bps")</f>
        <v>-88 bps</v>
      </c>
      <c r="AD17" s="1136">
        <v>5.4602789211178351E-2</v>
      </c>
      <c r="AE17" s="1137">
        <v>4.5785756356567717E-2</v>
      </c>
      <c r="AF17" s="1892" t="str">
        <f>+CONCATENATE((ROUND(AE17-AD17,4))/1%*100," bps")</f>
        <v>-88 bps</v>
      </c>
    </row>
    <row r="18" spans="1:35" s="8" customFormat="1">
      <c r="A18" s="19"/>
      <c r="B18"/>
      <c r="C18" s="590" t="s">
        <v>143</v>
      </c>
      <c r="D18" s="583">
        <v>8277440</v>
      </c>
      <c r="E18" s="584">
        <v>8124785</v>
      </c>
      <c r="F18" s="771">
        <v>8227850</v>
      </c>
      <c r="G18" s="272">
        <v>1.2685258748385341E-2</v>
      </c>
      <c r="H18" s="772">
        <v>-5.9909827192948543E-3</v>
      </c>
      <c r="I18" s="1001"/>
      <c r="J18" s="264"/>
      <c r="K18"/>
      <c r="L18" s="16"/>
      <c r="M18" s="267"/>
      <c r="N18" s="579"/>
      <c r="O18" s="579"/>
      <c r="P18" s="269"/>
      <c r="Q18" s="952"/>
      <c r="R18" s="579"/>
      <c r="S18" s="579"/>
      <c r="T18" s="1240"/>
      <c r="U18" s="1001"/>
      <c r="V18" s="176"/>
      <c r="W18" s="176"/>
      <c r="X18" s="111" t="s">
        <v>68</v>
      </c>
      <c r="Y18" s="1135">
        <v>1.4702172067124732</v>
      </c>
      <c r="Z18" s="1136">
        <v>1.5572628415195415</v>
      </c>
      <c r="AA18" s="1137">
        <v>1.6080688955701419</v>
      </c>
      <c r="AB18" s="1026" t="str">
        <f>+CONCATENATE((ROUND(AA18-Z18,4))/1%*100," bps")</f>
        <v>508 bps</v>
      </c>
      <c r="AC18" s="1027" t="str">
        <f>+CONCATENATE((ROUND(AA18-Y18,4))/1%*100," bps")</f>
        <v>1379 bps</v>
      </c>
      <c r="AD18" s="1136">
        <v>1.4702172067124732</v>
      </c>
      <c r="AE18" s="1137">
        <v>1.6080688955701419</v>
      </c>
      <c r="AF18" s="1892" t="str">
        <f>+CONCATENATE((ROUND(AE18-AD18,4))/1%*100," bps")</f>
        <v>1379 bps</v>
      </c>
    </row>
    <row r="19" spans="1:35" s="8" customFormat="1">
      <c r="A19" s="19"/>
      <c r="B19"/>
      <c r="C19" s="590"/>
      <c r="D19" s="583"/>
      <c r="E19" s="584"/>
      <c r="F19" s="771"/>
      <c r="G19" s="272"/>
      <c r="H19" s="772"/>
      <c r="I19" s="1001"/>
      <c r="J19" s="264"/>
      <c r="K19"/>
      <c r="L19" s="113" t="s">
        <v>48</v>
      </c>
      <c r="M19" s="267"/>
      <c r="N19" s="579"/>
      <c r="O19" s="579"/>
      <c r="P19" s="269"/>
      <c r="Q19" s="952"/>
      <c r="R19" s="579"/>
      <c r="S19" s="579"/>
      <c r="T19" s="1240"/>
      <c r="U19" s="1001"/>
      <c r="V19" s="176"/>
      <c r="W19" s="176"/>
      <c r="X19" s="111" t="s">
        <v>69</v>
      </c>
      <c r="Y19" s="1135">
        <v>1.0323164154696742</v>
      </c>
      <c r="Z19" s="1136">
        <v>1.1085468067186646</v>
      </c>
      <c r="AA19" s="1137">
        <v>1.1384838620711182</v>
      </c>
      <c r="AB19" s="1026" t="str">
        <f>+CONCATENATE((ROUND(AA19-Z19,4))/1%*100," bps")</f>
        <v>299 bps</v>
      </c>
      <c r="AC19" s="1027" t="str">
        <f>+CONCATENATE((ROUND(AA19-Y19,4))/1%*100," bps")</f>
        <v>1062 bps</v>
      </c>
      <c r="AD19" s="1136">
        <v>1.0323164154696742</v>
      </c>
      <c r="AE19" s="1137">
        <v>1.1384838620711182</v>
      </c>
      <c r="AF19" s="1892" t="str">
        <f>+CONCATENATE((ROUND(AE19-AD19,4))/1%*100," bps")</f>
        <v>1062 bps</v>
      </c>
    </row>
    <row r="20" spans="1:35" s="8" customFormat="1" ht="15.75">
      <c r="A20" s="19"/>
      <c r="B20"/>
      <c r="C20" s="590" t="s">
        <v>59</v>
      </c>
      <c r="D20" s="583">
        <v>132053791</v>
      </c>
      <c r="E20" s="584">
        <v>135408707</v>
      </c>
      <c r="F20" s="771">
        <v>138303962</v>
      </c>
      <c r="G20" s="272">
        <v>2.1381601406178407E-2</v>
      </c>
      <c r="H20" s="772">
        <v>4.7330492768662732E-2</v>
      </c>
      <c r="I20" s="1001"/>
      <c r="J20" s="264"/>
      <c r="K20"/>
      <c r="L20" s="111" t="s">
        <v>358</v>
      </c>
      <c r="M20" s="267">
        <v>833341</v>
      </c>
      <c r="N20" s="579">
        <v>902082</v>
      </c>
      <c r="O20" s="579">
        <v>956996</v>
      </c>
      <c r="P20" s="269">
        <v>6.0874732008841768E-2</v>
      </c>
      <c r="Q20" s="952">
        <v>0.14838463486135928</v>
      </c>
      <c r="R20" s="579">
        <v>3150264</v>
      </c>
      <c r="S20" s="579">
        <v>3601033</v>
      </c>
      <c r="T20" s="1240">
        <v>0.14308927759705217</v>
      </c>
      <c r="U20" s="1001"/>
      <c r="V20" s="176"/>
      <c r="W20" s="176"/>
      <c r="X20" s="111" t="s">
        <v>693</v>
      </c>
      <c r="Y20" s="1135">
        <v>2.0761486790092303E-2</v>
      </c>
      <c r="Z20" s="1136">
        <v>1.6743248545798006E-2</v>
      </c>
      <c r="AA20" s="1137">
        <v>1.7298812030577853E-2</v>
      </c>
      <c r="AB20" s="1026" t="str">
        <f>+CONCATENATE((ROUND(AA20-Z20,4))/1%*100," bps")</f>
        <v>6 bps</v>
      </c>
      <c r="AC20" s="1027" t="str">
        <f>+CONCATENATE((ROUND(AA20-Y20,4))/1%*100," bps")</f>
        <v>-35 bps</v>
      </c>
      <c r="AD20" s="1136">
        <v>2.4872568058890501E-2</v>
      </c>
      <c r="AE20" s="1137">
        <v>1.6441252218576147E-2</v>
      </c>
      <c r="AF20" s="1892" t="str">
        <f>+CONCATENATE((ROUND(AE20-AD20,4))/1%*100," bps")</f>
        <v>-84 bps</v>
      </c>
    </row>
    <row r="21" spans="1:35" s="8" customFormat="1">
      <c r="A21" s="19"/>
      <c r="B21"/>
      <c r="C21" s="578" t="s">
        <v>359</v>
      </c>
      <c r="D21" s="581">
        <v>126990918</v>
      </c>
      <c r="E21" s="582">
        <v>130730717</v>
      </c>
      <c r="F21" s="953">
        <v>133820771</v>
      </c>
      <c r="G21" s="269">
        <v>2.3636786142617116E-2</v>
      </c>
      <c r="H21" s="952">
        <v>5.3782216142417363E-2</v>
      </c>
      <c r="I21" s="1001"/>
      <c r="J21" s="264"/>
      <c r="K21"/>
      <c r="L21" s="111" t="s">
        <v>440</v>
      </c>
      <c r="M21" s="267">
        <v>313538</v>
      </c>
      <c r="N21" s="579">
        <v>349768</v>
      </c>
      <c r="O21" s="579">
        <v>374685</v>
      </c>
      <c r="P21" s="269">
        <v>7.1238649619176142E-2</v>
      </c>
      <c r="Q21" s="952">
        <v>0.19502261288902781</v>
      </c>
      <c r="R21" s="579">
        <v>1166567</v>
      </c>
      <c r="S21" s="579">
        <v>1379529</v>
      </c>
      <c r="T21" s="1240">
        <v>0.18255445250894289</v>
      </c>
      <c r="U21" s="1001"/>
      <c r="V21" s="176"/>
      <c r="W21" s="176"/>
      <c r="X21" s="111"/>
      <c r="Y21" s="1023"/>
      <c r="Z21" s="1024"/>
      <c r="AA21" s="1025"/>
      <c r="AB21" s="1026"/>
      <c r="AC21" s="1027"/>
      <c r="AD21" s="1136"/>
      <c r="AE21" s="1137"/>
      <c r="AF21" s="1892"/>
    </row>
    <row r="22" spans="1:35" s="8" customFormat="1">
      <c r="A22" s="19"/>
      <c r="B22"/>
      <c r="C22" s="440" t="s">
        <v>360</v>
      </c>
      <c r="D22" s="581">
        <v>5062873</v>
      </c>
      <c r="E22" s="582">
        <v>4677990</v>
      </c>
      <c r="F22" s="953">
        <v>4483191</v>
      </c>
      <c r="G22" s="269">
        <v>-4.1641602483117747E-2</v>
      </c>
      <c r="H22" s="952">
        <v>-0.11449665041963328</v>
      </c>
      <c r="I22" s="1001"/>
      <c r="J22" s="264"/>
      <c r="K22"/>
      <c r="L22" s="1882" t="s">
        <v>508</v>
      </c>
      <c r="M22" s="267">
        <v>-19571</v>
      </c>
      <c r="N22" s="579">
        <v>2683</v>
      </c>
      <c r="O22" s="579">
        <v>21796</v>
      </c>
      <c r="P22" s="269" t="s">
        <v>543</v>
      </c>
      <c r="Q22" s="952" t="s">
        <v>543</v>
      </c>
      <c r="R22" s="579">
        <v>27933</v>
      </c>
      <c r="S22" s="579">
        <v>156966</v>
      </c>
      <c r="T22" s="1240" t="s">
        <v>543</v>
      </c>
      <c r="U22" s="1001"/>
      <c r="V22" s="176"/>
      <c r="W22" s="176"/>
      <c r="X22" s="1384" t="s">
        <v>70</v>
      </c>
      <c r="Y22" s="1023"/>
      <c r="Z22" s="1024"/>
      <c r="AA22" s="1025"/>
      <c r="AB22" s="1026"/>
      <c r="AC22" s="1027"/>
      <c r="AD22" s="1136"/>
      <c r="AE22" s="1137"/>
      <c r="AF22" s="1892"/>
    </row>
    <row r="23" spans="1:35" s="8" customFormat="1" ht="15.75">
      <c r="A23" s="19"/>
      <c r="B23"/>
      <c r="C23" s="578" t="s">
        <v>441</v>
      </c>
      <c r="D23" s="581">
        <v>-7443523</v>
      </c>
      <c r="E23" s="582">
        <v>-7284860</v>
      </c>
      <c r="F23" s="953">
        <v>-7209280</v>
      </c>
      <c r="G23" s="269">
        <v>-1.037494200300349E-2</v>
      </c>
      <c r="H23" s="952">
        <v>-3.1469372768781666E-2</v>
      </c>
      <c r="I23" s="1001"/>
      <c r="J23" s="264"/>
      <c r="K23"/>
      <c r="L23" s="111" t="s">
        <v>212</v>
      </c>
      <c r="M23" s="267">
        <v>24881</v>
      </c>
      <c r="N23" s="579">
        <v>33178</v>
      </c>
      <c r="O23" s="579">
        <v>13149</v>
      </c>
      <c r="P23" s="269">
        <v>-0.60368316354210616</v>
      </c>
      <c r="Q23" s="952">
        <v>-0.47152445641252361</v>
      </c>
      <c r="R23" s="579">
        <v>77674</v>
      </c>
      <c r="S23" s="579">
        <v>91169</v>
      </c>
      <c r="T23" s="1240">
        <v>0.17373896026984575</v>
      </c>
      <c r="U23" s="1001"/>
      <c r="V23" s="176"/>
      <c r="W23" s="176"/>
      <c r="X23" s="111" t="s">
        <v>469</v>
      </c>
      <c r="Y23" s="1135">
        <v>0.44799961472850508</v>
      </c>
      <c r="Z23" s="1136">
        <v>0.41294019903590984</v>
      </c>
      <c r="AA23" s="1137">
        <v>0.43691198687665272</v>
      </c>
      <c r="AB23" s="1026" t="str">
        <f>+CONCATENATE((ROUND(AA23-Z23,4))/1%*100," bps")</f>
        <v>240 bps</v>
      </c>
      <c r="AC23" s="1027" t="str">
        <f>+CONCATENATE((ROUND(AA23-Y23,4))/1%*100," bps")</f>
        <v>-111 bps</v>
      </c>
      <c r="AD23" s="1136">
        <v>0.40082014114056835</v>
      </c>
      <c r="AE23" s="1137">
        <v>0.41293386026010293</v>
      </c>
      <c r="AF23" s="1892" t="str">
        <f>+CONCATENATE((ROUND(AE23-AD23,4))/1%*100," bps")</f>
        <v>121 bps</v>
      </c>
    </row>
    <row r="24" spans="1:35" s="8" customFormat="1" ht="16.5" thickBot="1">
      <c r="A24" s="19"/>
      <c r="B24"/>
      <c r="C24" s="578" t="s">
        <v>364</v>
      </c>
      <c r="D24" s="581">
        <v>124610268</v>
      </c>
      <c r="E24" s="582">
        <v>128123847</v>
      </c>
      <c r="F24" s="953">
        <v>131094682</v>
      </c>
      <c r="G24" s="269">
        <v>2.3187213540348972E-2</v>
      </c>
      <c r="H24" s="952">
        <v>5.2037557611223501E-2</v>
      </c>
      <c r="I24" s="1001"/>
      <c r="J24" s="264"/>
      <c r="K24"/>
      <c r="L24" s="1882" t="s">
        <v>776</v>
      </c>
      <c r="M24" s="267">
        <v>-1989</v>
      </c>
      <c r="N24" s="579">
        <v>-1064</v>
      </c>
      <c r="O24" s="579">
        <v>3372</v>
      </c>
      <c r="P24" s="269" t="s">
        <v>543</v>
      </c>
      <c r="Q24" s="952" t="s">
        <v>543</v>
      </c>
      <c r="R24" s="579">
        <v>-5455</v>
      </c>
      <c r="S24" s="579">
        <v>10633</v>
      </c>
      <c r="T24" s="1240" t="s">
        <v>543</v>
      </c>
      <c r="U24" s="1001"/>
      <c r="V24" s="176"/>
      <c r="W24" s="176"/>
      <c r="X24" s="586" t="s">
        <v>470</v>
      </c>
      <c r="Y24" s="1138">
        <v>3.8999731898151584E-2</v>
      </c>
      <c r="Z24" s="1886">
        <v>3.7482019074096692E-2</v>
      </c>
      <c r="AA24" s="1887">
        <v>3.9850481094728989E-2</v>
      </c>
      <c r="AB24" s="1030" t="str">
        <f>+CONCATENATE((ROUND(AA24-Z24,4))/1%*100," bps")</f>
        <v>24 bps</v>
      </c>
      <c r="AC24" s="1888" t="str">
        <f>+CONCATENATE((ROUND(AA24-Y24,4))/1%*100," bps")</f>
        <v>9 bps</v>
      </c>
      <c r="AD24" s="1138">
        <v>3.4546532324008644E-2</v>
      </c>
      <c r="AE24" s="1887">
        <v>3.5834325981224442E-2</v>
      </c>
      <c r="AF24" s="1894" t="str">
        <f>+CONCATENATE((ROUND(AE24-AD24,4))/1%*100," bps")</f>
        <v>13 bps</v>
      </c>
    </row>
    <row r="25" spans="1:35" s="8" customFormat="1">
      <c r="A25" s="19"/>
      <c r="B25"/>
      <c r="C25" s="578"/>
      <c r="D25" s="583"/>
      <c r="E25" s="584"/>
      <c r="F25" s="771"/>
      <c r="G25" s="269"/>
      <c r="H25" s="952"/>
      <c r="I25" s="1001"/>
      <c r="J25" s="264"/>
      <c r="K25"/>
      <c r="L25" s="111" t="s">
        <v>192</v>
      </c>
      <c r="M25" s="267">
        <v>95118</v>
      </c>
      <c r="N25" s="579">
        <v>28774</v>
      </c>
      <c r="O25" s="579">
        <v>58303</v>
      </c>
      <c r="P25" s="269">
        <v>1.0262389657329534</v>
      </c>
      <c r="Q25" s="952">
        <v>-0.38704556445678001</v>
      </c>
      <c r="R25" s="579">
        <v>246098</v>
      </c>
      <c r="S25" s="579">
        <v>141476</v>
      </c>
      <c r="T25" s="1240">
        <v>-0.4251233248543263</v>
      </c>
      <c r="U25" s="1001"/>
      <c r="V25" s="176"/>
      <c r="W25" s="176"/>
      <c r="X25"/>
      <c r="Y25"/>
      <c r="Z25"/>
      <c r="AA25"/>
    </row>
    <row r="26" spans="1:35" s="8" customFormat="1" ht="15.75">
      <c r="A26" s="19"/>
      <c r="B26"/>
      <c r="C26" s="590" t="s">
        <v>442</v>
      </c>
      <c r="D26" s="583">
        <v>1496066</v>
      </c>
      <c r="E26" s="584">
        <v>1558842</v>
      </c>
      <c r="F26" s="771">
        <v>1567598</v>
      </c>
      <c r="G26" s="272">
        <v>5.6169900477405664E-3</v>
      </c>
      <c r="H26" s="772">
        <v>4.7813398606745959E-2</v>
      </c>
      <c r="I26" s="1001"/>
      <c r="J26" s="264"/>
      <c r="K26"/>
      <c r="L26" s="115" t="s">
        <v>443</v>
      </c>
      <c r="M26" s="270">
        <v>1245318</v>
      </c>
      <c r="N26" s="682">
        <v>1315421</v>
      </c>
      <c r="O26" s="682">
        <v>1428301</v>
      </c>
      <c r="P26" s="272">
        <v>8.5812831025200292E-2</v>
      </c>
      <c r="Q26" s="772">
        <v>0.14693676635204822</v>
      </c>
      <c r="R26" s="682">
        <v>4663081</v>
      </c>
      <c r="S26" s="682">
        <v>5380806</v>
      </c>
      <c r="T26" s="1241">
        <v>0.1539164771103054</v>
      </c>
      <c r="U26" s="1001"/>
      <c r="V26" s="176"/>
      <c r="W26" s="176"/>
      <c r="X26" s="1545" t="s">
        <v>447</v>
      </c>
      <c r="Y26"/>
      <c r="Z26"/>
      <c r="AA26"/>
    </row>
    <row r="27" spans="1:35" s="8" customFormat="1">
      <c r="A27" s="19"/>
      <c r="B27"/>
      <c r="C27" s="590" t="s">
        <v>369</v>
      </c>
      <c r="D27" s="583">
        <v>528184</v>
      </c>
      <c r="E27" s="584">
        <v>553851</v>
      </c>
      <c r="F27" s="771">
        <v>346540</v>
      </c>
      <c r="G27" s="272">
        <v>-0.37430825258056771</v>
      </c>
      <c r="H27" s="772">
        <v>-0.34390288232888538</v>
      </c>
      <c r="I27" s="1001"/>
      <c r="J27" s="264"/>
      <c r="K27"/>
      <c r="L27" s="115"/>
      <c r="M27" s="267"/>
      <c r="N27" s="579"/>
      <c r="O27" s="579"/>
      <c r="P27" s="269"/>
      <c r="Q27" s="952"/>
      <c r="R27" s="579"/>
      <c r="S27" s="579"/>
      <c r="T27" s="1240"/>
      <c r="U27" s="1001"/>
      <c r="V27" s="176"/>
      <c r="W27" s="176"/>
      <c r="X27" s="1546" t="s">
        <v>451</v>
      </c>
      <c r="AC27" s="57"/>
      <c r="AD27" s="57"/>
      <c r="AE27" s="57"/>
      <c r="AF27" s="57"/>
      <c r="AG27" s="57"/>
      <c r="AH27" s="57"/>
      <c r="AI27" s="57"/>
    </row>
    <row r="28" spans="1:35" s="8" customFormat="1">
      <c r="A28" s="19"/>
      <c r="B28"/>
      <c r="C28" s="590" t="s">
        <v>444</v>
      </c>
      <c r="D28" s="583">
        <v>29368</v>
      </c>
      <c r="E28" s="584">
        <v>25660</v>
      </c>
      <c r="F28" s="771">
        <v>30556</v>
      </c>
      <c r="G28" s="272">
        <v>0.19080280592361654</v>
      </c>
      <c r="H28" s="772">
        <v>4.0452192862980116E-2</v>
      </c>
      <c r="I28" s="1001"/>
      <c r="J28" s="264"/>
      <c r="K28"/>
      <c r="L28" s="113" t="s">
        <v>50</v>
      </c>
      <c r="M28" s="267"/>
      <c r="N28" s="579"/>
      <c r="O28" s="579"/>
      <c r="P28" s="269"/>
      <c r="Q28" s="952"/>
      <c r="R28" s="579"/>
      <c r="S28" s="579"/>
      <c r="T28" s="1240"/>
      <c r="U28" s="1001"/>
      <c r="V28" s="176"/>
      <c r="W28" s="176"/>
      <c r="X28" s="1546" t="s">
        <v>452</v>
      </c>
      <c r="Y28" s="587"/>
      <c r="Z28" s="587"/>
      <c r="AA28" s="587"/>
    </row>
    <row r="29" spans="1:35" s="8" customFormat="1" ht="15.75">
      <c r="A29" s="19"/>
      <c r="B29"/>
      <c r="C29" s="590" t="s">
        <v>445</v>
      </c>
      <c r="D29" s="583">
        <v>7500553</v>
      </c>
      <c r="E29" s="584">
        <v>8135126</v>
      </c>
      <c r="F29" s="771">
        <v>9423377</v>
      </c>
      <c r="G29" s="272">
        <v>0.15835661303832294</v>
      </c>
      <c r="H29" s="772">
        <v>0.25635763123065725</v>
      </c>
      <c r="I29" s="1001"/>
      <c r="J29" s="264"/>
      <c r="K29"/>
      <c r="L29" s="111" t="s">
        <v>377</v>
      </c>
      <c r="M29" s="267">
        <v>-973566</v>
      </c>
      <c r="N29" s="579">
        <v>-958832</v>
      </c>
      <c r="O29" s="579">
        <v>-1016716</v>
      </c>
      <c r="P29" s="269">
        <v>6.0369282627196423E-2</v>
      </c>
      <c r="Q29" s="952">
        <v>4.4321597097680077E-2</v>
      </c>
      <c r="R29" s="579">
        <v>-3441259</v>
      </c>
      <c r="S29" s="579">
        <v>-3906793</v>
      </c>
      <c r="T29" s="1240">
        <v>0.13528014020450074</v>
      </c>
      <c r="U29" s="1001"/>
      <c r="V29" s="176"/>
      <c r="W29" s="176"/>
      <c r="X29" s="1433" t="s">
        <v>453</v>
      </c>
      <c r="Y29" s="588"/>
      <c r="Z29" s="588"/>
      <c r="AA29" s="588"/>
    </row>
    <row r="30" spans="1:35" s="8" customFormat="1" ht="17.850000000000001" customHeight="1">
      <c r="A30" s="19"/>
      <c r="B30"/>
      <c r="C30" s="578"/>
      <c r="D30" s="583"/>
      <c r="E30" s="584"/>
      <c r="F30" s="771"/>
      <c r="G30" s="269"/>
      <c r="H30" s="952"/>
      <c r="I30" s="1001"/>
      <c r="J30" s="264"/>
      <c r="K30"/>
      <c r="L30" s="111" t="s">
        <v>446</v>
      </c>
      <c r="M30" s="267">
        <v>-899653</v>
      </c>
      <c r="N30" s="579">
        <v>-805053</v>
      </c>
      <c r="O30" s="579">
        <v>-936160</v>
      </c>
      <c r="P30" s="269">
        <v>0.16285511637122027</v>
      </c>
      <c r="Q30" s="952">
        <v>4.0578978784042291E-2</v>
      </c>
      <c r="R30" s="579">
        <v>-2968543</v>
      </c>
      <c r="S30" s="579">
        <v>-3102808</v>
      </c>
      <c r="T30" s="1240">
        <v>4.5229258932749164E-2</v>
      </c>
      <c r="U30" s="1001"/>
      <c r="V30" s="176"/>
      <c r="W30" s="176"/>
      <c r="X30" s="1433" t="s">
        <v>454</v>
      </c>
      <c r="Y30" s="192"/>
      <c r="Z30" s="192"/>
      <c r="AA30" s="192"/>
    </row>
    <row r="31" spans="1:35" s="8" customFormat="1" ht="15.75">
      <c r="A31" s="19"/>
      <c r="B31"/>
      <c r="C31" s="589" t="s">
        <v>378</v>
      </c>
      <c r="D31" s="583">
        <v>210977716</v>
      </c>
      <c r="E31" s="584">
        <v>209510348</v>
      </c>
      <c r="F31" s="771">
        <v>219922469</v>
      </c>
      <c r="G31" s="272">
        <v>4.9697406831666374E-2</v>
      </c>
      <c r="H31" s="772">
        <v>4.239667188358414E-2</v>
      </c>
      <c r="I31" s="1001"/>
      <c r="J31" s="264"/>
      <c r="K31"/>
      <c r="L31" s="111" t="s">
        <v>448</v>
      </c>
      <c r="M31" s="267">
        <v>-154731</v>
      </c>
      <c r="N31" s="579">
        <v>-181978</v>
      </c>
      <c r="O31" s="579">
        <v>-186914</v>
      </c>
      <c r="P31" s="269">
        <v>2.7124157865236458E-2</v>
      </c>
      <c r="Q31" s="952">
        <v>0.20799322695516737</v>
      </c>
      <c r="R31" s="579">
        <v>-583990</v>
      </c>
      <c r="S31" s="579">
        <v>-713048</v>
      </c>
      <c r="T31" s="1240">
        <v>0.22099351016284524</v>
      </c>
      <c r="U31" s="1001"/>
      <c r="V31" s="176"/>
      <c r="W31" s="176"/>
      <c r="Y31" s="192"/>
      <c r="Z31" s="192"/>
      <c r="AA31" s="192"/>
      <c r="AB31" s="57"/>
    </row>
    <row r="32" spans="1:35" s="8" customFormat="1" ht="17.100000000000001" customHeight="1">
      <c r="A32" s="19"/>
      <c r="B32"/>
      <c r="C32" s="578"/>
      <c r="D32" s="583"/>
      <c r="E32" s="584"/>
      <c r="F32" s="771"/>
      <c r="G32" s="269"/>
      <c r="H32" s="952"/>
      <c r="I32" s="1001"/>
      <c r="J32" s="264"/>
      <c r="K32"/>
      <c r="L32" s="111" t="s">
        <v>449</v>
      </c>
      <c r="M32" s="267">
        <v>-104374</v>
      </c>
      <c r="N32" s="579">
        <v>-55223</v>
      </c>
      <c r="O32" s="579">
        <v>-71464</v>
      </c>
      <c r="P32" s="269">
        <v>0.29409847346214441</v>
      </c>
      <c r="Q32" s="952">
        <v>-0.31530841014045646</v>
      </c>
      <c r="R32" s="579">
        <v>-283169</v>
      </c>
      <c r="S32" s="579">
        <v>-237305</v>
      </c>
      <c r="T32" s="1240">
        <v>-0.16196688196801204</v>
      </c>
      <c r="U32" s="1001"/>
      <c r="V32" s="176"/>
      <c r="W32" s="176"/>
      <c r="Y32" s="193"/>
      <c r="Z32" s="193"/>
      <c r="AA32" s="193"/>
      <c r="AB32" s="193"/>
    </row>
    <row r="33" spans="1:28" s="8" customFormat="1">
      <c r="A33" s="19"/>
      <c r="B33"/>
      <c r="C33" s="590" t="s">
        <v>450</v>
      </c>
      <c r="D33" s="583"/>
      <c r="E33" s="584"/>
      <c r="F33" s="771"/>
      <c r="G33" s="269"/>
      <c r="H33" s="952"/>
      <c r="I33" s="1001"/>
      <c r="J33" s="264"/>
      <c r="K33"/>
      <c r="L33" s="115" t="s">
        <v>50</v>
      </c>
      <c r="M33" s="270">
        <v>-2132324</v>
      </c>
      <c r="N33" s="682">
        <v>-2001086</v>
      </c>
      <c r="O33" s="682">
        <v>-2211254</v>
      </c>
      <c r="P33" s="272">
        <v>0.10502697035509719</v>
      </c>
      <c r="Q33" s="772">
        <v>3.7015950671661531E-2</v>
      </c>
      <c r="R33" s="682">
        <v>-7276961</v>
      </c>
      <c r="S33" s="682">
        <v>-7959954</v>
      </c>
      <c r="T33" s="1241">
        <v>9.3856899878946715E-2</v>
      </c>
      <c r="U33" s="1001"/>
      <c r="V33" s="176"/>
      <c r="W33" s="176"/>
      <c r="X33" s="1547"/>
      <c r="Y33" s="193"/>
      <c r="Z33" s="193"/>
      <c r="AA33" s="193"/>
      <c r="AB33" s="193"/>
    </row>
    <row r="34" spans="1:28" s="8" customFormat="1">
      <c r="A34" s="19"/>
      <c r="B34"/>
      <c r="C34" s="591" t="s">
        <v>60</v>
      </c>
      <c r="D34" s="583"/>
      <c r="E34" s="584"/>
      <c r="F34" s="771"/>
      <c r="G34" s="269"/>
      <c r="H34" s="952"/>
      <c r="I34" s="1001"/>
      <c r="J34" s="264"/>
      <c r="K34"/>
      <c r="L34" s="115"/>
      <c r="M34" s="270"/>
      <c r="N34" s="682"/>
      <c r="O34" s="682"/>
      <c r="P34" s="272"/>
      <c r="Q34" s="772"/>
      <c r="R34" s="682"/>
      <c r="S34" s="682"/>
      <c r="T34" s="1241"/>
      <c r="U34" s="1001"/>
      <c r="V34" s="176"/>
      <c r="W34" s="176"/>
      <c r="X34" s="1547"/>
      <c r="Y34" s="193"/>
      <c r="Z34" s="193"/>
      <c r="AA34" s="193"/>
      <c r="AB34" s="193"/>
    </row>
    <row r="35" spans="1:28" s="8" customFormat="1">
      <c r="A35" s="19"/>
      <c r="B35"/>
      <c r="C35" s="578" t="s">
        <v>348</v>
      </c>
      <c r="D35" s="581">
        <v>44280933</v>
      </c>
      <c r="E35" s="582">
        <v>42835241</v>
      </c>
      <c r="F35" s="953">
        <v>47989475</v>
      </c>
      <c r="G35" s="269">
        <v>0.12032695228678648</v>
      </c>
      <c r="H35" s="952">
        <v>8.3750313029763851E-2</v>
      </c>
      <c r="I35" s="1001"/>
      <c r="J35" s="264"/>
      <c r="K35"/>
      <c r="L35" s="113" t="s">
        <v>51</v>
      </c>
      <c r="M35" s="270">
        <v>1792252</v>
      </c>
      <c r="N35" s="682">
        <v>2180807</v>
      </c>
      <c r="O35" s="682">
        <v>2174513</v>
      </c>
      <c r="P35" s="272">
        <v>-2.8860875813403021E-3</v>
      </c>
      <c r="Q35" s="772">
        <v>0.21328529693369014</v>
      </c>
      <c r="R35" s="682">
        <v>7164822</v>
      </c>
      <c r="S35" s="682">
        <v>8817881</v>
      </c>
      <c r="T35" s="1241">
        <v>0.23071878129003065</v>
      </c>
      <c r="U35" s="1001"/>
      <c r="V35" s="176"/>
      <c r="W35" s="176"/>
      <c r="Y35" s="192"/>
      <c r="Z35" s="192"/>
      <c r="AA35" s="192"/>
    </row>
    <row r="36" spans="1:28" s="8" customFormat="1">
      <c r="A36" s="19"/>
      <c r="B36"/>
      <c r="C36" s="578" t="s">
        <v>350</v>
      </c>
      <c r="D36" s="581">
        <v>103434795</v>
      </c>
      <c r="E36" s="582">
        <v>104254936</v>
      </c>
      <c r="F36" s="953">
        <v>109090077</v>
      </c>
      <c r="G36" s="269">
        <v>4.6378053505303579E-2</v>
      </c>
      <c r="H36" s="952">
        <v>5.4674850953201966E-2</v>
      </c>
      <c r="I36" s="1001"/>
      <c r="J36" s="264"/>
      <c r="K36"/>
      <c r="L36" s="113"/>
      <c r="M36" s="267"/>
      <c r="N36" s="579"/>
      <c r="O36" s="579"/>
      <c r="P36" s="269"/>
      <c r="Q36" s="952"/>
      <c r="R36" s="579"/>
      <c r="S36" s="579"/>
      <c r="T36" s="1240"/>
      <c r="U36" s="1001"/>
      <c r="V36" s="176"/>
      <c r="W36" s="176"/>
      <c r="Y36" s="19"/>
      <c r="Z36" s="19"/>
      <c r="AA36" s="19"/>
    </row>
    <row r="37" spans="1:28" s="8" customFormat="1">
      <c r="A37" s="19"/>
      <c r="B37"/>
      <c r="C37" s="590" t="s">
        <v>382</v>
      </c>
      <c r="D37" s="583">
        <v>147715728</v>
      </c>
      <c r="E37" s="584">
        <v>147090177</v>
      </c>
      <c r="F37" s="771">
        <v>157079552</v>
      </c>
      <c r="G37" s="272">
        <v>6.7913270646210458E-2</v>
      </c>
      <c r="H37" s="772">
        <v>6.3390839464298618E-2</v>
      </c>
      <c r="I37" s="1001"/>
      <c r="J37" s="264"/>
      <c r="K37"/>
      <c r="L37" s="592" t="s">
        <v>455</v>
      </c>
      <c r="M37" s="267">
        <v>-517677</v>
      </c>
      <c r="N37" s="579">
        <v>-577612</v>
      </c>
      <c r="O37" s="579">
        <v>-613892</v>
      </c>
      <c r="P37" s="269">
        <v>6.2810329425288955E-2</v>
      </c>
      <c r="Q37" s="952">
        <v>0.18585913610224136</v>
      </c>
      <c r="R37" s="579">
        <v>-1853018</v>
      </c>
      <c r="S37" s="579">
        <v>-2317311</v>
      </c>
      <c r="T37" s="1240">
        <v>0.250560437081561</v>
      </c>
      <c r="U37" s="1001"/>
      <c r="V37" s="176"/>
      <c r="W37" s="176"/>
      <c r="X37" s="19"/>
      <c r="Y37" s="19"/>
      <c r="Z37" s="19"/>
      <c r="AA37" s="19"/>
    </row>
    <row r="38" spans="1:28" s="8" customFormat="1">
      <c r="A38" s="19"/>
      <c r="B38"/>
      <c r="C38" s="120"/>
      <c r="D38" s="583"/>
      <c r="E38" s="584"/>
      <c r="F38" s="771"/>
      <c r="G38" s="269"/>
      <c r="H38" s="952"/>
      <c r="I38" s="1001"/>
      <c r="J38" s="264"/>
      <c r="K38"/>
      <c r="L38" s="592"/>
      <c r="M38" s="267"/>
      <c r="N38" s="579"/>
      <c r="O38" s="579"/>
      <c r="P38" s="269"/>
      <c r="Q38" s="952"/>
      <c r="R38" s="579"/>
      <c r="S38" s="579"/>
      <c r="T38" s="1240"/>
      <c r="U38" s="1001"/>
      <c r="V38" s="176"/>
      <c r="W38" s="176"/>
      <c r="X38" s="19"/>
      <c r="Y38" s="19"/>
      <c r="Z38" s="19"/>
      <c r="AA38" s="19"/>
    </row>
    <row r="39" spans="1:28" s="8" customFormat="1">
      <c r="A39" s="19"/>
      <c r="B39"/>
      <c r="C39" s="890" t="s">
        <v>383</v>
      </c>
      <c r="D39" s="583">
        <v>7203885</v>
      </c>
      <c r="E39" s="584">
        <v>7347033</v>
      </c>
      <c r="F39" s="771">
        <v>6013486</v>
      </c>
      <c r="G39" s="272">
        <v>-0.18150823604576161</v>
      </c>
      <c r="H39" s="772">
        <v>-0.16524403151910394</v>
      </c>
      <c r="I39" s="1001"/>
      <c r="J39" s="264"/>
      <c r="K39"/>
      <c r="L39" s="1764" t="s">
        <v>53</v>
      </c>
      <c r="M39" s="270">
        <v>1274575</v>
      </c>
      <c r="N39" s="682">
        <v>1603195</v>
      </c>
      <c r="O39" s="682">
        <v>1560621</v>
      </c>
      <c r="P39" s="272">
        <v>-2.6555721543542739E-2</v>
      </c>
      <c r="Q39" s="772">
        <v>0.22442461212561049</v>
      </c>
      <c r="R39" s="682">
        <v>5311804</v>
      </c>
      <c r="S39" s="682">
        <v>6500570</v>
      </c>
      <c r="T39" s="1241">
        <v>0.22379703769190279</v>
      </c>
      <c r="U39" s="1001"/>
      <c r="V39" s="176"/>
      <c r="W39" s="176"/>
      <c r="Y39" s="19"/>
      <c r="Z39" s="19"/>
      <c r="AA39" s="19"/>
    </row>
    <row r="40" spans="1:28" s="8" customFormat="1">
      <c r="A40" s="19"/>
      <c r="B40"/>
      <c r="C40" s="578" t="s">
        <v>146</v>
      </c>
      <c r="D40" s="581">
        <v>6646830</v>
      </c>
      <c r="E40" s="582">
        <v>6642780</v>
      </c>
      <c r="F40" s="953">
        <v>4776512</v>
      </c>
      <c r="G40" s="269">
        <v>-0.28094683250085056</v>
      </c>
      <c r="H40" s="952">
        <v>-0.2813849609513106</v>
      </c>
      <c r="I40" s="1001"/>
      <c r="J40" s="264"/>
      <c r="K40"/>
      <c r="L40" s="592" t="s">
        <v>54</v>
      </c>
      <c r="M40" s="267">
        <v>-5867</v>
      </c>
      <c r="N40" s="579">
        <v>-6114</v>
      </c>
      <c r="O40" s="579">
        <v>-6856</v>
      </c>
      <c r="P40" s="269">
        <v>0.12136081125286229</v>
      </c>
      <c r="Q40" s="952">
        <v>0.16856996761547641</v>
      </c>
      <c r="R40" s="579">
        <v>-15418</v>
      </c>
      <c r="S40" s="579">
        <v>-22826</v>
      </c>
      <c r="T40" s="1240">
        <v>0.48047736411985992</v>
      </c>
      <c r="U40" s="1001"/>
      <c r="V40" s="176"/>
      <c r="W40" s="176"/>
      <c r="Y40" s="19"/>
      <c r="Z40" s="19"/>
      <c r="AA40" s="19"/>
    </row>
    <row r="41" spans="1:28" s="8" customFormat="1" ht="15.75" thickBot="1">
      <c r="A41" s="19"/>
      <c r="B41"/>
      <c r="C41" s="578" t="s">
        <v>384</v>
      </c>
      <c r="D41" s="581">
        <v>557055</v>
      </c>
      <c r="E41" s="582">
        <v>704253</v>
      </c>
      <c r="F41" s="953">
        <v>1236974</v>
      </c>
      <c r="G41" s="269">
        <v>0.75643412239635477</v>
      </c>
      <c r="H41" s="952">
        <v>1.2205599088061323</v>
      </c>
      <c r="I41" s="1001"/>
      <c r="J41" s="264"/>
      <c r="K41" s="19"/>
      <c r="L41" s="891" t="s">
        <v>456</v>
      </c>
      <c r="M41" s="273">
        <v>1268708</v>
      </c>
      <c r="N41" s="274">
        <v>1597081</v>
      </c>
      <c r="O41" s="275">
        <v>1553765</v>
      </c>
      <c r="P41" s="276">
        <v>-2.7121980663472923E-2</v>
      </c>
      <c r="Q41" s="277">
        <v>0.22468290575924485</v>
      </c>
      <c r="R41" s="274">
        <v>5296386</v>
      </c>
      <c r="S41" s="274">
        <v>6477744</v>
      </c>
      <c r="T41" s="1242">
        <v>0.2230498305825897</v>
      </c>
      <c r="U41" s="1001"/>
      <c r="V41" s="19"/>
      <c r="W41" s="19"/>
      <c r="Y41" s="19"/>
      <c r="Z41" s="19"/>
      <c r="AA41" s="19"/>
    </row>
    <row r="42" spans="1:28" s="8" customFormat="1">
      <c r="A42" s="19"/>
      <c r="B42"/>
      <c r="C42" s="593"/>
      <c r="D42" s="594"/>
      <c r="E42" s="595"/>
      <c r="F42" s="954"/>
      <c r="G42" s="269"/>
      <c r="H42" s="952"/>
      <c r="I42" s="1001"/>
      <c r="J42" s="264"/>
      <c r="U42" s="19"/>
      <c r="V42" s="19"/>
      <c r="W42" s="19"/>
      <c r="X42" s="193"/>
      <c r="Y42" s="19"/>
      <c r="Z42" s="19"/>
      <c r="AA42" s="19"/>
    </row>
    <row r="43" spans="1:28" s="8" customFormat="1" ht="14.85" customHeight="1">
      <c r="A43" s="19"/>
      <c r="B43"/>
      <c r="C43" s="590" t="s">
        <v>145</v>
      </c>
      <c r="D43" s="583">
        <v>10165266</v>
      </c>
      <c r="E43" s="584">
        <v>10529292</v>
      </c>
      <c r="F43" s="771">
        <v>9768390</v>
      </c>
      <c r="G43" s="272">
        <v>-7.2265257721031956E-2</v>
      </c>
      <c r="H43" s="772">
        <v>-3.9042362492039066E-2</v>
      </c>
      <c r="I43" s="1001"/>
      <c r="J43" s="264"/>
      <c r="U43" s="74"/>
      <c r="V43" s="19"/>
      <c r="W43" s="19"/>
      <c r="X43" s="193"/>
      <c r="Y43" s="19"/>
      <c r="Z43" s="19"/>
      <c r="AA43" s="19"/>
    </row>
    <row r="44" spans="1:28" s="8" customFormat="1">
      <c r="A44" s="19"/>
      <c r="B44"/>
      <c r="C44" s="590" t="s">
        <v>148</v>
      </c>
      <c r="D44" s="583">
        <v>13627208</v>
      </c>
      <c r="E44" s="584">
        <v>10114714</v>
      </c>
      <c r="F44" s="771">
        <v>11675417</v>
      </c>
      <c r="G44" s="272">
        <v>0.15430025999746508</v>
      </c>
      <c r="H44" s="772">
        <v>-0.14322750485646069</v>
      </c>
      <c r="I44" s="1001"/>
      <c r="J44" s="264"/>
      <c r="U44" s="354"/>
      <c r="V44" s="19"/>
      <c r="W44" s="19"/>
      <c r="X44" s="192"/>
      <c r="Y44" s="19"/>
      <c r="Z44" s="19"/>
      <c r="AA44" s="19"/>
    </row>
    <row r="45" spans="1:28" s="8" customFormat="1">
      <c r="A45" s="19"/>
      <c r="B45"/>
      <c r="C45" s="590" t="s">
        <v>386</v>
      </c>
      <c r="D45" s="583">
        <v>528184</v>
      </c>
      <c r="E45" s="584">
        <v>553851</v>
      </c>
      <c r="F45" s="771">
        <v>346540</v>
      </c>
      <c r="G45" s="272">
        <v>-0.37430825258056771</v>
      </c>
      <c r="H45" s="772">
        <v>-0.34390288232888538</v>
      </c>
      <c r="I45" s="1001"/>
      <c r="J45" s="264"/>
      <c r="K45" s="354"/>
      <c r="U45" s="354"/>
      <c r="V45" s="19"/>
      <c r="W45" s="19"/>
      <c r="X45" s="19"/>
      <c r="Y45" s="19"/>
      <c r="Z45" s="19"/>
      <c r="AA45" s="19"/>
    </row>
    <row r="46" spans="1:28" s="8" customFormat="1">
      <c r="A46" s="19"/>
      <c r="B46"/>
      <c r="C46" s="590" t="s">
        <v>388</v>
      </c>
      <c r="D46" s="583">
        <v>0</v>
      </c>
      <c r="E46" s="584">
        <v>455454</v>
      </c>
      <c r="F46" s="771">
        <v>578541</v>
      </c>
      <c r="G46" s="272">
        <v>0.27025122185775075</v>
      </c>
      <c r="H46" s="772" t="s">
        <v>543</v>
      </c>
      <c r="I46" s="1001"/>
      <c r="J46" s="264"/>
      <c r="K46" s="354"/>
      <c r="U46" s="354"/>
      <c r="V46" s="19"/>
      <c r="W46" s="19"/>
      <c r="X46" s="19"/>
      <c r="Y46" s="19"/>
      <c r="Z46" s="19"/>
      <c r="AA46" s="19"/>
    </row>
    <row r="47" spans="1:28" s="8" customFormat="1" ht="15.75">
      <c r="A47" s="19"/>
      <c r="B47"/>
      <c r="C47" s="590" t="s">
        <v>459</v>
      </c>
      <c r="D47" s="583">
        <v>5585850</v>
      </c>
      <c r="E47" s="584">
        <v>6665448</v>
      </c>
      <c r="F47" s="771">
        <v>6014541</v>
      </c>
      <c r="G47" s="272">
        <v>-9.7653901133127136E-2</v>
      </c>
      <c r="H47" s="772">
        <v>7.6745884690781169E-2</v>
      </c>
      <c r="I47" s="1001"/>
      <c r="J47" s="264"/>
      <c r="K47" s="19"/>
      <c r="U47" s="19"/>
      <c r="V47" s="19"/>
      <c r="W47" s="19"/>
      <c r="X47" s="19"/>
      <c r="Y47" s="19"/>
      <c r="Z47" s="19"/>
      <c r="AA47" s="19"/>
    </row>
    <row r="48" spans="1:28" s="8" customFormat="1">
      <c r="A48" s="19"/>
      <c r="B48"/>
      <c r="C48" s="589" t="s">
        <v>390</v>
      </c>
      <c r="D48" s="583">
        <v>184826121</v>
      </c>
      <c r="E48" s="584">
        <v>182755969</v>
      </c>
      <c r="F48" s="771">
        <v>191476467</v>
      </c>
      <c r="G48" s="272">
        <v>4.7716624785043273E-2</v>
      </c>
      <c r="H48" s="772">
        <v>3.5981634868590899E-2</v>
      </c>
      <c r="I48" s="1001"/>
      <c r="J48" s="264"/>
      <c r="K48" s="19"/>
      <c r="U48" s="19"/>
      <c r="V48" s="19"/>
      <c r="W48" s="19"/>
      <c r="X48" s="19"/>
      <c r="Y48" s="19"/>
      <c r="Z48" s="19"/>
      <c r="AA48" s="19"/>
    </row>
    <row r="49" spans="1:27" s="8" customFormat="1">
      <c r="A49" s="19"/>
      <c r="B49"/>
      <c r="C49" s="589"/>
      <c r="D49" s="583"/>
      <c r="E49" s="584"/>
      <c r="F49" s="771"/>
      <c r="G49" s="272"/>
      <c r="H49" s="772"/>
      <c r="I49" s="1001"/>
      <c r="J49" s="264"/>
      <c r="K49" s="19"/>
      <c r="U49" s="19"/>
      <c r="V49" s="19"/>
      <c r="W49" s="19"/>
      <c r="X49" s="19"/>
      <c r="Y49" s="19"/>
      <c r="Z49" s="19"/>
      <c r="AA49" s="19"/>
    </row>
    <row r="50" spans="1:27" s="8" customFormat="1">
      <c r="A50" s="19"/>
      <c r="B50"/>
      <c r="C50" s="590" t="s">
        <v>61</v>
      </c>
      <c r="D50" s="583">
        <v>26007483</v>
      </c>
      <c r="E50" s="584">
        <v>26610823</v>
      </c>
      <c r="F50" s="771">
        <v>28295366</v>
      </c>
      <c r="G50" s="272">
        <v>6.3302927534409595E-2</v>
      </c>
      <c r="H50" s="772">
        <v>8.7970181505069134E-2</v>
      </c>
      <c r="I50" s="1001"/>
      <c r="J50" s="264"/>
      <c r="K50" s="19"/>
      <c r="U50" s="19"/>
      <c r="V50" s="19"/>
      <c r="W50" s="19"/>
      <c r="X50" s="19"/>
      <c r="Y50" s="19"/>
      <c r="Z50" s="19"/>
      <c r="AA50" s="19"/>
    </row>
    <row r="51" spans="1:27" s="8" customFormat="1">
      <c r="A51" s="19"/>
      <c r="B51"/>
      <c r="C51" s="597" t="s">
        <v>391</v>
      </c>
      <c r="D51" s="581">
        <v>12679794</v>
      </c>
      <c r="E51" s="582">
        <v>12679794</v>
      </c>
      <c r="F51" s="953">
        <v>12679794</v>
      </c>
      <c r="G51" s="269">
        <v>0</v>
      </c>
      <c r="H51" s="952">
        <v>0</v>
      </c>
      <c r="I51" s="1001"/>
      <c r="J51" s="264"/>
      <c r="K51" s="19"/>
      <c r="U51" s="19"/>
      <c r="V51" s="19"/>
      <c r="W51" s="19"/>
      <c r="X51" s="19"/>
      <c r="Y51" s="19"/>
      <c r="Z51" s="19"/>
      <c r="AA51" s="19"/>
    </row>
    <row r="52" spans="1:27" s="8" customFormat="1">
      <c r="A52" s="19"/>
      <c r="B52"/>
      <c r="C52" s="578" t="s">
        <v>264</v>
      </c>
      <c r="D52" s="581">
        <v>5905440</v>
      </c>
      <c r="E52" s="582">
        <v>5906590</v>
      </c>
      <c r="F52" s="953">
        <v>5906590</v>
      </c>
      <c r="G52" s="269">
        <v>0</v>
      </c>
      <c r="H52" s="952">
        <v>1.9473570131946138E-4</v>
      </c>
      <c r="I52" s="1001"/>
      <c r="J52" s="264"/>
      <c r="K52" s="19"/>
      <c r="U52" s="19"/>
      <c r="V52" s="19"/>
      <c r="W52" s="19"/>
      <c r="X52" s="19"/>
      <c r="Y52" s="19"/>
      <c r="Z52" s="19"/>
      <c r="AA52" s="19"/>
    </row>
    <row r="53" spans="1:27" s="8" customFormat="1">
      <c r="A53" s="19"/>
      <c r="B53"/>
      <c r="C53" s="597" t="s">
        <v>460</v>
      </c>
      <c r="D53" s="581">
        <v>82590</v>
      </c>
      <c r="E53" s="582">
        <v>507687</v>
      </c>
      <c r="F53" s="953">
        <v>638465</v>
      </c>
      <c r="G53" s="269">
        <v>0.25759572334922898</v>
      </c>
      <c r="H53" s="952">
        <v>6.730536384550188</v>
      </c>
      <c r="I53" s="1001"/>
      <c r="J53" s="264"/>
      <c r="K53" s="19"/>
      <c r="U53" s="19"/>
      <c r="V53" s="19"/>
      <c r="W53" s="19"/>
      <c r="X53" s="19"/>
      <c r="Y53" s="19"/>
      <c r="Z53" s="19"/>
      <c r="AA53" s="19"/>
    </row>
    <row r="54" spans="1:27" s="8" customFormat="1">
      <c r="A54" s="19"/>
      <c r="B54"/>
      <c r="C54" s="597" t="s">
        <v>293</v>
      </c>
      <c r="D54" s="581">
        <v>7339659</v>
      </c>
      <c r="E54" s="582">
        <v>7516752</v>
      </c>
      <c r="F54" s="953">
        <v>9070517</v>
      </c>
      <c r="G54" s="269">
        <v>0.20670696598743712</v>
      </c>
      <c r="H54" s="952">
        <v>0.23582267241570759</v>
      </c>
      <c r="I54" s="1001"/>
      <c r="J54" s="264"/>
      <c r="K54" s="19"/>
      <c r="U54" s="19"/>
      <c r="V54" s="19"/>
      <c r="W54" s="19"/>
      <c r="X54" s="19"/>
      <c r="Y54" s="19"/>
      <c r="Z54" s="19"/>
      <c r="AA54" s="19"/>
    </row>
    <row r="55" spans="1:27" s="8" customFormat="1">
      <c r="A55" s="19"/>
      <c r="B55"/>
      <c r="C55" s="578"/>
      <c r="D55" s="583"/>
      <c r="E55" s="584"/>
      <c r="F55" s="771"/>
      <c r="G55" s="269"/>
      <c r="H55" s="952"/>
      <c r="I55" s="1001"/>
      <c r="J55" s="264"/>
      <c r="K55" s="19"/>
      <c r="U55" s="19"/>
      <c r="V55" s="19"/>
      <c r="W55" s="19"/>
      <c r="X55" s="19"/>
      <c r="Y55" s="19"/>
      <c r="Z55" s="19"/>
      <c r="AA55" s="19"/>
    </row>
    <row r="56" spans="1:27" s="8" customFormat="1">
      <c r="A56" s="19"/>
      <c r="B56"/>
      <c r="C56" s="578" t="s">
        <v>54</v>
      </c>
      <c r="D56" s="581">
        <v>144112</v>
      </c>
      <c r="E56" s="582">
        <v>143556</v>
      </c>
      <c r="F56" s="953">
        <v>150636</v>
      </c>
      <c r="G56" s="269">
        <v>4.9318732759341302E-2</v>
      </c>
      <c r="H56" s="952">
        <v>4.5270345286998998E-2</v>
      </c>
      <c r="I56" s="1001"/>
      <c r="J56" s="264"/>
      <c r="K56" s="19"/>
      <c r="U56" s="19"/>
      <c r="V56" s="19"/>
      <c r="W56" s="19"/>
      <c r="X56" s="19"/>
      <c r="Y56" s="19"/>
      <c r="Z56" s="19"/>
      <c r="AA56" s="19"/>
    </row>
    <row r="57" spans="1:27" s="8" customFormat="1">
      <c r="A57" s="19"/>
      <c r="B57"/>
      <c r="C57" s="590"/>
      <c r="D57" s="583"/>
      <c r="E57" s="584"/>
      <c r="F57" s="771"/>
      <c r="G57" s="269"/>
      <c r="H57" s="952"/>
      <c r="I57" s="1001"/>
      <c r="J57" s="264"/>
      <c r="K57" s="19"/>
      <c r="U57" s="19"/>
      <c r="V57" s="19"/>
      <c r="W57" s="19"/>
      <c r="X57" s="19"/>
      <c r="Y57" s="19"/>
      <c r="Z57" s="19"/>
      <c r="AA57" s="19"/>
    </row>
    <row r="58" spans="1:27" s="8" customFormat="1">
      <c r="A58" s="19"/>
      <c r="B58"/>
      <c r="C58" s="589" t="s">
        <v>395</v>
      </c>
      <c r="D58" s="583">
        <v>26151595</v>
      </c>
      <c r="E58" s="584">
        <v>26754379</v>
      </c>
      <c r="F58" s="771">
        <v>28446002</v>
      </c>
      <c r="G58" s="272">
        <v>6.3227892525556287E-2</v>
      </c>
      <c r="H58" s="772">
        <v>8.7734878121200635E-2</v>
      </c>
      <c r="I58" s="1001"/>
      <c r="J58" s="264"/>
      <c r="K58" s="19"/>
      <c r="U58" s="19"/>
      <c r="V58" s="19"/>
      <c r="W58" s="19"/>
      <c r="X58" s="19"/>
      <c r="Y58" s="19"/>
      <c r="Z58" s="19"/>
      <c r="AA58" s="19"/>
    </row>
    <row r="59" spans="1:27" s="8" customFormat="1">
      <c r="A59" s="19"/>
      <c r="B59"/>
      <c r="C59" s="598"/>
      <c r="D59" s="583"/>
      <c r="E59" s="584"/>
      <c r="F59" s="771"/>
      <c r="G59" s="272"/>
      <c r="H59" s="772"/>
      <c r="I59" s="1001"/>
      <c r="J59" s="264"/>
      <c r="K59" s="19"/>
      <c r="U59" s="19"/>
      <c r="V59" s="19"/>
      <c r="W59" s="19"/>
      <c r="X59" s="19"/>
      <c r="Y59" s="19"/>
      <c r="Z59" s="19"/>
      <c r="AA59" s="19"/>
    </row>
    <row r="60" spans="1:27" s="8" customFormat="1">
      <c r="A60" s="19"/>
      <c r="B60"/>
      <c r="C60" s="590" t="s">
        <v>396</v>
      </c>
      <c r="D60" s="583">
        <v>210977716</v>
      </c>
      <c r="E60" s="584">
        <v>209510348</v>
      </c>
      <c r="F60" s="771">
        <v>219922469</v>
      </c>
      <c r="G60" s="272">
        <v>4.9697406831666374E-2</v>
      </c>
      <c r="H60" s="772">
        <v>4.239667188358414E-2</v>
      </c>
      <c r="I60" s="1001"/>
      <c r="J60" s="264"/>
      <c r="K60" s="19"/>
      <c r="U60" s="19"/>
      <c r="V60" s="19"/>
      <c r="W60" s="19"/>
      <c r="X60" s="19"/>
      <c r="Y60" s="19"/>
      <c r="Z60" s="19"/>
      <c r="AA60" s="19"/>
    </row>
    <row r="61" spans="1:27" s="8" customFormat="1">
      <c r="A61" s="19"/>
      <c r="B61"/>
      <c r="C61" s="578"/>
      <c r="D61" s="583"/>
      <c r="E61" s="584"/>
      <c r="F61" s="771"/>
      <c r="G61" s="269"/>
      <c r="H61" s="952"/>
      <c r="I61" s="1001"/>
      <c r="J61" s="264"/>
      <c r="K61" s="19"/>
      <c r="R61" s="19"/>
      <c r="S61" s="19"/>
      <c r="T61" s="19"/>
      <c r="U61" s="19"/>
      <c r="V61" s="19"/>
      <c r="W61" s="19"/>
      <c r="X61" s="19"/>
      <c r="Y61" s="19"/>
      <c r="Z61" s="19"/>
      <c r="AA61" s="19"/>
    </row>
    <row r="62" spans="1:27" s="8" customFormat="1">
      <c r="A62" s="19"/>
      <c r="B62"/>
      <c r="C62" s="590" t="s">
        <v>209</v>
      </c>
      <c r="D62" s="583">
        <v>139066953</v>
      </c>
      <c r="E62" s="584">
        <v>146718825</v>
      </c>
      <c r="F62" s="771">
        <v>132887977</v>
      </c>
      <c r="G62" s="272">
        <v>-9.4267712408411128E-2</v>
      </c>
      <c r="H62" s="772">
        <v>-4.4431663070952594E-2</v>
      </c>
      <c r="I62" s="1001"/>
      <c r="J62" s="264"/>
      <c r="K62" s="19"/>
      <c r="L62" s="1548" t="s">
        <v>457</v>
      </c>
      <c r="M62" s="19"/>
      <c r="N62" s="74"/>
      <c r="O62" s="74"/>
      <c r="P62" s="74"/>
      <c r="Q62" s="74"/>
      <c r="R62" s="74"/>
      <c r="S62" s="74"/>
      <c r="T62" s="74"/>
      <c r="U62" s="19"/>
      <c r="V62" s="19"/>
      <c r="W62" s="19"/>
      <c r="X62" s="19"/>
      <c r="Y62" s="19"/>
      <c r="Z62" s="19"/>
      <c r="AA62" s="19"/>
    </row>
    <row r="63" spans="1:27" s="8" customFormat="1">
      <c r="A63" s="19"/>
      <c r="B63"/>
      <c r="C63" s="578" t="s">
        <v>397</v>
      </c>
      <c r="D63" s="581">
        <v>21683478</v>
      </c>
      <c r="E63" s="582">
        <v>20740429</v>
      </c>
      <c r="F63" s="953">
        <v>20991000</v>
      </c>
      <c r="G63" s="269">
        <v>1.2081283371718106E-2</v>
      </c>
      <c r="H63" s="952">
        <v>-3.1935743887581136E-2</v>
      </c>
      <c r="I63" s="1001"/>
      <c r="J63" s="264"/>
      <c r="K63" s="19"/>
      <c r="L63" s="1548" t="s">
        <v>458</v>
      </c>
      <c r="M63" s="596"/>
      <c r="N63" s="596"/>
      <c r="O63" s="596"/>
      <c r="P63" s="354"/>
      <c r="Q63" s="354"/>
      <c r="R63" s="354"/>
      <c r="S63" s="354"/>
      <c r="T63" s="354"/>
      <c r="U63" s="19"/>
      <c r="V63" s="19"/>
      <c r="W63" s="19"/>
      <c r="X63" s="19"/>
      <c r="Y63" s="19"/>
      <c r="Z63" s="19"/>
      <c r="AA63" s="19"/>
    </row>
    <row r="64" spans="1:27" s="8" customFormat="1">
      <c r="A64" s="19"/>
      <c r="B64" s="74"/>
      <c r="C64" s="578" t="s">
        <v>398</v>
      </c>
      <c r="D64" s="581">
        <v>74193794</v>
      </c>
      <c r="E64" s="582">
        <v>72873063</v>
      </c>
      <c r="F64" s="953">
        <v>71432289</v>
      </c>
      <c r="G64" s="269">
        <v>-1.9771009213651415E-2</v>
      </c>
      <c r="H64" s="952">
        <v>-3.7220161567691229E-2</v>
      </c>
      <c r="I64" s="1001"/>
      <c r="J64" s="264"/>
      <c r="K64" s="19"/>
      <c r="L64" s="354"/>
      <c r="M64" s="354"/>
      <c r="N64" s="354"/>
      <c r="O64" s="354"/>
      <c r="P64" s="354"/>
      <c r="Q64" s="354"/>
      <c r="R64" s="354"/>
      <c r="S64" s="354"/>
      <c r="T64" s="354"/>
      <c r="U64" s="19"/>
      <c r="V64" s="19"/>
      <c r="W64" s="19"/>
      <c r="X64" s="19"/>
      <c r="Y64" s="19"/>
      <c r="Z64" s="19"/>
      <c r="AA64" s="19"/>
    </row>
    <row r="65" spans="1:27" s="8" customFormat="1" ht="15" customHeight="1" thickBot="1">
      <c r="A65" s="19"/>
      <c r="B65" s="599"/>
      <c r="C65" s="955" t="s">
        <v>399</v>
      </c>
      <c r="D65" s="600">
        <v>43189681</v>
      </c>
      <c r="E65" s="601">
        <v>53105333</v>
      </c>
      <c r="F65" s="602">
        <v>40464688</v>
      </c>
      <c r="G65" s="283">
        <v>-0.23802967208585246</v>
      </c>
      <c r="H65" s="284">
        <v>-6.3093612569169011E-2</v>
      </c>
      <c r="I65" s="1001"/>
      <c r="J65" s="264"/>
      <c r="K65" s="19"/>
      <c r="L65" s="354"/>
      <c r="M65" s="354"/>
      <c r="N65" s="354"/>
      <c r="O65" s="354"/>
      <c r="P65" s="354"/>
      <c r="Q65" s="354"/>
      <c r="R65" s="354"/>
      <c r="S65" s="354"/>
      <c r="T65" s="354"/>
      <c r="U65" s="19"/>
      <c r="V65" s="19"/>
      <c r="W65" s="19"/>
      <c r="X65" s="19"/>
      <c r="Y65" s="19"/>
      <c r="Z65" s="19"/>
      <c r="AA65" s="19"/>
    </row>
    <row r="66" spans="1:27" s="8" customFormat="1" ht="14.25">
      <c r="A66" s="19"/>
      <c r="B66" s="603"/>
      <c r="C66" s="603"/>
      <c r="D66" s="603"/>
      <c r="E66" s="603"/>
      <c r="F66" s="603"/>
      <c r="G66" s="603"/>
      <c r="H66" s="603"/>
      <c r="I66" s="603"/>
      <c r="J66" s="19"/>
      <c r="K66" s="19"/>
      <c r="L66" s="19"/>
      <c r="M66" s="19"/>
      <c r="N66" s="19"/>
      <c r="O66" s="19"/>
      <c r="P66" s="19"/>
      <c r="Q66" s="19"/>
      <c r="R66" s="19"/>
      <c r="S66" s="19"/>
      <c r="T66" s="19"/>
      <c r="U66" s="19"/>
      <c r="V66" s="19"/>
      <c r="W66" s="19"/>
      <c r="X66" s="19"/>
      <c r="Y66" s="19"/>
      <c r="Z66" s="19"/>
      <c r="AA66" s="19"/>
    </row>
    <row r="67" spans="1:27" s="8" customFormat="1" ht="14.25">
      <c r="A67" s="19"/>
      <c r="B67" s="604"/>
      <c r="C67" s="1549" t="s">
        <v>461</v>
      </c>
      <c r="D67" s="74"/>
      <c r="E67" s="74"/>
      <c r="F67" s="74"/>
      <c r="G67" s="74"/>
      <c r="H67" s="74"/>
      <c r="I67" s="74"/>
      <c r="J67" s="19"/>
      <c r="K67" s="19"/>
      <c r="L67" s="19"/>
      <c r="M67" s="19"/>
      <c r="N67" s="19"/>
      <c r="O67" s="19"/>
      <c r="P67" s="19"/>
      <c r="Q67" s="19"/>
      <c r="R67" s="19"/>
      <c r="S67" s="19"/>
      <c r="T67" s="19"/>
      <c r="U67" s="19"/>
      <c r="V67" s="19"/>
      <c r="W67" s="19"/>
      <c r="X67" s="19"/>
      <c r="Y67" s="19"/>
      <c r="Z67" s="19"/>
      <c r="AA67" s="19"/>
    </row>
    <row r="68" spans="1:27" s="8" customFormat="1" ht="14.25">
      <c r="A68" s="19"/>
      <c r="B68" s="604"/>
      <c r="C68" s="1549" t="s">
        <v>462</v>
      </c>
      <c r="D68" s="19"/>
      <c r="E68" s="19"/>
      <c r="F68" s="19"/>
      <c r="G68" s="19"/>
      <c r="H68" s="19"/>
      <c r="I68" s="19"/>
      <c r="J68" s="19"/>
      <c r="K68" s="19"/>
      <c r="L68" s="19"/>
      <c r="M68" s="19"/>
      <c r="N68" s="19"/>
      <c r="O68" s="19"/>
      <c r="P68" s="19"/>
      <c r="Q68" s="19"/>
      <c r="R68" s="19"/>
      <c r="S68" s="19"/>
      <c r="T68" s="19"/>
      <c r="U68" s="19"/>
      <c r="V68" s="19"/>
      <c r="W68" s="19"/>
      <c r="X68" s="19"/>
      <c r="Y68" s="19"/>
      <c r="Z68" s="19"/>
      <c r="AA68" s="19"/>
    </row>
    <row r="69" spans="1:27" s="8" customFormat="1" ht="14.25">
      <c r="A69" s="19"/>
      <c r="B69" s="604"/>
      <c r="C69" s="1549" t="s">
        <v>463</v>
      </c>
      <c r="D69" s="19"/>
      <c r="E69" s="19"/>
      <c r="F69" s="19"/>
      <c r="G69" s="19"/>
      <c r="H69" s="19"/>
      <c r="I69" s="19"/>
      <c r="J69" s="19"/>
      <c r="K69" s="19"/>
      <c r="L69" s="19"/>
      <c r="M69" s="19"/>
      <c r="N69" s="19"/>
      <c r="O69" s="19"/>
      <c r="P69" s="19"/>
      <c r="Q69" s="19"/>
      <c r="R69" s="19"/>
      <c r="S69" s="19"/>
      <c r="T69" s="19"/>
      <c r="U69" s="19"/>
      <c r="V69" s="19"/>
      <c r="W69" s="19"/>
      <c r="X69" s="19"/>
      <c r="Y69" s="19"/>
      <c r="Z69" s="19"/>
      <c r="AA69" s="19"/>
    </row>
    <row r="70" spans="1:27" s="8" customFormat="1" ht="14.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spans="1:27" s="8" customFormat="1" ht="14.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row r="72" spans="1:27">
      <c r="L72" s="19"/>
      <c r="M72" s="19"/>
      <c r="N72" s="19"/>
      <c r="O72" s="19"/>
      <c r="P72" s="19"/>
      <c r="Q72" s="19"/>
      <c r="R72" s="19"/>
      <c r="S72" s="19"/>
      <c r="T72" s="19"/>
    </row>
    <row r="73" spans="1:27">
      <c r="L73" s="19"/>
      <c r="M73" s="19"/>
      <c r="N73" s="19"/>
      <c r="O73" s="19"/>
      <c r="P73" s="19"/>
      <c r="Q73" s="19"/>
      <c r="R73" s="19"/>
      <c r="S73" s="19"/>
      <c r="T73" s="19"/>
    </row>
    <row r="74" spans="1:27">
      <c r="L74" s="19"/>
      <c r="M74" s="19"/>
      <c r="N74" s="19"/>
      <c r="O74" s="19"/>
      <c r="P74" s="19"/>
      <c r="Q74" s="19"/>
      <c r="R74" s="19"/>
      <c r="S74" s="19"/>
      <c r="T74" s="19"/>
    </row>
    <row r="75" spans="1:27">
      <c r="L75" s="19"/>
      <c r="M75" s="19"/>
      <c r="N75" s="19"/>
      <c r="O75" s="19"/>
      <c r="P75" s="19"/>
      <c r="Q75" s="19"/>
      <c r="R75" s="19"/>
      <c r="S75" s="19"/>
      <c r="T75" s="19"/>
    </row>
    <row r="76" spans="1:27">
      <c r="L76" s="19"/>
      <c r="M76" s="19"/>
      <c r="N76" s="19"/>
      <c r="O76" s="19"/>
      <c r="P76" s="19"/>
      <c r="Q76" s="19"/>
      <c r="R76" s="19"/>
      <c r="S76" s="19"/>
      <c r="T76" s="19"/>
    </row>
    <row r="77" spans="1:27">
      <c r="L77" s="19"/>
      <c r="M77" s="19"/>
      <c r="N77" s="19"/>
      <c r="O77" s="19"/>
      <c r="P77" s="19"/>
      <c r="Q77" s="19"/>
      <c r="R77" s="19"/>
      <c r="S77" s="19"/>
      <c r="T77" s="19"/>
    </row>
    <row r="78" spans="1:27">
      <c r="L78" s="19"/>
      <c r="M78" s="19"/>
      <c r="N78" s="19"/>
      <c r="O78" s="19"/>
      <c r="P78" s="19"/>
      <c r="Q78" s="19"/>
      <c r="R78" s="19"/>
      <c r="S78" s="19"/>
      <c r="T78" s="19"/>
    </row>
    <row r="79" spans="1:27">
      <c r="L79" s="19"/>
      <c r="M79" s="19"/>
      <c r="N79" s="19"/>
      <c r="O79" s="19"/>
      <c r="P79" s="19"/>
      <c r="Q79" s="19"/>
      <c r="R79" s="19"/>
      <c r="S79" s="19"/>
      <c r="T79" s="19"/>
    </row>
    <row r="80" spans="1:27">
      <c r="L80" s="19"/>
      <c r="M80" s="19"/>
      <c r="N80" s="19"/>
      <c r="O80" s="19"/>
      <c r="P80" s="19"/>
      <c r="Q80" s="19"/>
      <c r="R80" s="19"/>
      <c r="S80" s="19"/>
      <c r="T80" s="19"/>
    </row>
    <row r="81" spans="12:20">
      <c r="L81" s="19"/>
      <c r="M81" s="19"/>
      <c r="N81" s="19"/>
      <c r="O81" s="19"/>
      <c r="P81" s="19"/>
      <c r="Q81" s="19"/>
      <c r="R81" s="19"/>
      <c r="S81" s="19"/>
      <c r="T81" s="19"/>
    </row>
    <row r="82" spans="12:20">
      <c r="L82" s="19"/>
      <c r="M82" s="19"/>
      <c r="N82" s="19"/>
      <c r="O82" s="19"/>
      <c r="P82" s="19"/>
      <c r="Q82" s="19"/>
      <c r="R82" s="19"/>
      <c r="S82" s="19"/>
      <c r="T82" s="19"/>
    </row>
    <row r="83" spans="12:20">
      <c r="L83" s="19"/>
      <c r="M83" s="19"/>
      <c r="N83" s="19"/>
      <c r="O83" s="19"/>
      <c r="P83" s="19"/>
      <c r="Q83" s="19"/>
      <c r="R83" s="19"/>
      <c r="S83" s="19"/>
      <c r="T83" s="19"/>
    </row>
    <row r="84" spans="12:20">
      <c r="L84" s="19"/>
      <c r="M84" s="19"/>
      <c r="N84" s="19"/>
      <c r="O84" s="19"/>
      <c r="P84" s="19"/>
      <c r="Q84" s="19"/>
      <c r="R84" s="19"/>
      <c r="S84" s="19"/>
      <c r="T84" s="19"/>
    </row>
    <row r="85" spans="12:20">
      <c r="L85" s="19"/>
      <c r="M85" s="19"/>
      <c r="N85" s="19"/>
      <c r="O85" s="19"/>
      <c r="P85" s="19"/>
      <c r="Q85" s="19"/>
      <c r="R85" s="19"/>
      <c r="S85" s="19"/>
      <c r="T85" s="19"/>
    </row>
    <row r="86" spans="12:20">
      <c r="L86" s="19"/>
      <c r="M86" s="19"/>
      <c r="N86" s="19"/>
      <c r="O86" s="19"/>
      <c r="P86" s="19"/>
      <c r="Q86" s="19"/>
      <c r="R86" s="19"/>
      <c r="S86" s="19"/>
      <c r="T86" s="19"/>
    </row>
    <row r="87" spans="12:20">
      <c r="L87" s="19"/>
      <c r="M87" s="19"/>
      <c r="N87" s="19"/>
      <c r="O87" s="19"/>
      <c r="P87" s="19"/>
      <c r="Q87" s="19"/>
      <c r="R87" s="19"/>
      <c r="S87" s="19"/>
      <c r="T87" s="19"/>
    </row>
    <row r="88" spans="12:20">
      <c r="L88" s="19"/>
      <c r="M88" s="19"/>
      <c r="N88" s="19"/>
      <c r="O88" s="19"/>
      <c r="P88" s="19"/>
      <c r="Q88" s="19"/>
      <c r="R88" s="19"/>
      <c r="S88" s="19"/>
      <c r="T88" s="19"/>
    </row>
    <row r="89" spans="12:20">
      <c r="L89" s="19"/>
      <c r="M89" s="19"/>
      <c r="N89" s="19"/>
      <c r="O89" s="19"/>
      <c r="P89" s="19"/>
      <c r="Q89" s="19"/>
      <c r="R89" s="19"/>
      <c r="S89" s="19"/>
      <c r="T89" s="19"/>
    </row>
    <row r="90" spans="12:20">
      <c r="L90" s="19"/>
      <c r="M90" s="19"/>
      <c r="N90" s="19"/>
      <c r="O90" s="19"/>
      <c r="P90" s="19"/>
      <c r="Q90" s="19"/>
      <c r="R90" s="19"/>
      <c r="S90" s="19"/>
      <c r="T90" s="19"/>
    </row>
  </sheetData>
  <mergeCells count="12">
    <mergeCell ref="AD6:AE6"/>
    <mergeCell ref="AB6:AC6"/>
    <mergeCell ref="B2:I4"/>
    <mergeCell ref="J2:Q4"/>
    <mergeCell ref="X2:AA4"/>
    <mergeCell ref="J5:L5"/>
    <mergeCell ref="D6:F6"/>
    <mergeCell ref="G6:H6"/>
    <mergeCell ref="M6:O6"/>
    <mergeCell ref="P6:Q6"/>
    <mergeCell ref="Y6:AA6"/>
    <mergeCell ref="R6:S6"/>
  </mergeCells>
  <hyperlinks>
    <hyperlink ref="A1" location="'Appendices &gt;&gt;'!A1" display="Back to Appendices" xr:uid="{20C90B29-DFB4-4867-BC7E-9E5C8C91471F}"/>
  </hyperlinks>
  <pageMargins left="0.7" right="0.7" top="0.75" bottom="0.75" header="0.3" footer="0.3"/>
  <ignoredErrors>
    <ignoredError sqref="AD7:AE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J73"/>
  <sheetViews>
    <sheetView showGridLines="0" topLeftCell="F1" zoomScale="59" zoomScaleNormal="81" workbookViewId="0">
      <selection activeCell="H12" sqref="H12"/>
    </sheetView>
  </sheetViews>
  <sheetFormatPr baseColWidth="10" defaultColWidth="11.42578125" defaultRowHeight="14.25"/>
  <cols>
    <col min="1" max="1" width="11.42578125" style="8"/>
    <col min="2" max="2" width="2.28515625" style="8" customWidth="1"/>
    <col min="3" max="3" width="35.5703125" style="8" customWidth="1"/>
    <col min="4" max="4" width="39.28515625" style="8" customWidth="1"/>
    <col min="5" max="7" width="15" style="8" customWidth="1"/>
    <col min="8" max="8" width="9.42578125" style="8" bestFit="1" customWidth="1"/>
    <col min="9" max="9" width="9.5703125" style="8" bestFit="1" customWidth="1"/>
    <col min="10" max="12" width="11.42578125" style="8"/>
    <col min="13" max="13" width="71.7109375" style="8" customWidth="1"/>
    <col min="14" max="16" width="11.7109375" style="8" customWidth="1"/>
    <col min="17" max="18" width="9" style="8" customWidth="1"/>
    <col min="19" max="20" width="11.5703125" style="8" customWidth="1"/>
    <col min="21" max="21" width="14.42578125" style="8" customWidth="1"/>
    <col min="22" max="22" width="11.5703125" style="8" customWidth="1"/>
    <col min="23" max="24" width="11.42578125" style="8"/>
    <col min="25" max="25" width="58.5703125" style="8" customWidth="1"/>
    <col min="26" max="32" width="11.42578125" style="8"/>
    <col min="33" max="33" width="14.28515625" style="8" customWidth="1"/>
    <col min="34" max="16384" width="11.42578125" style="8"/>
  </cols>
  <sheetData>
    <row r="1" spans="1:33" ht="15">
      <c r="A1" s="405" t="s">
        <v>814</v>
      </c>
    </row>
    <row r="2" spans="1:33" ht="14.85" customHeight="1">
      <c r="A2" s="19"/>
      <c r="B2" s="2033" t="s">
        <v>464</v>
      </c>
      <c r="C2" s="2034"/>
      <c r="D2" s="2034"/>
      <c r="E2" s="2034"/>
      <c r="F2" s="2034"/>
      <c r="G2" s="2034"/>
      <c r="H2" s="2034"/>
      <c r="I2" s="2034"/>
      <c r="J2" s="19"/>
      <c r="K2" s="19"/>
      <c r="L2" s="19"/>
      <c r="M2" s="2033" t="s">
        <v>465</v>
      </c>
      <c r="N2" s="2033"/>
      <c r="O2" s="2033"/>
      <c r="P2" s="2033"/>
      <c r="Q2" s="2033"/>
      <c r="R2" s="2033"/>
      <c r="S2" s="19"/>
      <c r="T2" s="19"/>
      <c r="U2" s="19"/>
      <c r="V2" s="19"/>
      <c r="W2" s="19"/>
      <c r="X2" s="19"/>
      <c r="Y2" s="2086" t="s">
        <v>466</v>
      </c>
      <c r="Z2" s="2106"/>
      <c r="AA2" s="2106"/>
      <c r="AB2" s="2106"/>
    </row>
    <row r="3" spans="1:33">
      <c r="A3" s="19"/>
      <c r="B3" s="2034"/>
      <c r="C3" s="2034"/>
      <c r="D3" s="2034"/>
      <c r="E3" s="2034"/>
      <c r="F3" s="2034"/>
      <c r="G3" s="2034"/>
      <c r="H3" s="2034"/>
      <c r="I3" s="2034"/>
      <c r="J3" s="19"/>
      <c r="K3" s="19"/>
      <c r="L3" s="19"/>
      <c r="M3" s="2033"/>
      <c r="N3" s="2033"/>
      <c r="O3" s="2033"/>
      <c r="P3" s="2033"/>
      <c r="Q3" s="2033"/>
      <c r="R3" s="2033"/>
      <c r="S3" s="19"/>
      <c r="T3" s="19"/>
      <c r="U3" s="19"/>
      <c r="V3" s="19"/>
      <c r="W3" s="19"/>
      <c r="X3" s="19"/>
      <c r="Y3" s="2106"/>
      <c r="Z3" s="2106"/>
      <c r="AA3" s="2106"/>
      <c r="AB3" s="2106"/>
    </row>
    <row r="4" spans="1:33">
      <c r="A4" s="19"/>
      <c r="B4" s="2034"/>
      <c r="C4" s="2034"/>
      <c r="D4" s="2034"/>
      <c r="E4" s="2034"/>
      <c r="F4" s="2034"/>
      <c r="G4" s="2034"/>
      <c r="H4" s="2034"/>
      <c r="I4" s="2034"/>
      <c r="J4" s="19"/>
      <c r="K4" s="19"/>
      <c r="L4" s="19"/>
      <c r="M4" s="2033"/>
      <c r="N4" s="2033"/>
      <c r="O4" s="2033"/>
      <c r="P4" s="2033"/>
      <c r="Q4" s="2033"/>
      <c r="R4" s="2033"/>
      <c r="S4" s="19"/>
      <c r="T4" s="19"/>
      <c r="U4" s="19"/>
      <c r="V4" s="19"/>
      <c r="W4" s="19"/>
      <c r="X4" s="19"/>
      <c r="Y4" s="2106"/>
      <c r="Z4" s="2106"/>
      <c r="AA4" s="2106"/>
      <c r="AB4" s="2106"/>
    </row>
    <row r="5" spans="1:33" ht="15" thickBot="1">
      <c r="A5" s="19"/>
      <c r="B5" s="2054"/>
      <c r="C5" s="2054"/>
      <c r="D5" s="2054"/>
      <c r="E5" s="167"/>
      <c r="F5" s="167"/>
      <c r="G5" s="167"/>
      <c r="H5" s="167"/>
      <c r="I5" s="167"/>
      <c r="J5" s="19"/>
      <c r="K5" s="19"/>
      <c r="L5" s="169"/>
      <c r="M5" s="650"/>
      <c r="N5" s="167"/>
      <c r="O5" s="167"/>
      <c r="P5" s="167"/>
      <c r="Q5" s="167"/>
      <c r="R5" s="167"/>
      <c r="S5" s="185"/>
      <c r="T5" s="185"/>
      <c r="U5" s="185"/>
      <c r="V5" s="185"/>
      <c r="W5" s="19"/>
      <c r="X5" s="19"/>
    </row>
    <row r="6" spans="1:33">
      <c r="A6" s="19"/>
      <c r="B6" s="605"/>
      <c r="C6" s="177"/>
      <c r="D6" s="606"/>
      <c r="E6" s="2062" t="s">
        <v>43</v>
      </c>
      <c r="F6" s="2063"/>
      <c r="G6" s="2110"/>
      <c r="H6" s="1948" t="s">
        <v>42</v>
      </c>
      <c r="I6" s="1949"/>
      <c r="J6" s="19"/>
      <c r="K6" s="19"/>
      <c r="L6" s="74"/>
      <c r="M6" s="675"/>
      <c r="N6" s="1981" t="s">
        <v>23</v>
      </c>
      <c r="O6" s="1999"/>
      <c r="P6" s="1998"/>
      <c r="Q6" s="1981" t="s">
        <v>42</v>
      </c>
      <c r="R6" s="1998"/>
      <c r="S6" s="2093" t="s">
        <v>25</v>
      </c>
      <c r="T6" s="2092"/>
      <c r="U6" s="1205" t="s">
        <v>42</v>
      </c>
      <c r="V6" s="186"/>
      <c r="W6" s="19"/>
      <c r="X6" s="19"/>
      <c r="Y6" s="607"/>
      <c r="Z6" s="2107" t="s">
        <v>23</v>
      </c>
      <c r="AA6" s="2108"/>
      <c r="AB6" s="2109"/>
      <c r="AC6" s="1981" t="s">
        <v>510</v>
      </c>
      <c r="AD6" s="1998"/>
      <c r="AE6" s="2084" t="s">
        <v>25</v>
      </c>
      <c r="AF6" s="2085"/>
      <c r="AG6" s="1273" t="s">
        <v>510</v>
      </c>
    </row>
    <row r="7" spans="1:33" ht="15" thickBot="1">
      <c r="A7" s="19"/>
      <c r="B7" s="2101"/>
      <c r="C7" s="2102"/>
      <c r="D7" s="2103"/>
      <c r="E7" s="1252" t="s">
        <v>772</v>
      </c>
      <c r="F7" s="1253" t="s">
        <v>713</v>
      </c>
      <c r="G7" s="1254" t="s">
        <v>773</v>
      </c>
      <c r="H7" s="178" t="s">
        <v>26</v>
      </c>
      <c r="I7" s="956" t="s">
        <v>27</v>
      </c>
      <c r="J7" s="19"/>
      <c r="K7" s="19"/>
      <c r="L7" s="167"/>
      <c r="M7" s="676"/>
      <c r="N7" s="340" t="s">
        <v>770</v>
      </c>
      <c r="O7" s="608" t="s">
        <v>714</v>
      </c>
      <c r="P7" s="957" t="s">
        <v>771</v>
      </c>
      <c r="Q7" s="172" t="s">
        <v>26</v>
      </c>
      <c r="R7" s="958" t="s">
        <v>27</v>
      </c>
      <c r="S7" s="1196" t="s">
        <v>772</v>
      </c>
      <c r="T7" s="1189" t="s">
        <v>773</v>
      </c>
      <c r="U7" s="347" t="str">
        <f>+CONCATENATE(T7," / ",S7)</f>
        <v>Dec 25 / Dec 24</v>
      </c>
      <c r="V7" s="185"/>
      <c r="W7" s="19"/>
      <c r="X7" s="19"/>
      <c r="Y7" s="253"/>
      <c r="Z7" s="565" t="s">
        <v>770</v>
      </c>
      <c r="AA7" s="566" t="s">
        <v>714</v>
      </c>
      <c r="AB7" s="768" t="s">
        <v>771</v>
      </c>
      <c r="AC7" s="172" t="s">
        <v>26</v>
      </c>
      <c r="AD7" s="958" t="s">
        <v>27</v>
      </c>
      <c r="AE7" s="991" t="s">
        <v>638</v>
      </c>
      <c r="AF7" s="991" t="s">
        <v>639</v>
      </c>
      <c r="AG7" s="1277" t="str">
        <f>+AF7&amp;" / "&amp;AE7</f>
        <v>2025 / 2024</v>
      </c>
    </row>
    <row r="8" spans="1:33">
      <c r="A8" s="19"/>
      <c r="B8" s="2071" t="s">
        <v>344</v>
      </c>
      <c r="C8" s="2072"/>
      <c r="D8" s="2072"/>
      <c r="E8" s="609"/>
      <c r="F8" s="610"/>
      <c r="G8" s="611"/>
      <c r="H8" s="533"/>
      <c r="I8" s="534"/>
      <c r="J8" s="19"/>
      <c r="K8" s="19"/>
      <c r="L8" s="74"/>
      <c r="M8" s="666" t="s">
        <v>345</v>
      </c>
      <c r="N8" s="609"/>
      <c r="O8" s="610"/>
      <c r="P8" s="611"/>
      <c r="Q8" s="530"/>
      <c r="R8" s="532"/>
      <c r="S8" s="187"/>
      <c r="T8" s="187"/>
      <c r="U8" s="1239"/>
      <c r="V8" s="187"/>
      <c r="W8" s="19"/>
      <c r="X8" s="19"/>
      <c r="Y8" s="612" t="s">
        <v>62</v>
      </c>
      <c r="Z8" s="575"/>
      <c r="AA8" s="576"/>
      <c r="AB8" s="577"/>
      <c r="AC8" s="530"/>
      <c r="AD8" s="532"/>
      <c r="AE8" s="1889"/>
      <c r="AF8" s="1890"/>
      <c r="AG8" s="1891"/>
    </row>
    <row r="9" spans="1:33" ht="15">
      <c r="A9" s="19"/>
      <c r="B9" s="72" t="s">
        <v>136</v>
      </c>
      <c r="C9" s="75"/>
      <c r="D9" s="75"/>
      <c r="E9" s="188"/>
      <c r="F9" s="588"/>
      <c r="G9" s="775"/>
      <c r="H9" s="76"/>
      <c r="I9" s="943"/>
      <c r="J9" s="19"/>
      <c r="K9" s="19"/>
      <c r="L9" s="74"/>
      <c r="M9" s="667" t="s">
        <v>347</v>
      </c>
      <c r="N9" s="188">
        <v>3639485</v>
      </c>
      <c r="O9" s="588">
        <v>3570917</v>
      </c>
      <c r="P9" s="775">
        <v>3663268</v>
      </c>
      <c r="Q9" s="341">
        <v>2.5861984470655578E-2</v>
      </c>
      <c r="R9" s="959">
        <v>6.5347157633566287E-3</v>
      </c>
      <c r="S9" s="579">
        <v>14345027</v>
      </c>
      <c r="T9" s="579">
        <v>14288399</v>
      </c>
      <c r="U9" s="1240">
        <v>-3.9475701230816786E-3</v>
      </c>
      <c r="V9" s="1001"/>
      <c r="W9" s="176"/>
      <c r="X9" s="176"/>
      <c r="Y9" s="661" t="s">
        <v>429</v>
      </c>
      <c r="Z9" s="1135">
        <v>2.6079066219823022E-2</v>
      </c>
      <c r="AA9" s="1136">
        <v>3.3041390761497258E-2</v>
      </c>
      <c r="AB9" s="1137">
        <v>3.1056424176487005E-2</v>
      </c>
      <c r="AC9" s="1026" t="str">
        <f>+CONCATENATE((ROUND(AB9-AA9,4))/1%*100," bps")</f>
        <v>-20 bps</v>
      </c>
      <c r="AD9" s="1027" t="str">
        <f>+CONCATENATE((ROUND(AB9-Z9,4))/1%*100," bps")</f>
        <v>50 bps</v>
      </c>
      <c r="AE9" s="1136">
        <v>2.8001129029380279E-2</v>
      </c>
      <c r="AF9" s="1137">
        <v>3.2207402680619383E-2</v>
      </c>
      <c r="AG9" s="1892" t="str">
        <f>+CONCATENATE((ROUND(AF9-AE9,4))/1%*100," bps")</f>
        <v>42 bps</v>
      </c>
    </row>
    <row r="10" spans="1:33" ht="15">
      <c r="A10" s="19"/>
      <c r="B10" s="76"/>
      <c r="C10" s="77" t="s">
        <v>348</v>
      </c>
      <c r="D10" s="75"/>
      <c r="E10" s="188">
        <v>4792810</v>
      </c>
      <c r="F10" s="588">
        <v>4968923</v>
      </c>
      <c r="G10" s="775">
        <v>4504068</v>
      </c>
      <c r="H10" s="337">
        <v>-9.3552465997158718E-2</v>
      </c>
      <c r="I10" s="774">
        <v>-6.0244825060872476E-2</v>
      </c>
      <c r="J10" s="1001"/>
      <c r="K10" s="1001"/>
      <c r="L10" s="78"/>
      <c r="M10" s="668" t="s">
        <v>694</v>
      </c>
      <c r="N10" s="188">
        <v>-857707</v>
      </c>
      <c r="O10" s="588">
        <v>-776188</v>
      </c>
      <c r="P10" s="775">
        <v>-776688</v>
      </c>
      <c r="Q10" s="341">
        <v>6.4417383417419494E-4</v>
      </c>
      <c r="R10" s="959">
        <v>-9.4459996245804215E-2</v>
      </c>
      <c r="S10" s="579">
        <v>-3529865</v>
      </c>
      <c r="T10" s="579">
        <v>-3151080</v>
      </c>
      <c r="U10" s="1240">
        <v>-0.1073086364492693</v>
      </c>
      <c r="V10" s="1001"/>
      <c r="W10" s="176"/>
      <c r="X10" s="176"/>
      <c r="Y10" s="111" t="s">
        <v>431</v>
      </c>
      <c r="Z10" s="1135">
        <v>0.19760256900700887</v>
      </c>
      <c r="AA10" s="1136">
        <v>0.24858913117624362</v>
      </c>
      <c r="AB10" s="1137">
        <v>0.22636094949746424</v>
      </c>
      <c r="AC10" s="1026" t="str">
        <f>+CONCATENATE((ROUND(AB10-AA10,4))/1%*100," bps")</f>
        <v>-222 bps</v>
      </c>
      <c r="AD10" s="1027" t="str">
        <f>+CONCATENATE((ROUND(AB10-Z10,4))/1%*100," bps")</f>
        <v>288 bps</v>
      </c>
      <c r="AE10" s="1136">
        <v>0.20769533831336606</v>
      </c>
      <c r="AF10" s="1137">
        <v>0.23860355231329483</v>
      </c>
      <c r="AG10" s="1892" t="str">
        <f>+CONCATENATE((ROUND(AF10-AE10,4))/1%*100," bps")</f>
        <v>309 bps</v>
      </c>
    </row>
    <row r="11" spans="1:33" ht="15">
      <c r="A11" s="19"/>
      <c r="B11" s="76"/>
      <c r="C11" s="77" t="s">
        <v>350</v>
      </c>
      <c r="D11" s="75"/>
      <c r="E11" s="188">
        <v>38063318</v>
      </c>
      <c r="F11" s="588">
        <v>32541803</v>
      </c>
      <c r="G11" s="775">
        <v>38567869</v>
      </c>
      <c r="H11" s="337">
        <v>0.18517922931313913</v>
      </c>
      <c r="I11" s="774">
        <v>1.3255570625766211E-2</v>
      </c>
      <c r="J11" s="1001"/>
      <c r="K11" s="1001"/>
      <c r="L11" s="78"/>
      <c r="M11" s="669" t="s">
        <v>345</v>
      </c>
      <c r="N11" s="189">
        <v>2781778</v>
      </c>
      <c r="O11" s="613">
        <v>2794729</v>
      </c>
      <c r="P11" s="773">
        <v>2886580</v>
      </c>
      <c r="Q11" s="688">
        <v>3.2865798436986199E-2</v>
      </c>
      <c r="R11" s="960">
        <v>3.7674465755355026E-2</v>
      </c>
      <c r="S11" s="682">
        <v>10815162</v>
      </c>
      <c r="T11" s="682">
        <v>11137319</v>
      </c>
      <c r="U11" s="1241">
        <v>2.9787533464593504E-2</v>
      </c>
      <c r="V11" s="1001"/>
      <c r="W11" s="176"/>
      <c r="X11" s="176"/>
      <c r="Y11" s="111" t="s">
        <v>432</v>
      </c>
      <c r="Z11" s="1023">
        <v>6.0099825340810382E-2</v>
      </c>
      <c r="AA11" s="1024">
        <v>6.1084956593778265E-2</v>
      </c>
      <c r="AB11" s="1025">
        <v>6.1061834192872338E-2</v>
      </c>
      <c r="AC11" s="1028" t="str">
        <f>+CONCATENATE((ROUND(AB11-AA11,4))/1%*100," bps")</f>
        <v>0 bps</v>
      </c>
      <c r="AD11" s="1029" t="str">
        <f>+CONCATENATE((ROUND(AB11-Z11,4))/1%*100," bps")</f>
        <v>10 bps</v>
      </c>
      <c r="AE11" s="1024">
        <v>6.0038676435625521E-2</v>
      </c>
      <c r="AF11" s="1025">
        <v>5.8392844712370891E-2</v>
      </c>
      <c r="AG11" s="1893" t="str">
        <f>+CONCATENATE((ROUND(AF11-AE11,4))/1%*100," bps")</f>
        <v>-16 bps</v>
      </c>
    </row>
    <row r="12" spans="1:33" ht="15">
      <c r="A12" s="19"/>
      <c r="B12" s="2099" t="s">
        <v>351</v>
      </c>
      <c r="C12" s="2100"/>
      <c r="D12" s="2100"/>
      <c r="E12" s="189">
        <v>42856128</v>
      </c>
      <c r="F12" s="613">
        <v>37510726</v>
      </c>
      <c r="G12" s="773">
        <v>43071937</v>
      </c>
      <c r="H12" s="989">
        <v>0.14825655467185572</v>
      </c>
      <c r="I12" s="990">
        <v>5.0356625778231745E-3</v>
      </c>
      <c r="J12" s="1001"/>
      <c r="K12" s="1001"/>
      <c r="L12" s="78"/>
      <c r="M12" s="16"/>
      <c r="N12" s="188"/>
      <c r="O12" s="588"/>
      <c r="P12" s="775"/>
      <c r="Q12" s="341"/>
      <c r="R12" s="959"/>
      <c r="S12" s="579"/>
      <c r="T12" s="579"/>
      <c r="U12" s="1240"/>
      <c r="V12" s="1001"/>
      <c r="W12" s="176"/>
      <c r="X12" s="176"/>
      <c r="Y12" s="111" t="s">
        <v>433</v>
      </c>
      <c r="Z12" s="1023">
        <v>4.8514065392456382E-2</v>
      </c>
      <c r="AA12" s="1024">
        <v>5.2468891236688471E-2</v>
      </c>
      <c r="AB12" s="1025">
        <v>5.1898645630284471E-2</v>
      </c>
      <c r="AC12" s="1028" t="str">
        <f>+CONCATENATE((ROUND(AB12-AA12,4))/1%*100," bps")</f>
        <v>-6 bps</v>
      </c>
      <c r="AD12" s="1029" t="str">
        <f>+CONCATENATE((ROUND(AB12-Z12,4))/1%*100," bps")</f>
        <v>34 bps</v>
      </c>
      <c r="AE12" s="1024">
        <v>4.5865814030730409E-2</v>
      </c>
      <c r="AF12" s="1025">
        <v>5.0165042524452523E-2</v>
      </c>
      <c r="AG12" s="1893" t="str">
        <f>+CONCATENATE((ROUND(AF12-AE12,4))/1%*100," bps")</f>
        <v>43 bps</v>
      </c>
    </row>
    <row r="13" spans="1:33" ht="15">
      <c r="A13" s="19"/>
      <c r="B13" s="76"/>
      <c r="C13" s="75"/>
      <c r="D13" s="75"/>
      <c r="E13" s="189"/>
      <c r="F13" s="613"/>
      <c r="G13" s="773"/>
      <c r="H13" s="989"/>
      <c r="I13" s="990"/>
      <c r="J13" s="1001"/>
      <c r="K13" s="1001"/>
      <c r="L13" s="78"/>
      <c r="M13" s="16" t="s">
        <v>434</v>
      </c>
      <c r="N13" s="188">
        <v>-616654</v>
      </c>
      <c r="O13" s="588">
        <v>-484000</v>
      </c>
      <c r="P13" s="775">
        <v>-532683</v>
      </c>
      <c r="Q13" s="341">
        <v>0.10058471074380165</v>
      </c>
      <c r="R13" s="959">
        <v>-0.13617198623539295</v>
      </c>
      <c r="S13" s="579">
        <v>-2832738</v>
      </c>
      <c r="T13" s="579">
        <v>-1924706</v>
      </c>
      <c r="U13" s="1240">
        <v>-0.32054923540405078</v>
      </c>
      <c r="V13" s="1001"/>
      <c r="W13" s="176"/>
      <c r="X13" s="176"/>
      <c r="Y13" s="111" t="s">
        <v>435</v>
      </c>
      <c r="Z13" s="1023">
        <v>2.1068493069112328E-2</v>
      </c>
      <c r="AA13" s="1024">
        <v>1.931668958249565E-2</v>
      </c>
      <c r="AB13" s="1025">
        <v>1.8731758600071695E-2</v>
      </c>
      <c r="AC13" s="1026" t="str">
        <f>+CONCATENATE((ROUND(AB13-AA13,4))/1%*100," bps")</f>
        <v>-6 bps</v>
      </c>
      <c r="AD13" s="1027" t="str">
        <f>+CONCATENATE((ROUND(AB13-Z13,4))/1%*100," bps")</f>
        <v>-23 bps</v>
      </c>
      <c r="AE13" s="1024">
        <v>2.2295817302505069E-2</v>
      </c>
      <c r="AF13" s="1025">
        <v>1.8759772597733627E-2</v>
      </c>
      <c r="AG13" s="1892" t="str">
        <f>+CONCATENATE((ROUND(AF13-AE13,4))/1%*100," bps")</f>
        <v>-35 bps</v>
      </c>
    </row>
    <row r="14" spans="1:33">
      <c r="A14" s="19"/>
      <c r="B14" s="72" t="s">
        <v>138</v>
      </c>
      <c r="C14" s="73"/>
      <c r="D14" s="73"/>
      <c r="E14" s="189">
        <v>19151</v>
      </c>
      <c r="F14" s="613">
        <v>1211354</v>
      </c>
      <c r="G14" s="773">
        <v>852396</v>
      </c>
      <c r="H14" s="989">
        <v>-0.29632791075110992</v>
      </c>
      <c r="I14" s="990" t="s">
        <v>543</v>
      </c>
      <c r="J14" s="1001"/>
      <c r="K14" s="1001"/>
      <c r="L14" s="78"/>
      <c r="M14" s="16" t="s">
        <v>201</v>
      </c>
      <c r="N14" s="188">
        <v>80396</v>
      </c>
      <c r="O14" s="588">
        <v>89802</v>
      </c>
      <c r="P14" s="775">
        <v>99511</v>
      </c>
      <c r="Q14" s="341">
        <v>0.10811563216854858</v>
      </c>
      <c r="R14" s="959">
        <v>0.23776058510373652</v>
      </c>
      <c r="S14" s="579">
        <v>279687</v>
      </c>
      <c r="T14" s="579">
        <v>355410</v>
      </c>
      <c r="U14" s="1240">
        <v>0.27074193652189771</v>
      </c>
      <c r="V14" s="1001"/>
      <c r="W14" s="176"/>
      <c r="X14" s="176"/>
      <c r="Y14" s="614"/>
      <c r="Z14" s="1023"/>
      <c r="AA14" s="1024"/>
      <c r="AB14" s="1025"/>
      <c r="AC14" s="1028"/>
      <c r="AD14" s="1029"/>
      <c r="AE14" s="1024"/>
      <c r="AF14" s="1025"/>
      <c r="AG14" s="1893"/>
    </row>
    <row r="15" spans="1:33">
      <c r="A15" s="19"/>
      <c r="B15" s="72"/>
      <c r="C15" s="73"/>
      <c r="D15" s="73"/>
      <c r="E15" s="189"/>
      <c r="F15" s="613"/>
      <c r="G15" s="773"/>
      <c r="H15" s="337"/>
      <c r="I15" s="774"/>
      <c r="J15" s="1001"/>
      <c r="K15" s="1001"/>
      <c r="L15" s="78"/>
      <c r="M15" s="113" t="s">
        <v>46</v>
      </c>
      <c r="N15" s="189">
        <v>-536258</v>
      </c>
      <c r="O15" s="613">
        <v>-394198</v>
      </c>
      <c r="P15" s="773">
        <v>-433172</v>
      </c>
      <c r="Q15" s="688">
        <v>9.8869096240975354E-2</v>
      </c>
      <c r="R15" s="960">
        <v>-0.19223209723677781</v>
      </c>
      <c r="S15" s="682">
        <v>-2553051</v>
      </c>
      <c r="T15" s="682">
        <v>-1569296</v>
      </c>
      <c r="U15" s="1241">
        <v>-0.38532524418822811</v>
      </c>
      <c r="V15" s="1001"/>
      <c r="W15" s="176"/>
      <c r="X15" s="176"/>
      <c r="Y15" s="1124" t="s">
        <v>66</v>
      </c>
      <c r="Z15" s="1023"/>
      <c r="AA15" s="1024"/>
      <c r="AB15" s="1025"/>
      <c r="AC15" s="1028"/>
      <c r="AD15" s="1029"/>
      <c r="AE15" s="1136"/>
      <c r="AF15" s="1137"/>
      <c r="AG15" s="1893"/>
    </row>
    <row r="16" spans="1:33">
      <c r="A16" s="19"/>
      <c r="B16" s="72" t="s">
        <v>354</v>
      </c>
      <c r="C16" s="73"/>
      <c r="D16" s="73"/>
      <c r="E16" s="189">
        <v>603635</v>
      </c>
      <c r="F16" s="613">
        <v>368478</v>
      </c>
      <c r="G16" s="773">
        <v>641157</v>
      </c>
      <c r="H16" s="989">
        <v>0.74001432921368437</v>
      </c>
      <c r="I16" s="990">
        <v>6.216008018090402E-2</v>
      </c>
      <c r="J16" s="1001"/>
      <c r="K16" s="1001"/>
      <c r="L16" s="78"/>
      <c r="M16" s="16"/>
      <c r="N16" s="189"/>
      <c r="O16" s="613"/>
      <c r="P16" s="773"/>
      <c r="Q16" s="688"/>
      <c r="R16" s="960"/>
      <c r="S16" s="682"/>
      <c r="T16" s="682"/>
      <c r="U16" s="1241"/>
      <c r="V16" s="1001"/>
      <c r="W16" s="176"/>
      <c r="X16" s="176"/>
      <c r="Y16" s="111" t="s">
        <v>436</v>
      </c>
      <c r="Z16" s="1135">
        <v>3.5303200205283006E-2</v>
      </c>
      <c r="AA16" s="1136">
        <v>3.2977614133645736E-2</v>
      </c>
      <c r="AB16" s="1137">
        <v>3.1105313161029328E-2</v>
      </c>
      <c r="AC16" s="1026" t="str">
        <f>+CONCATENATE((ROUND(AB16-AA16,4))/1%*100," bps")</f>
        <v>-19 bps</v>
      </c>
      <c r="AD16" s="1027" t="str">
        <f>+CONCATENATE((ROUND(AB16-Z16,4))/1%*100," bps")</f>
        <v>-42 bps</v>
      </c>
      <c r="AE16" s="1136">
        <v>3.5303200205283006E-2</v>
      </c>
      <c r="AF16" s="1137">
        <v>3.1105313161029328E-2</v>
      </c>
      <c r="AG16" s="1892" t="str">
        <f>+CONCATENATE((ROUND(AF16-AE16,4))/1%*100," bps")</f>
        <v>-42 bps</v>
      </c>
    </row>
    <row r="17" spans="1:36" ht="15" customHeight="1">
      <c r="A17" s="19"/>
      <c r="B17" s="72" t="s">
        <v>142</v>
      </c>
      <c r="C17" s="73"/>
      <c r="D17" s="73"/>
      <c r="E17" s="189">
        <v>20521337</v>
      </c>
      <c r="F17" s="613">
        <v>19479618</v>
      </c>
      <c r="G17" s="773">
        <v>20080093</v>
      </c>
      <c r="H17" s="989">
        <v>3.0825809828508959E-2</v>
      </c>
      <c r="I17" s="990">
        <v>-2.1501717943621313E-2</v>
      </c>
      <c r="J17" s="1001"/>
      <c r="K17" s="1001"/>
      <c r="L17" s="78"/>
      <c r="M17" s="113" t="s">
        <v>355</v>
      </c>
      <c r="N17" s="189">
        <v>2245520</v>
      </c>
      <c r="O17" s="613">
        <v>2400531</v>
      </c>
      <c r="P17" s="773">
        <v>2453408</v>
      </c>
      <c r="Q17" s="688">
        <v>2.2027209813162172E-2</v>
      </c>
      <c r="R17" s="960">
        <v>9.2579001745698095E-2</v>
      </c>
      <c r="S17" s="682">
        <v>8262111</v>
      </c>
      <c r="T17" s="682">
        <v>9568023</v>
      </c>
      <c r="U17" s="1241">
        <v>0.15806033107035236</v>
      </c>
      <c r="V17" s="1001"/>
      <c r="W17" s="176"/>
      <c r="X17" s="176"/>
      <c r="Y17" s="111" t="s">
        <v>437</v>
      </c>
      <c r="Z17" s="1135">
        <v>5.2207965406289823E-2</v>
      </c>
      <c r="AA17" s="1136">
        <v>4.7282415008525876E-2</v>
      </c>
      <c r="AB17" s="1137">
        <v>4.4807234712473998E-2</v>
      </c>
      <c r="AC17" s="1026" t="str">
        <f>+CONCATENATE((ROUND(AB17-AA17,4))/1%*100," bps")</f>
        <v>-25 bps</v>
      </c>
      <c r="AD17" s="1027" t="str">
        <f>+CONCATENATE((ROUND(AB17-Z17,4))/1%*100," bps")</f>
        <v>-74 bps</v>
      </c>
      <c r="AE17" s="1136">
        <v>5.2207965406289823E-2</v>
      </c>
      <c r="AF17" s="1137">
        <v>4.4807234712473998E-2</v>
      </c>
      <c r="AG17" s="1892" t="str">
        <f>+CONCATENATE((ROUND(AF17-AE17,4))/1%*100," bps")</f>
        <v>-74 bps</v>
      </c>
    </row>
    <row r="18" spans="1:36">
      <c r="A18" s="19"/>
      <c r="B18" s="72" t="s">
        <v>143</v>
      </c>
      <c r="C18" s="73"/>
      <c r="D18" s="73"/>
      <c r="E18" s="189">
        <v>8214476</v>
      </c>
      <c r="F18" s="613">
        <v>8025196</v>
      </c>
      <c r="G18" s="773">
        <v>8126661</v>
      </c>
      <c r="H18" s="989">
        <v>1.2643304911182231E-2</v>
      </c>
      <c r="I18" s="990">
        <v>-1.0690274096607014E-2</v>
      </c>
      <c r="J18" s="1001"/>
      <c r="K18" s="1001"/>
      <c r="L18" s="78"/>
      <c r="M18" s="16"/>
      <c r="N18" s="188"/>
      <c r="O18" s="588"/>
      <c r="P18" s="775"/>
      <c r="Q18" s="341"/>
      <c r="R18" s="959"/>
      <c r="S18" s="579"/>
      <c r="T18" s="579"/>
      <c r="U18" s="1240"/>
      <c r="V18" s="1001"/>
      <c r="W18" s="176"/>
      <c r="X18" s="176"/>
      <c r="Y18" s="111" t="s">
        <v>68</v>
      </c>
      <c r="Z18" s="1135">
        <v>1.5302073559172156</v>
      </c>
      <c r="AA18" s="1136">
        <v>1.5713703613921195</v>
      </c>
      <c r="AB18" s="1137">
        <v>1.6161755729953988</v>
      </c>
      <c r="AC18" s="1026" t="str">
        <f>+CONCATENATE((ROUND(AB18-AA18,4))/1%*100," bps")</f>
        <v>448 bps</v>
      </c>
      <c r="AD18" s="1027" t="str">
        <f>+CONCATENATE((ROUND(AB18-Z18,4))/1%*100," bps")</f>
        <v>860 bps</v>
      </c>
      <c r="AE18" s="1136">
        <v>1.5302073559172156</v>
      </c>
      <c r="AF18" s="1137">
        <v>1.6161755729953988</v>
      </c>
      <c r="AG18" s="1892" t="str">
        <f>+CONCATENATE((ROUND(AF18-AE18,4))/1%*100," bps")</f>
        <v>860 bps</v>
      </c>
    </row>
    <row r="19" spans="1:36">
      <c r="A19" s="19"/>
      <c r="B19" s="76"/>
      <c r="C19" s="75"/>
      <c r="D19" s="75"/>
      <c r="E19" s="188"/>
      <c r="F19" s="588"/>
      <c r="G19" s="775"/>
      <c r="H19" s="337"/>
      <c r="I19" s="774"/>
      <c r="J19" s="1001"/>
      <c r="K19" s="1001"/>
      <c r="L19" s="78"/>
      <c r="M19" s="113" t="s">
        <v>48</v>
      </c>
      <c r="N19" s="188"/>
      <c r="O19" s="588"/>
      <c r="P19" s="775"/>
      <c r="Q19" s="341"/>
      <c r="R19" s="959"/>
      <c r="S19" s="579"/>
      <c r="T19" s="579"/>
      <c r="U19" s="1240"/>
      <c r="V19" s="1001"/>
      <c r="W19" s="176"/>
      <c r="X19" s="176"/>
      <c r="Y19" s="111" t="s">
        <v>467</v>
      </c>
      <c r="Z19" s="1135">
        <v>1.0347313139123773</v>
      </c>
      <c r="AA19" s="1136">
        <v>1.0959686688950356</v>
      </c>
      <c r="AB19" s="1137">
        <v>1.1219538015193034</v>
      </c>
      <c r="AC19" s="1026" t="str">
        <f>+CONCATENATE((ROUND(AB19-AA19,4))/1%*100," bps")</f>
        <v>260 bps</v>
      </c>
      <c r="AD19" s="1027" t="str">
        <f>+CONCATENATE((ROUND(AB19-Z19,4))/1%*100," bps")</f>
        <v>872 bps</v>
      </c>
      <c r="AE19" s="1136">
        <v>1.0347313139123773</v>
      </c>
      <c r="AF19" s="1137">
        <v>1.1219538015193034</v>
      </c>
      <c r="AG19" s="1892" t="str">
        <f>+CONCATENATE((ROUND(AF19-AE19,4))/1%*100," bps")</f>
        <v>872 bps</v>
      </c>
    </row>
    <row r="20" spans="1:36" ht="15">
      <c r="A20" s="19"/>
      <c r="B20" s="72" t="s">
        <v>59</v>
      </c>
      <c r="C20" s="73"/>
      <c r="D20" s="73"/>
      <c r="E20" s="189">
        <v>120571109</v>
      </c>
      <c r="F20" s="613">
        <v>123089317</v>
      </c>
      <c r="G20" s="773">
        <v>125200572</v>
      </c>
      <c r="H20" s="989">
        <v>1.7152219635762543E-2</v>
      </c>
      <c r="I20" s="990">
        <v>3.8396121910100368E-2</v>
      </c>
      <c r="J20" s="1001"/>
      <c r="K20" s="1001"/>
      <c r="L20" s="78"/>
      <c r="M20" s="670" t="s">
        <v>358</v>
      </c>
      <c r="N20" s="188">
        <v>809060</v>
      </c>
      <c r="O20" s="588">
        <v>873187</v>
      </c>
      <c r="P20" s="775">
        <v>924682</v>
      </c>
      <c r="Q20" s="341">
        <v>5.8973621916038603E-2</v>
      </c>
      <c r="R20" s="959">
        <v>0.14290905495266112</v>
      </c>
      <c r="S20" s="579">
        <v>3060101</v>
      </c>
      <c r="T20" s="579">
        <v>3483016</v>
      </c>
      <c r="U20" s="1240">
        <v>0.1382029547390756</v>
      </c>
      <c r="V20" s="1001"/>
      <c r="W20" s="176"/>
      <c r="X20" s="176"/>
      <c r="Y20" s="111" t="s">
        <v>439</v>
      </c>
      <c r="Z20" s="1135">
        <v>1.800594999764198E-2</v>
      </c>
      <c r="AA20" s="1136">
        <v>1.2919849553613954E-2</v>
      </c>
      <c r="AB20" s="1137">
        <v>1.3956975941560147E-2</v>
      </c>
      <c r="AC20" s="1026" t="str">
        <f>+CONCATENATE((ROUND(AB20-AA20,4))/1%*100," bps")</f>
        <v>10 bps</v>
      </c>
      <c r="AD20" s="1027" t="str">
        <f>+CONCATENATE((ROUND(AB20-Z20,4))/1%*100," bps")</f>
        <v>-40 bps</v>
      </c>
      <c r="AE20" s="1136">
        <v>2.1275758184443851E-2</v>
      </c>
      <c r="AF20" s="1137">
        <v>1.2770356615790594E-2</v>
      </c>
      <c r="AG20" s="1892" t="str">
        <f>+CONCATENATE((ROUND(AF20-AE20,4))/1%*100," bps")</f>
        <v>-85 bps</v>
      </c>
    </row>
    <row r="21" spans="1:36">
      <c r="A21" s="19"/>
      <c r="B21" s="76"/>
      <c r="C21" s="77" t="s">
        <v>359</v>
      </c>
      <c r="D21" s="75"/>
      <c r="E21" s="188">
        <v>116314563</v>
      </c>
      <c r="F21" s="588">
        <v>119030125</v>
      </c>
      <c r="G21" s="775">
        <v>121306169</v>
      </c>
      <c r="H21" s="337">
        <v>1.9121579516109894E-2</v>
      </c>
      <c r="I21" s="774">
        <v>4.2914712235990603E-2</v>
      </c>
      <c r="J21" s="1001"/>
      <c r="K21" s="1001"/>
      <c r="L21" s="78"/>
      <c r="M21" s="671" t="s">
        <v>203</v>
      </c>
      <c r="N21" s="188">
        <v>311657</v>
      </c>
      <c r="O21" s="588">
        <v>347104</v>
      </c>
      <c r="P21" s="775">
        <v>371917</v>
      </c>
      <c r="Q21" s="341">
        <v>7.1485779478196732E-2</v>
      </c>
      <c r="R21" s="959">
        <v>0.193353590646127</v>
      </c>
      <c r="S21" s="579">
        <v>1157575</v>
      </c>
      <c r="T21" s="579">
        <v>1369791</v>
      </c>
      <c r="U21" s="1240">
        <v>0.18332807809429194</v>
      </c>
      <c r="V21" s="1001"/>
      <c r="W21" s="176"/>
      <c r="X21" s="176"/>
      <c r="Y21" s="254"/>
      <c r="Z21" s="1023"/>
      <c r="AA21" s="1024"/>
      <c r="AB21" s="1025"/>
      <c r="AC21" s="1026"/>
      <c r="AD21" s="1027"/>
      <c r="AE21" s="1136"/>
      <c r="AF21" s="1137"/>
      <c r="AG21" s="1892"/>
    </row>
    <row r="22" spans="1:36">
      <c r="A22" s="19"/>
      <c r="B22" s="76"/>
      <c r="C22" s="77" t="s">
        <v>360</v>
      </c>
      <c r="D22" s="75"/>
      <c r="E22" s="188">
        <v>4256546</v>
      </c>
      <c r="F22" s="588">
        <v>4059192</v>
      </c>
      <c r="G22" s="775">
        <v>3894403</v>
      </c>
      <c r="H22" s="337">
        <v>-4.0596502949355441E-2</v>
      </c>
      <c r="I22" s="774">
        <v>-8.507907585164122E-2</v>
      </c>
      <c r="J22" s="1001"/>
      <c r="K22" s="1001"/>
      <c r="L22" s="78"/>
      <c r="M22" s="671" t="s">
        <v>468</v>
      </c>
      <c r="N22" s="188">
        <v>88641</v>
      </c>
      <c r="O22" s="588">
        <v>117414</v>
      </c>
      <c r="P22" s="775">
        <v>150134</v>
      </c>
      <c r="Q22" s="341">
        <v>0.27867204932972217</v>
      </c>
      <c r="R22" s="959">
        <v>0.69373089202513505</v>
      </c>
      <c r="S22" s="579">
        <v>305786</v>
      </c>
      <c r="T22" s="579">
        <v>583436</v>
      </c>
      <c r="U22" s="1240">
        <v>0.90798793927779553</v>
      </c>
      <c r="V22" s="1001"/>
      <c r="W22" s="176"/>
      <c r="X22" s="176"/>
      <c r="Y22" s="255" t="s">
        <v>70</v>
      </c>
      <c r="Z22" s="1023"/>
      <c r="AA22" s="1024"/>
      <c r="AB22" s="1025"/>
      <c r="AC22" s="1026"/>
      <c r="AD22" s="1027"/>
      <c r="AE22" s="1136"/>
      <c r="AF22" s="1137"/>
      <c r="AG22" s="1892"/>
    </row>
    <row r="23" spans="1:36" ht="15">
      <c r="A23" s="19"/>
      <c r="B23" s="76"/>
      <c r="C23" s="77" t="s">
        <v>441</v>
      </c>
      <c r="D23" s="75"/>
      <c r="E23" s="188">
        <v>-6513398</v>
      </c>
      <c r="F23" s="588">
        <v>-6378494</v>
      </c>
      <c r="G23" s="775">
        <v>-6294039</v>
      </c>
      <c r="H23" s="337">
        <v>-1.3240586257508433E-2</v>
      </c>
      <c r="I23" s="774">
        <v>-3.367812008417112E-2</v>
      </c>
      <c r="J23" s="1001"/>
      <c r="K23" s="1001"/>
      <c r="L23" s="78"/>
      <c r="M23" s="671" t="s">
        <v>361</v>
      </c>
      <c r="N23" s="188">
        <v>88</v>
      </c>
      <c r="O23" s="588">
        <v>1137</v>
      </c>
      <c r="P23" s="775">
        <v>1413</v>
      </c>
      <c r="Q23" s="341">
        <v>0.24274406332453827</v>
      </c>
      <c r="R23" s="959" t="s">
        <v>543</v>
      </c>
      <c r="S23" s="579">
        <v>5278</v>
      </c>
      <c r="T23" s="579">
        <v>5411</v>
      </c>
      <c r="U23" s="1240">
        <v>2.5198938992042442E-2</v>
      </c>
      <c r="V23" s="1001"/>
      <c r="W23" s="176"/>
      <c r="X23" s="176"/>
      <c r="Y23" s="111" t="s">
        <v>469</v>
      </c>
      <c r="Z23" s="1135">
        <v>0.4369329530661526</v>
      </c>
      <c r="AA23" s="1136">
        <v>0.39949432599074974</v>
      </c>
      <c r="AB23" s="1137">
        <v>0.42731510469365647</v>
      </c>
      <c r="AC23" s="1026" t="str">
        <f>+CONCATENATE((ROUND(AB23-AA23,4))/1%*100," bps")</f>
        <v>278 bps</v>
      </c>
      <c r="AD23" s="1027" t="str">
        <f>+CONCATENATE((ROUND(AB23-Z23,4))/1%*100," bps")</f>
        <v>-96 bps</v>
      </c>
      <c r="AE23" s="1136">
        <v>0.38141020424500932</v>
      </c>
      <c r="AF23" s="1137">
        <v>0.39737207633380722</v>
      </c>
      <c r="AG23" s="1892" t="str">
        <f>+CONCATENATE((ROUND(AF23-AE23,4))/1%*100," bps")</f>
        <v>160 bps</v>
      </c>
    </row>
    <row r="24" spans="1:36" ht="15.75" thickBot="1">
      <c r="A24" s="19"/>
      <c r="B24" s="72" t="s">
        <v>364</v>
      </c>
      <c r="C24" s="73"/>
      <c r="D24" s="73"/>
      <c r="E24" s="189">
        <v>114057711</v>
      </c>
      <c r="F24" s="613">
        <v>116710823</v>
      </c>
      <c r="G24" s="773">
        <v>118906533</v>
      </c>
      <c r="H24" s="989">
        <v>1.8813250935605177E-2</v>
      </c>
      <c r="I24" s="990">
        <v>4.2512005172539363E-2</v>
      </c>
      <c r="J24" s="1001"/>
      <c r="K24" s="1001"/>
      <c r="L24" s="78"/>
      <c r="M24" s="672" t="s">
        <v>212</v>
      </c>
      <c r="N24" s="188">
        <v>23551</v>
      </c>
      <c r="O24" s="588">
        <v>36289</v>
      </c>
      <c r="P24" s="775">
        <v>17605</v>
      </c>
      <c r="Q24" s="341">
        <v>-0.5148667640331781</v>
      </c>
      <c r="R24" s="959">
        <v>-0.25247335569614876</v>
      </c>
      <c r="S24" s="579">
        <v>73326</v>
      </c>
      <c r="T24" s="579">
        <v>103591</v>
      </c>
      <c r="U24" s="1240">
        <v>0.41274582003654908</v>
      </c>
      <c r="V24" s="1001"/>
      <c r="W24" s="176"/>
      <c r="X24" s="176"/>
      <c r="Y24" s="799" t="s">
        <v>470</v>
      </c>
      <c r="Z24" s="1138">
        <v>3.5248990923853557E-2</v>
      </c>
      <c r="AA24" s="1139">
        <v>3.3444163541554543E-2</v>
      </c>
      <c r="AB24" s="1140">
        <v>3.5873392461834644E-2</v>
      </c>
      <c r="AC24" s="1030" t="str">
        <f>+CONCATENATE((ROUND(AB24-AA24,4))/1%*100," bps")</f>
        <v>24 bps</v>
      </c>
      <c r="AD24" s="1031" t="str">
        <f>+CONCATENATE((ROUND(AB24-Z24,4))/1%*100," bps")</f>
        <v>6 bps</v>
      </c>
      <c r="AE24" s="1138">
        <v>3.0470924862615358E-2</v>
      </c>
      <c r="AF24" s="1887">
        <v>3.1791894258713059E-2</v>
      </c>
      <c r="AG24" s="1894" t="str">
        <f>+CONCATENATE((ROUND(AF24-AE24,4))/1%*100," bps")</f>
        <v>13 bps</v>
      </c>
    </row>
    <row r="25" spans="1:36">
      <c r="A25" s="19"/>
      <c r="B25" s="72"/>
      <c r="C25" s="73"/>
      <c r="D25" s="73"/>
      <c r="E25" s="189"/>
      <c r="F25" s="613"/>
      <c r="G25" s="773"/>
      <c r="H25" s="337"/>
      <c r="I25" s="774"/>
      <c r="J25" s="1001"/>
      <c r="K25" s="1001"/>
      <c r="L25" s="78"/>
      <c r="M25" s="672" t="s">
        <v>642</v>
      </c>
      <c r="N25" s="188">
        <v>-1525</v>
      </c>
      <c r="O25" s="588">
        <v>-4779</v>
      </c>
      <c r="P25" s="775">
        <v>-1847</v>
      </c>
      <c r="Q25" s="341">
        <v>-0.61351747227453446</v>
      </c>
      <c r="R25" s="959">
        <v>0.21114754098360655</v>
      </c>
      <c r="S25" s="579">
        <v>3248</v>
      </c>
      <c r="T25" s="579">
        <v>-3455</v>
      </c>
      <c r="U25" s="1240" t="s">
        <v>543</v>
      </c>
      <c r="V25" s="1001"/>
      <c r="W25" s="176"/>
      <c r="X25" s="176"/>
    </row>
    <row r="26" spans="1:36" ht="15" customHeight="1">
      <c r="A26" s="19"/>
      <c r="B26" s="72" t="s">
        <v>442</v>
      </c>
      <c r="C26" s="73"/>
      <c r="D26" s="73"/>
      <c r="E26" s="189">
        <v>1271219</v>
      </c>
      <c r="F26" s="613">
        <v>1358608</v>
      </c>
      <c r="G26" s="773">
        <v>1375263</v>
      </c>
      <c r="H26" s="989">
        <v>1.2258870844275904E-2</v>
      </c>
      <c r="I26" s="990">
        <v>8.1845850321620395E-2</v>
      </c>
      <c r="J26" s="1001"/>
      <c r="K26" s="1001"/>
      <c r="L26" s="78"/>
      <c r="M26" s="671" t="s">
        <v>192</v>
      </c>
      <c r="N26" s="188">
        <v>94340</v>
      </c>
      <c r="O26" s="588">
        <v>27933</v>
      </c>
      <c r="P26" s="775">
        <v>58607</v>
      </c>
      <c r="Q26" s="341">
        <v>1.0981276626212724</v>
      </c>
      <c r="R26" s="959">
        <v>-0.37876828492686027</v>
      </c>
      <c r="S26" s="579">
        <v>229387</v>
      </c>
      <c r="T26" s="579">
        <v>137688</v>
      </c>
      <c r="U26" s="1240">
        <v>-0.39975674297148489</v>
      </c>
      <c r="V26" s="1001"/>
      <c r="W26" s="176"/>
      <c r="X26" s="176"/>
      <c r="Y26" s="1546" t="s">
        <v>447</v>
      </c>
      <c r="AD26" s="57"/>
      <c r="AE26" s="57"/>
      <c r="AF26" s="57"/>
      <c r="AG26" s="57"/>
      <c r="AH26" s="57"/>
      <c r="AI26" s="57"/>
      <c r="AJ26" s="57"/>
    </row>
    <row r="27" spans="1:36" ht="14.1" customHeight="1">
      <c r="A27" s="19"/>
      <c r="B27" s="72" t="s">
        <v>369</v>
      </c>
      <c r="C27" s="73"/>
      <c r="D27" s="73"/>
      <c r="E27" s="189">
        <v>528184</v>
      </c>
      <c r="F27" s="613">
        <v>553851</v>
      </c>
      <c r="G27" s="773">
        <v>346540</v>
      </c>
      <c r="H27" s="989">
        <v>-0.37430825258056766</v>
      </c>
      <c r="I27" s="990">
        <v>-0.34390288232888544</v>
      </c>
      <c r="J27" s="1001"/>
      <c r="K27" s="1001"/>
      <c r="L27" s="78"/>
      <c r="M27" s="673" t="s">
        <v>367</v>
      </c>
      <c r="N27" s="189">
        <v>1325812</v>
      </c>
      <c r="O27" s="613">
        <v>1398285</v>
      </c>
      <c r="P27" s="773">
        <v>1522511</v>
      </c>
      <c r="Q27" s="688">
        <v>8.8841688210915509E-2</v>
      </c>
      <c r="R27" s="960">
        <v>0.14836115527691709</v>
      </c>
      <c r="S27" s="682">
        <v>4834701</v>
      </c>
      <c r="T27" s="682">
        <v>5679478</v>
      </c>
      <c r="U27" s="1241">
        <v>0.17473200514364798</v>
      </c>
      <c r="V27" s="1001"/>
      <c r="W27" s="176"/>
      <c r="X27" s="176"/>
      <c r="Y27" s="1550" t="s">
        <v>451</v>
      </c>
      <c r="Z27" s="615"/>
      <c r="AA27" s="615"/>
      <c r="AB27" s="615"/>
    </row>
    <row r="28" spans="1:36" ht="14.85" customHeight="1">
      <c r="A28" s="19"/>
      <c r="B28" s="72" t="s">
        <v>444</v>
      </c>
      <c r="C28" s="73"/>
      <c r="D28" s="73"/>
      <c r="E28" s="189">
        <v>2612080</v>
      </c>
      <c r="F28" s="613">
        <v>2601973</v>
      </c>
      <c r="G28" s="773">
        <v>2740803</v>
      </c>
      <c r="H28" s="989">
        <v>5.3355665104903194E-2</v>
      </c>
      <c r="I28" s="990">
        <v>4.9279884230192028E-2</v>
      </c>
      <c r="J28" s="1001"/>
      <c r="K28" s="1001"/>
      <c r="L28" s="78"/>
      <c r="M28" s="16"/>
      <c r="N28" s="188"/>
      <c r="O28" s="588"/>
      <c r="P28" s="775"/>
      <c r="Q28" s="341"/>
      <c r="R28" s="959"/>
      <c r="S28" s="579"/>
      <c r="T28" s="579"/>
      <c r="U28" s="1240"/>
      <c r="V28" s="1001"/>
      <c r="W28" s="176"/>
      <c r="X28" s="176"/>
      <c r="Y28" s="1546" t="s">
        <v>620</v>
      </c>
      <c r="Z28" s="588"/>
      <c r="AA28" s="588"/>
      <c r="AB28" s="588"/>
    </row>
    <row r="29" spans="1:36" ht="15">
      <c r="A29" s="19"/>
      <c r="B29" s="72" t="s">
        <v>445</v>
      </c>
      <c r="C29" s="73"/>
      <c r="D29" s="73"/>
      <c r="E29" s="189">
        <v>6788659</v>
      </c>
      <c r="F29" s="613">
        <v>7555427</v>
      </c>
      <c r="G29" s="773">
        <v>8750924</v>
      </c>
      <c r="H29" s="989">
        <v>0.15823023635858036</v>
      </c>
      <c r="I29" s="990">
        <v>0.28905045900817816</v>
      </c>
      <c r="J29" s="1001"/>
      <c r="K29" s="1001"/>
      <c r="L29" s="78"/>
      <c r="M29" s="113" t="s">
        <v>50</v>
      </c>
      <c r="N29" s="188"/>
      <c r="O29" s="588"/>
      <c r="P29" s="775"/>
      <c r="Q29" s="341"/>
      <c r="R29" s="959"/>
      <c r="S29" s="579"/>
      <c r="T29" s="579"/>
      <c r="U29" s="1240"/>
      <c r="V29" s="1001"/>
      <c r="W29" s="176"/>
      <c r="X29" s="176"/>
      <c r="Y29" s="1551" t="s">
        <v>596</v>
      </c>
      <c r="Z29" s="192"/>
      <c r="AA29" s="192"/>
      <c r="AB29" s="192"/>
    </row>
    <row r="30" spans="1:36">
      <c r="A30" s="19"/>
      <c r="B30" s="76"/>
      <c r="C30" s="75"/>
      <c r="D30" s="75"/>
      <c r="E30" s="189"/>
      <c r="F30" s="613"/>
      <c r="G30" s="773"/>
      <c r="H30" s="337"/>
      <c r="I30" s="774"/>
      <c r="J30" s="1001"/>
      <c r="K30" s="1001"/>
      <c r="L30" s="78"/>
      <c r="M30" s="664" t="s">
        <v>377</v>
      </c>
      <c r="N30" s="188">
        <v>-762850</v>
      </c>
      <c r="O30" s="588">
        <v>-728954</v>
      </c>
      <c r="P30" s="775">
        <v>-790252</v>
      </c>
      <c r="Q30" s="341">
        <v>8.4090354123854183E-2</v>
      </c>
      <c r="R30" s="959">
        <v>3.5920561053942451E-2</v>
      </c>
      <c r="S30" s="579">
        <v>-2615512</v>
      </c>
      <c r="T30" s="579">
        <v>-2987036</v>
      </c>
      <c r="U30" s="1240">
        <v>0.14204637562358727</v>
      </c>
      <c r="V30" s="1001"/>
      <c r="W30" s="176"/>
      <c r="X30" s="176"/>
      <c r="Y30" s="1551" t="s">
        <v>454</v>
      </c>
      <c r="Z30" s="192"/>
      <c r="AA30" s="192"/>
      <c r="AB30" s="192"/>
      <c r="AC30" s="57"/>
    </row>
    <row r="31" spans="1:36">
      <c r="A31" s="19"/>
      <c r="B31" s="2068" t="s">
        <v>378</v>
      </c>
      <c r="C31" s="2069"/>
      <c r="D31" s="2069"/>
      <c r="E31" s="189">
        <v>197472580</v>
      </c>
      <c r="F31" s="613">
        <v>195376054</v>
      </c>
      <c r="G31" s="773">
        <v>204892307</v>
      </c>
      <c r="H31" s="989">
        <v>4.8707366154503252E-2</v>
      </c>
      <c r="I31" s="990">
        <v>3.7573454501885782E-2</v>
      </c>
      <c r="J31" s="1001"/>
      <c r="K31" s="1001"/>
      <c r="L31" s="78"/>
      <c r="M31" s="664" t="s">
        <v>471</v>
      </c>
      <c r="N31" s="188">
        <v>-820565</v>
      </c>
      <c r="O31" s="588">
        <v>-729297</v>
      </c>
      <c r="P31" s="775">
        <v>-840548</v>
      </c>
      <c r="Q31" s="341">
        <v>0.15254553357548434</v>
      </c>
      <c r="R31" s="959">
        <v>2.4352732568413228E-2</v>
      </c>
      <c r="S31" s="579">
        <v>-2658025</v>
      </c>
      <c r="T31" s="579">
        <v>-2788281</v>
      </c>
      <c r="U31" s="1240">
        <v>4.9004806200092177E-2</v>
      </c>
      <c r="V31" s="1001"/>
      <c r="W31" s="176"/>
      <c r="X31" s="176"/>
      <c r="Z31" s="193"/>
      <c r="AA31" s="193"/>
      <c r="AB31" s="193"/>
      <c r="AC31" s="193"/>
    </row>
    <row r="32" spans="1:36" ht="15">
      <c r="A32" s="19"/>
      <c r="B32" s="72"/>
      <c r="C32" s="73"/>
      <c r="D32" s="73"/>
      <c r="E32" s="188"/>
      <c r="F32" s="588"/>
      <c r="G32" s="775"/>
      <c r="H32" s="337"/>
      <c r="I32" s="774"/>
      <c r="J32" s="1001"/>
      <c r="K32" s="1001"/>
      <c r="L32" s="74"/>
      <c r="M32" s="664" t="s">
        <v>448</v>
      </c>
      <c r="N32" s="188">
        <v>-131376</v>
      </c>
      <c r="O32" s="588">
        <v>-158769</v>
      </c>
      <c r="P32" s="775">
        <v>-164073</v>
      </c>
      <c r="Q32" s="341">
        <v>3.3407025300908867E-2</v>
      </c>
      <c r="R32" s="959">
        <v>0.24888107416879796</v>
      </c>
      <c r="S32" s="579">
        <v>-491360</v>
      </c>
      <c r="T32" s="579">
        <v>-620654</v>
      </c>
      <c r="U32" s="1240">
        <v>0.26313497232171928</v>
      </c>
      <c r="V32" s="1001"/>
      <c r="W32" s="176"/>
      <c r="X32" s="176"/>
      <c r="Z32" s="193"/>
      <c r="AA32" s="193"/>
      <c r="AB32" s="193"/>
      <c r="AC32" s="193"/>
    </row>
    <row r="33" spans="1:29">
      <c r="A33" s="19"/>
      <c r="B33" s="2074" t="s">
        <v>450</v>
      </c>
      <c r="C33" s="2075"/>
      <c r="D33" s="2075"/>
      <c r="E33" s="188"/>
      <c r="F33" s="588"/>
      <c r="G33" s="775"/>
      <c r="H33" s="337"/>
      <c r="I33" s="774"/>
      <c r="J33" s="1001"/>
      <c r="K33" s="1001"/>
      <c r="L33" s="74"/>
      <c r="M33" s="664" t="s">
        <v>449</v>
      </c>
      <c r="N33" s="188">
        <v>-106339</v>
      </c>
      <c r="O33" s="588">
        <v>-49126</v>
      </c>
      <c r="P33" s="775">
        <v>-64624</v>
      </c>
      <c r="Q33" s="341">
        <v>0.31547449415787976</v>
      </c>
      <c r="R33" s="959">
        <v>-0.39228316986242112</v>
      </c>
      <c r="S33" s="579">
        <v>-266982</v>
      </c>
      <c r="T33" s="579">
        <v>-213694</v>
      </c>
      <c r="U33" s="1240">
        <v>-0.19959398011850987</v>
      </c>
      <c r="V33" s="1001"/>
      <c r="W33" s="176"/>
      <c r="X33" s="176"/>
      <c r="Z33" s="193"/>
      <c r="AA33" s="193"/>
      <c r="AB33" s="193"/>
      <c r="AC33" s="193"/>
    </row>
    <row r="34" spans="1:29">
      <c r="A34" s="19"/>
      <c r="B34" s="180" t="s">
        <v>60</v>
      </c>
      <c r="C34" s="73"/>
      <c r="D34" s="73"/>
      <c r="E34" s="188"/>
      <c r="F34" s="588"/>
      <c r="G34" s="775"/>
      <c r="H34" s="337"/>
      <c r="I34" s="774"/>
      <c r="J34" s="1001"/>
      <c r="K34" s="1001"/>
      <c r="L34" s="78"/>
      <c r="M34" s="674" t="s">
        <v>50</v>
      </c>
      <c r="N34" s="189">
        <v>-1821130</v>
      </c>
      <c r="O34" s="613">
        <v>-1666146</v>
      </c>
      <c r="P34" s="773">
        <v>-1859497</v>
      </c>
      <c r="Q34" s="688">
        <v>0.11604685303688872</v>
      </c>
      <c r="R34" s="960">
        <v>2.1067688742703705E-2</v>
      </c>
      <c r="S34" s="682">
        <v>-6031879</v>
      </c>
      <c r="T34" s="682">
        <v>-6609665</v>
      </c>
      <c r="U34" s="1241">
        <v>9.5788725204865685E-2</v>
      </c>
      <c r="V34" s="1001"/>
      <c r="W34" s="176"/>
      <c r="X34" s="176"/>
      <c r="Z34" s="192"/>
      <c r="AA34" s="192"/>
      <c r="AB34" s="192"/>
    </row>
    <row r="35" spans="1:29">
      <c r="A35" s="19"/>
      <c r="B35" s="76"/>
      <c r="C35" s="75" t="s">
        <v>348</v>
      </c>
      <c r="D35" s="75"/>
      <c r="E35" s="188">
        <v>44267223</v>
      </c>
      <c r="F35" s="588">
        <v>42813340</v>
      </c>
      <c r="G35" s="775">
        <v>47965701</v>
      </c>
      <c r="H35" s="337">
        <v>0.1203447570313365</v>
      </c>
      <c r="I35" s="774">
        <v>8.3548904795767293E-2</v>
      </c>
      <c r="J35" s="1001"/>
      <c r="K35" s="1001"/>
      <c r="L35" s="78"/>
      <c r="M35" s="16"/>
      <c r="N35" s="189"/>
      <c r="O35" s="613"/>
      <c r="P35" s="773"/>
      <c r="Q35" s="688"/>
      <c r="R35" s="960"/>
      <c r="S35" s="682"/>
      <c r="T35" s="682"/>
      <c r="U35" s="1241"/>
      <c r="V35" s="1001"/>
      <c r="W35" s="176"/>
      <c r="X35" s="176"/>
      <c r="Z35" s="19"/>
      <c r="AA35" s="19"/>
      <c r="AB35" s="19"/>
    </row>
    <row r="36" spans="1:29">
      <c r="A36" s="19"/>
      <c r="B36" s="76"/>
      <c r="C36" s="75" t="s">
        <v>350</v>
      </c>
      <c r="D36" s="75"/>
      <c r="E36" s="188">
        <v>92516659</v>
      </c>
      <c r="F36" s="588">
        <v>93468558</v>
      </c>
      <c r="G36" s="775">
        <v>98156445</v>
      </c>
      <c r="H36" s="337">
        <v>5.0154694801218612E-2</v>
      </c>
      <c r="I36" s="774">
        <v>6.095968078570585E-2</v>
      </c>
      <c r="J36" s="1001"/>
      <c r="K36" s="1001"/>
      <c r="L36" s="78"/>
      <c r="M36" s="113" t="s">
        <v>51</v>
      </c>
      <c r="N36" s="189">
        <v>1750202</v>
      </c>
      <c r="O36" s="613">
        <v>2132670</v>
      </c>
      <c r="P36" s="773">
        <v>2116422</v>
      </c>
      <c r="Q36" s="688">
        <v>-7.6186189143186709E-3</v>
      </c>
      <c r="R36" s="960">
        <v>0.20924441864424792</v>
      </c>
      <c r="S36" s="682">
        <v>7064933</v>
      </c>
      <c r="T36" s="682">
        <v>8637836</v>
      </c>
      <c r="U36" s="1241">
        <v>0.22263523235110652</v>
      </c>
      <c r="V36" s="1001"/>
      <c r="W36" s="176"/>
      <c r="X36" s="176"/>
      <c r="Y36" s="19"/>
      <c r="Z36" s="19"/>
      <c r="AA36" s="19"/>
      <c r="AB36" s="19"/>
    </row>
    <row r="37" spans="1:29">
      <c r="A37" s="19"/>
      <c r="B37" s="76"/>
      <c r="C37" s="73" t="s">
        <v>382</v>
      </c>
      <c r="D37" s="75"/>
      <c r="E37" s="189">
        <v>136783882</v>
      </c>
      <c r="F37" s="613">
        <v>136281898</v>
      </c>
      <c r="G37" s="773">
        <v>146122146</v>
      </c>
      <c r="H37" s="989">
        <v>7.2205099462292491E-2</v>
      </c>
      <c r="I37" s="990">
        <v>6.8270207450319323E-2</v>
      </c>
      <c r="J37" s="1001"/>
      <c r="K37" s="1001"/>
      <c r="L37" s="78"/>
      <c r="M37" s="662" t="s">
        <v>52</v>
      </c>
      <c r="N37" s="188">
        <v>-481509</v>
      </c>
      <c r="O37" s="588">
        <v>-535124</v>
      </c>
      <c r="P37" s="775">
        <v>-562559</v>
      </c>
      <c r="Q37" s="341">
        <v>5.1268491041328738E-2</v>
      </c>
      <c r="R37" s="959">
        <v>0.16832499496374939</v>
      </c>
      <c r="S37" s="579">
        <v>-1767305</v>
      </c>
      <c r="T37" s="579">
        <v>-2158272</v>
      </c>
      <c r="U37" s="1240">
        <v>0.22122214331991366</v>
      </c>
      <c r="V37" s="1001"/>
      <c r="W37" s="176"/>
      <c r="X37" s="176"/>
      <c r="Y37" s="19"/>
      <c r="Z37" s="19"/>
      <c r="AA37" s="19"/>
      <c r="AB37" s="19"/>
    </row>
    <row r="38" spans="1:29" ht="15" customHeight="1">
      <c r="A38" s="19"/>
      <c r="B38" s="76"/>
      <c r="C38" s="75"/>
      <c r="D38" s="74"/>
      <c r="E38" s="189"/>
      <c r="F38" s="613"/>
      <c r="G38" s="773"/>
      <c r="H38" s="337"/>
      <c r="I38" s="774"/>
      <c r="J38" s="1001"/>
      <c r="K38" s="1001"/>
      <c r="L38" s="78"/>
      <c r="M38" s="663" t="s">
        <v>53</v>
      </c>
      <c r="N38" s="189">
        <v>1268693</v>
      </c>
      <c r="O38" s="613">
        <v>1597546</v>
      </c>
      <c r="P38" s="773">
        <v>1553863</v>
      </c>
      <c r="Q38" s="688">
        <v>-2.7343813574069228E-2</v>
      </c>
      <c r="R38" s="960">
        <v>0.22477463026910371</v>
      </c>
      <c r="S38" s="682">
        <v>5297628</v>
      </c>
      <c r="T38" s="682">
        <v>6479564</v>
      </c>
      <c r="U38" s="1241">
        <v>0.22310664319956025</v>
      </c>
      <c r="V38" s="1001"/>
      <c r="W38" s="176"/>
      <c r="X38" s="176"/>
      <c r="Z38" s="19"/>
      <c r="AA38" s="19"/>
      <c r="AB38" s="19"/>
    </row>
    <row r="39" spans="1:29">
      <c r="A39" s="19"/>
      <c r="B39" s="180" t="s">
        <v>383</v>
      </c>
      <c r="C39" s="73"/>
      <c r="D39" s="73"/>
      <c r="E39" s="189">
        <v>6711406</v>
      </c>
      <c r="F39" s="613">
        <v>6850850</v>
      </c>
      <c r="G39" s="773">
        <v>5012782</v>
      </c>
      <c r="H39" s="989">
        <v>-0.26829780246246815</v>
      </c>
      <c r="I39" s="990">
        <v>-0.25309510406612268</v>
      </c>
      <c r="J39" s="1001"/>
      <c r="K39" s="1001"/>
      <c r="L39" s="78"/>
      <c r="M39" s="664" t="s">
        <v>54</v>
      </c>
      <c r="N39" s="188"/>
      <c r="O39" s="588"/>
      <c r="P39" s="775"/>
      <c r="Q39" s="341"/>
      <c r="R39" s="959"/>
      <c r="S39" s="579"/>
      <c r="T39" s="579"/>
      <c r="U39" s="1240"/>
      <c r="V39" s="1001"/>
      <c r="W39" s="176"/>
      <c r="X39" s="176"/>
      <c r="Z39" s="19"/>
      <c r="AA39" s="19"/>
      <c r="AB39" s="19"/>
    </row>
    <row r="40" spans="1:29" ht="15" thickBot="1">
      <c r="A40" s="19"/>
      <c r="B40" s="76"/>
      <c r="C40" s="75" t="s">
        <v>146</v>
      </c>
      <c r="D40" s="75"/>
      <c r="E40" s="188">
        <v>6154351</v>
      </c>
      <c r="F40" s="588">
        <v>6146597</v>
      </c>
      <c r="G40" s="775">
        <v>3775808</v>
      </c>
      <c r="H40" s="337">
        <v>-0.38570757119752602</v>
      </c>
      <c r="I40" s="774">
        <v>-0.38648153152135784</v>
      </c>
      <c r="J40" s="1001"/>
      <c r="K40" s="1001"/>
      <c r="L40" s="78"/>
      <c r="M40" s="665" t="s">
        <v>472</v>
      </c>
      <c r="N40" s="685">
        <v>1268693</v>
      </c>
      <c r="O40" s="686">
        <v>1597546</v>
      </c>
      <c r="P40" s="687">
        <v>1553863</v>
      </c>
      <c r="Q40" s="689">
        <v>-2.7343813574069228E-2</v>
      </c>
      <c r="R40" s="690">
        <v>0.22477463026910371</v>
      </c>
      <c r="S40" s="274">
        <v>5297628</v>
      </c>
      <c r="T40" s="274">
        <v>6479564</v>
      </c>
      <c r="U40" s="1242">
        <v>0.22310664319956025</v>
      </c>
      <c r="V40" s="1001"/>
      <c r="W40" s="19"/>
      <c r="X40" s="19"/>
      <c r="Z40" s="19"/>
      <c r="AA40" s="19"/>
      <c r="AB40" s="19"/>
    </row>
    <row r="41" spans="1:29">
      <c r="A41" s="19"/>
      <c r="B41" s="76"/>
      <c r="C41" s="75" t="s">
        <v>384</v>
      </c>
      <c r="D41" s="75"/>
      <c r="E41" s="188">
        <v>557055</v>
      </c>
      <c r="F41" s="588">
        <v>704253</v>
      </c>
      <c r="G41" s="775">
        <v>1236974</v>
      </c>
      <c r="H41" s="337">
        <v>0.75643412239635477</v>
      </c>
      <c r="I41" s="774">
        <v>1.2205599088061323</v>
      </c>
      <c r="J41" s="1001"/>
      <c r="K41" s="1001"/>
      <c r="L41" s="78"/>
      <c r="M41" s="19"/>
      <c r="N41" s="19"/>
      <c r="O41" s="19"/>
      <c r="P41" s="19"/>
      <c r="Q41" s="19"/>
      <c r="R41" s="19"/>
      <c r="V41" s="19"/>
      <c r="W41" s="19"/>
      <c r="X41" s="19"/>
      <c r="Y41" s="193"/>
      <c r="Z41" s="19"/>
      <c r="AA41" s="19"/>
      <c r="AB41" s="19"/>
    </row>
    <row r="42" spans="1:29">
      <c r="A42" s="19"/>
      <c r="B42" s="76"/>
      <c r="C42" s="75"/>
      <c r="D42" s="75"/>
      <c r="E42" s="188"/>
      <c r="F42" s="588"/>
      <c r="G42" s="775"/>
      <c r="H42" s="337"/>
      <c r="I42" s="774"/>
      <c r="J42" s="1001"/>
      <c r="K42" s="1001"/>
      <c r="L42" s="78"/>
      <c r="M42" s="19"/>
      <c r="N42" s="19"/>
      <c r="O42" s="19"/>
      <c r="P42" s="19"/>
      <c r="Q42" s="19"/>
      <c r="R42" s="19"/>
      <c r="S42" s="19"/>
      <c r="T42" s="19"/>
      <c r="U42" s="19"/>
      <c r="V42" s="19"/>
      <c r="W42" s="19"/>
      <c r="X42" s="19"/>
      <c r="Y42" s="193"/>
      <c r="Z42" s="19"/>
      <c r="AA42" s="19"/>
      <c r="AB42" s="19"/>
    </row>
    <row r="43" spans="1:29">
      <c r="A43" s="19"/>
      <c r="B43" s="72" t="s">
        <v>145</v>
      </c>
      <c r="C43" s="73"/>
      <c r="D43" s="73"/>
      <c r="E43" s="189">
        <v>8962379</v>
      </c>
      <c r="F43" s="613">
        <v>8904033</v>
      </c>
      <c r="G43" s="773">
        <v>8025742</v>
      </c>
      <c r="H43" s="989">
        <v>-9.8639683837649747E-2</v>
      </c>
      <c r="I43" s="990">
        <v>-0.10450763128852283</v>
      </c>
      <c r="J43" s="1001"/>
      <c r="K43" s="1001"/>
      <c r="L43" s="78"/>
      <c r="M43" s="1552" t="s">
        <v>457</v>
      </c>
      <c r="N43" s="1548"/>
      <c r="O43" s="1548"/>
      <c r="P43" s="1548"/>
      <c r="Q43" s="1548"/>
      <c r="R43" s="1548"/>
      <c r="S43" s="74"/>
      <c r="T43" s="74"/>
      <c r="U43" s="74"/>
      <c r="V43" s="74"/>
      <c r="W43" s="19"/>
      <c r="X43" s="19"/>
      <c r="Y43" s="193"/>
      <c r="Z43" s="19"/>
      <c r="AA43" s="19"/>
      <c r="AB43" s="19"/>
    </row>
    <row r="44" spans="1:29">
      <c r="A44" s="19"/>
      <c r="B44" s="72" t="s">
        <v>148</v>
      </c>
      <c r="C44" s="73"/>
      <c r="D44" s="73"/>
      <c r="E44" s="189">
        <v>13317657</v>
      </c>
      <c r="F44" s="613">
        <v>9508030</v>
      </c>
      <c r="G44" s="773">
        <v>11004111</v>
      </c>
      <c r="H44" s="989">
        <v>0.15734920903699295</v>
      </c>
      <c r="I44" s="990">
        <v>-0.17372019717882808</v>
      </c>
      <c r="J44" s="1001"/>
      <c r="K44" s="1001"/>
      <c r="L44" s="78"/>
      <c r="M44" s="2073" t="s">
        <v>458</v>
      </c>
      <c r="N44" s="2073"/>
      <c r="O44" s="2073"/>
      <c r="P44" s="2073"/>
      <c r="Q44" s="2073"/>
      <c r="R44" s="2073"/>
      <c r="S44" s="354"/>
      <c r="T44" s="354"/>
      <c r="U44" s="354"/>
      <c r="V44" s="354"/>
      <c r="W44" s="19"/>
      <c r="X44" s="19"/>
      <c r="Y44" s="192"/>
      <c r="Z44" s="19"/>
      <c r="AA44" s="19"/>
      <c r="AB44" s="19"/>
    </row>
    <row r="45" spans="1:29" ht="15" customHeight="1">
      <c r="A45" s="19"/>
      <c r="B45" s="617" t="s">
        <v>369</v>
      </c>
      <c r="C45" s="73"/>
      <c r="D45" s="73"/>
      <c r="E45" s="189">
        <v>528184</v>
      </c>
      <c r="F45" s="613">
        <v>553851</v>
      </c>
      <c r="G45" s="773">
        <v>346540</v>
      </c>
      <c r="H45" s="989">
        <v>-0.37430825258056771</v>
      </c>
      <c r="I45" s="990">
        <v>-0.34390288232888538</v>
      </c>
      <c r="J45" s="1001"/>
      <c r="K45" s="1001"/>
      <c r="L45" s="78"/>
      <c r="M45" s="19"/>
      <c r="N45" s="19"/>
      <c r="O45" s="19"/>
      <c r="P45" s="19"/>
      <c r="Q45" s="19"/>
      <c r="R45" s="19"/>
      <c r="S45" s="354"/>
      <c r="T45" s="354"/>
      <c r="U45" s="354"/>
      <c r="V45" s="354"/>
      <c r="W45" s="19"/>
      <c r="X45" s="19"/>
      <c r="Y45" s="19"/>
      <c r="Z45" s="19"/>
      <c r="AA45" s="19"/>
      <c r="AB45" s="19"/>
    </row>
    <row r="46" spans="1:29">
      <c r="A46" s="19"/>
      <c r="B46" s="72" t="s">
        <v>388</v>
      </c>
      <c r="C46" s="73"/>
      <c r="D46" s="73"/>
      <c r="E46" s="189">
        <v>0</v>
      </c>
      <c r="F46" s="613">
        <v>455454</v>
      </c>
      <c r="G46" s="773">
        <v>578541</v>
      </c>
      <c r="H46" s="989">
        <v>0.27025122185775075</v>
      </c>
      <c r="I46" s="990" t="s">
        <v>543</v>
      </c>
      <c r="J46" s="1001"/>
      <c r="K46" s="1001"/>
      <c r="L46" s="78"/>
      <c r="M46" s="2094"/>
      <c r="N46" s="2094"/>
      <c r="O46" s="2094"/>
      <c r="P46" s="2094"/>
      <c r="Q46" s="2094"/>
      <c r="R46" s="2094"/>
      <c r="S46" s="354"/>
      <c r="T46" s="354"/>
      <c r="U46" s="354"/>
      <c r="V46" s="354"/>
      <c r="W46" s="19"/>
      <c r="X46" s="19"/>
      <c r="Y46" s="19"/>
      <c r="Z46" s="19"/>
      <c r="AA46" s="19"/>
      <c r="AB46" s="19"/>
    </row>
    <row r="47" spans="1:29" ht="15">
      <c r="A47" s="19"/>
      <c r="B47" s="72" t="s">
        <v>459</v>
      </c>
      <c r="C47" s="73"/>
      <c r="D47" s="73"/>
      <c r="E47" s="189">
        <v>5157194</v>
      </c>
      <c r="F47" s="613">
        <v>6206153</v>
      </c>
      <c r="G47" s="773">
        <v>5501938</v>
      </c>
      <c r="H47" s="989">
        <v>-0.11347045424113779</v>
      </c>
      <c r="I47" s="990">
        <v>6.6847204119139206E-2</v>
      </c>
      <c r="J47" s="1001"/>
      <c r="K47" s="1001"/>
      <c r="L47" s="78"/>
      <c r="M47" s="2094"/>
      <c r="N47" s="2094"/>
      <c r="O47" s="2094"/>
      <c r="P47" s="2094"/>
      <c r="Q47" s="2094"/>
      <c r="R47" s="2094"/>
      <c r="S47" s="19"/>
      <c r="T47" s="19"/>
      <c r="U47" s="19"/>
      <c r="V47" s="19"/>
      <c r="W47" s="19"/>
      <c r="X47" s="19"/>
      <c r="Y47" s="19"/>
      <c r="Z47" s="19"/>
      <c r="AA47" s="19"/>
      <c r="AB47" s="19"/>
    </row>
    <row r="48" spans="1:29">
      <c r="A48" s="19"/>
      <c r="B48" s="2068" t="s">
        <v>390</v>
      </c>
      <c r="C48" s="2069"/>
      <c r="D48" s="2069"/>
      <c r="E48" s="189">
        <v>171460702</v>
      </c>
      <c r="F48" s="613">
        <v>168760269</v>
      </c>
      <c r="G48" s="773">
        <v>176591800</v>
      </c>
      <c r="H48" s="989">
        <v>4.6406248617676712E-2</v>
      </c>
      <c r="I48" s="990">
        <v>2.992579605792119E-2</v>
      </c>
      <c r="J48" s="1001"/>
      <c r="K48" s="1001"/>
      <c r="L48" s="78"/>
      <c r="M48" s="19"/>
      <c r="N48" s="19"/>
      <c r="O48" s="19"/>
      <c r="P48" s="19"/>
      <c r="Q48" s="19"/>
      <c r="R48" s="19"/>
      <c r="S48" s="19"/>
      <c r="T48" s="19"/>
      <c r="U48" s="19"/>
      <c r="V48" s="19"/>
      <c r="W48" s="19"/>
      <c r="X48" s="19"/>
      <c r="Y48" s="19"/>
      <c r="Z48" s="19"/>
      <c r="AA48" s="19"/>
      <c r="AB48" s="19"/>
    </row>
    <row r="49" spans="1:28">
      <c r="A49" s="19"/>
      <c r="B49" s="76"/>
      <c r="C49" s="75"/>
      <c r="D49" s="74"/>
      <c r="E49" s="189"/>
      <c r="F49" s="613"/>
      <c r="G49" s="773"/>
      <c r="H49" s="337"/>
      <c r="I49" s="774"/>
      <c r="J49" s="1001"/>
      <c r="K49" s="1001"/>
      <c r="L49" s="78"/>
      <c r="M49" s="19"/>
      <c r="N49" s="19"/>
      <c r="O49" s="19"/>
      <c r="P49" s="19"/>
      <c r="Q49" s="19"/>
      <c r="R49" s="19"/>
      <c r="S49" s="19"/>
      <c r="T49" s="19"/>
      <c r="U49" s="19"/>
      <c r="V49" s="19"/>
      <c r="W49" s="19"/>
      <c r="X49" s="19"/>
      <c r="Y49" s="19"/>
      <c r="Z49" s="19"/>
      <c r="AA49" s="19"/>
      <c r="AB49" s="19"/>
    </row>
    <row r="50" spans="1:28">
      <c r="A50" s="19"/>
      <c r="B50" s="76"/>
      <c r="C50" s="75"/>
      <c r="D50" s="74"/>
      <c r="E50" s="189"/>
      <c r="F50" s="613"/>
      <c r="G50" s="773"/>
      <c r="H50" s="337"/>
      <c r="I50" s="774"/>
      <c r="J50" s="1001"/>
      <c r="K50" s="1001"/>
      <c r="L50" s="78"/>
      <c r="M50" s="19"/>
      <c r="N50" s="19"/>
      <c r="O50" s="19"/>
      <c r="P50" s="19"/>
      <c r="Q50" s="19"/>
      <c r="R50" s="19"/>
      <c r="S50" s="19"/>
      <c r="T50" s="19"/>
      <c r="U50" s="19"/>
      <c r="V50" s="19"/>
      <c r="W50" s="19"/>
      <c r="X50" s="19"/>
      <c r="Y50" s="19"/>
      <c r="Z50" s="19"/>
      <c r="AA50" s="19"/>
      <c r="AB50" s="19"/>
    </row>
    <row r="51" spans="1:28">
      <c r="A51" s="19"/>
      <c r="B51" s="72" t="s">
        <v>61</v>
      </c>
      <c r="C51" s="73"/>
      <c r="D51" s="73"/>
      <c r="E51" s="189">
        <v>26011878</v>
      </c>
      <c r="F51" s="613">
        <v>26615785</v>
      </c>
      <c r="G51" s="773">
        <v>28300507</v>
      </c>
      <c r="H51" s="989">
        <v>6.3297851256312751E-2</v>
      </c>
      <c r="I51" s="990">
        <v>8.7983997156991123E-2</v>
      </c>
      <c r="J51" s="1001"/>
      <c r="K51" s="1001"/>
      <c r="L51" s="78"/>
      <c r="M51" s="19"/>
      <c r="N51" s="19"/>
      <c r="O51" s="19"/>
      <c r="P51" s="19"/>
      <c r="Q51" s="19"/>
      <c r="R51" s="19"/>
      <c r="S51" s="19"/>
      <c r="T51" s="19"/>
      <c r="U51" s="19"/>
      <c r="V51" s="19"/>
      <c r="W51" s="19"/>
      <c r="X51" s="19"/>
      <c r="Y51" s="19"/>
      <c r="Z51" s="19"/>
      <c r="AA51" s="19"/>
      <c r="AB51" s="19"/>
    </row>
    <row r="52" spans="1:28">
      <c r="A52" s="19"/>
      <c r="B52" s="181" t="s">
        <v>391</v>
      </c>
      <c r="C52" s="182"/>
      <c r="D52" s="182"/>
      <c r="E52" s="188">
        <v>12679794</v>
      </c>
      <c r="F52" s="588">
        <v>12679794</v>
      </c>
      <c r="G52" s="775">
        <v>12679794</v>
      </c>
      <c r="H52" s="337">
        <v>0</v>
      </c>
      <c r="I52" s="774">
        <v>0</v>
      </c>
      <c r="J52" s="1001"/>
      <c r="K52" s="1001"/>
      <c r="L52" s="78"/>
      <c r="M52" s="19"/>
      <c r="N52" s="19"/>
      <c r="O52" s="19"/>
      <c r="P52" s="19"/>
      <c r="Q52" s="19"/>
      <c r="R52" s="19"/>
      <c r="S52" s="19"/>
      <c r="T52" s="19"/>
      <c r="U52" s="19"/>
      <c r="V52" s="19"/>
      <c r="W52" s="19"/>
      <c r="X52" s="19"/>
      <c r="Y52" s="19"/>
      <c r="Z52" s="19"/>
      <c r="AA52" s="19"/>
      <c r="AB52" s="19"/>
    </row>
    <row r="53" spans="1:28">
      <c r="A53" s="19"/>
      <c r="B53" s="181" t="s">
        <v>264</v>
      </c>
      <c r="C53" s="182"/>
      <c r="D53" s="182"/>
      <c r="E53" s="188">
        <v>5905440</v>
      </c>
      <c r="F53" s="588">
        <v>5906590</v>
      </c>
      <c r="G53" s="775">
        <v>5906590</v>
      </c>
      <c r="H53" s="337">
        <v>0</v>
      </c>
      <c r="I53" s="774">
        <v>1.9473570131946138E-4</v>
      </c>
      <c r="J53" s="1001"/>
      <c r="K53" s="1001"/>
      <c r="L53" s="78"/>
      <c r="M53" s="19"/>
      <c r="N53" s="19"/>
      <c r="O53" s="19"/>
      <c r="P53" s="19"/>
      <c r="Q53" s="19"/>
      <c r="R53" s="19"/>
      <c r="S53" s="19"/>
      <c r="T53" s="19"/>
      <c r="U53" s="19"/>
      <c r="V53" s="19"/>
      <c r="W53" s="19"/>
      <c r="X53" s="19"/>
      <c r="Y53" s="19"/>
      <c r="Z53" s="19"/>
      <c r="AA53" s="19"/>
      <c r="AB53" s="19"/>
    </row>
    <row r="54" spans="1:28">
      <c r="A54" s="19"/>
      <c r="B54" s="181" t="s">
        <v>460</v>
      </c>
      <c r="C54" s="182"/>
      <c r="D54" s="182"/>
      <c r="E54" s="188">
        <v>81399</v>
      </c>
      <c r="F54" s="588">
        <v>505339</v>
      </c>
      <c r="G54" s="775">
        <v>636199</v>
      </c>
      <c r="H54" s="337">
        <v>0.2589548797935643</v>
      </c>
      <c r="I54" s="774">
        <v>6.8158085480165607</v>
      </c>
      <c r="J54" s="1001"/>
      <c r="K54" s="1001"/>
      <c r="L54" s="78"/>
      <c r="M54" s="19"/>
      <c r="N54" s="19"/>
      <c r="O54" s="19"/>
      <c r="P54" s="19"/>
      <c r="Q54" s="19"/>
      <c r="R54" s="19"/>
      <c r="S54" s="19"/>
      <c r="T54" s="19"/>
      <c r="U54" s="19"/>
      <c r="V54" s="19"/>
      <c r="W54" s="19"/>
      <c r="X54" s="19"/>
      <c r="Y54" s="19"/>
      <c r="Z54" s="19"/>
      <c r="AA54" s="19"/>
      <c r="AB54" s="19"/>
    </row>
    <row r="55" spans="1:28">
      <c r="A55" s="19"/>
      <c r="B55" s="181" t="s">
        <v>293</v>
      </c>
      <c r="C55" s="182"/>
      <c r="D55" s="182"/>
      <c r="E55" s="188">
        <v>7345245</v>
      </c>
      <c r="F55" s="588">
        <v>7524062</v>
      </c>
      <c r="G55" s="775">
        <v>9077924</v>
      </c>
      <c r="H55" s="337">
        <v>0.20651903187400636</v>
      </c>
      <c r="I55" s="774">
        <v>0.23589124665004366</v>
      </c>
      <c r="J55" s="1001"/>
      <c r="K55" s="1001"/>
      <c r="L55" s="78"/>
      <c r="M55" s="19"/>
      <c r="N55" s="19"/>
      <c r="O55" s="19"/>
      <c r="P55" s="19"/>
      <c r="Q55" s="19"/>
      <c r="R55" s="19"/>
      <c r="S55" s="19"/>
      <c r="T55" s="19"/>
      <c r="U55" s="19"/>
      <c r="V55" s="19"/>
      <c r="W55" s="19"/>
      <c r="X55" s="19"/>
      <c r="Y55" s="19"/>
      <c r="Z55" s="19"/>
      <c r="AA55" s="19"/>
      <c r="AB55" s="19"/>
    </row>
    <row r="56" spans="1:28">
      <c r="A56" s="19"/>
      <c r="B56" s="181"/>
      <c r="C56" s="182"/>
      <c r="D56" s="182"/>
      <c r="E56" s="188"/>
      <c r="F56" s="588"/>
      <c r="G56" s="775"/>
      <c r="H56" s="337"/>
      <c r="I56" s="774"/>
      <c r="J56" s="1001"/>
      <c r="K56" s="1001"/>
      <c r="L56" s="78"/>
      <c r="M56" s="19"/>
      <c r="N56" s="19"/>
      <c r="O56" s="19"/>
      <c r="P56" s="19"/>
      <c r="Q56" s="19"/>
      <c r="R56" s="19"/>
      <c r="S56" s="19"/>
      <c r="T56" s="19"/>
      <c r="U56" s="19"/>
      <c r="V56" s="19"/>
      <c r="W56" s="19"/>
      <c r="X56" s="19"/>
      <c r="Y56" s="19"/>
      <c r="Z56" s="19"/>
      <c r="AA56" s="19"/>
      <c r="AB56" s="19"/>
    </row>
    <row r="57" spans="1:28">
      <c r="A57" s="19"/>
      <c r="B57" s="183"/>
      <c r="C57" s="182"/>
      <c r="D57" s="182"/>
      <c r="E57" s="188"/>
      <c r="F57" s="588"/>
      <c r="G57" s="775"/>
      <c r="H57" s="337"/>
      <c r="I57" s="774"/>
      <c r="J57" s="1001"/>
      <c r="K57" s="1001"/>
      <c r="L57" s="78"/>
      <c r="M57" s="19"/>
      <c r="N57" s="19"/>
      <c r="O57" s="19"/>
      <c r="P57" s="19"/>
      <c r="Q57" s="19"/>
      <c r="R57" s="19"/>
      <c r="S57" s="19"/>
      <c r="T57" s="19"/>
      <c r="U57" s="19"/>
      <c r="V57" s="19"/>
      <c r="W57" s="19"/>
      <c r="X57" s="19"/>
      <c r="Y57" s="19"/>
      <c r="Z57" s="19"/>
      <c r="AA57" s="19"/>
      <c r="AB57" s="19"/>
    </row>
    <row r="58" spans="1:28">
      <c r="A58" s="19"/>
      <c r="B58" s="2104" t="s">
        <v>395</v>
      </c>
      <c r="C58" s="2105"/>
      <c r="D58" s="2105"/>
      <c r="E58" s="189">
        <v>26011878</v>
      </c>
      <c r="F58" s="613">
        <v>26615785</v>
      </c>
      <c r="G58" s="773">
        <v>28300507</v>
      </c>
      <c r="H58" s="989">
        <v>6.3297851256312751E-2</v>
      </c>
      <c r="I58" s="990">
        <v>8.7983997156991123E-2</v>
      </c>
      <c r="J58" s="1001"/>
      <c r="K58" s="1001"/>
      <c r="L58" s="78"/>
      <c r="M58" s="19"/>
      <c r="N58" s="19"/>
      <c r="O58" s="19"/>
      <c r="P58" s="19"/>
      <c r="Q58" s="19"/>
      <c r="R58" s="19"/>
      <c r="S58" s="19"/>
      <c r="T58" s="19"/>
      <c r="U58" s="19"/>
      <c r="V58" s="19"/>
      <c r="W58" s="19"/>
      <c r="X58" s="19"/>
      <c r="Y58" s="19"/>
      <c r="Z58" s="19"/>
      <c r="AA58" s="19"/>
      <c r="AB58" s="19"/>
    </row>
    <row r="59" spans="1:28">
      <c r="A59" s="19"/>
      <c r="B59" s="83"/>
      <c r="C59" s="81"/>
      <c r="D59" s="81"/>
      <c r="E59" s="189"/>
      <c r="F59" s="613"/>
      <c r="G59" s="773"/>
      <c r="H59" s="337"/>
      <c r="I59" s="774"/>
      <c r="J59" s="1001"/>
      <c r="K59" s="1001"/>
      <c r="L59" s="78"/>
      <c r="M59" s="19"/>
      <c r="N59" s="19"/>
      <c r="O59" s="19"/>
      <c r="P59" s="19"/>
      <c r="Q59" s="19"/>
      <c r="R59" s="19"/>
      <c r="S59" s="19"/>
      <c r="T59" s="19"/>
      <c r="U59" s="19"/>
      <c r="V59" s="19"/>
      <c r="W59" s="19"/>
      <c r="X59" s="19"/>
      <c r="Y59" s="19"/>
      <c r="Z59" s="19"/>
      <c r="AA59" s="19"/>
      <c r="AB59" s="19"/>
    </row>
    <row r="60" spans="1:28">
      <c r="A60" s="19"/>
      <c r="B60" s="2074" t="s">
        <v>396</v>
      </c>
      <c r="C60" s="2075"/>
      <c r="D60" s="2075"/>
      <c r="E60" s="189">
        <v>197472580</v>
      </c>
      <c r="F60" s="613">
        <v>195376054</v>
      </c>
      <c r="G60" s="773">
        <v>204892307</v>
      </c>
      <c r="H60" s="989">
        <v>4.8707366154503252E-2</v>
      </c>
      <c r="I60" s="990">
        <v>3.7573454501885782E-2</v>
      </c>
      <c r="J60" s="1001"/>
      <c r="K60" s="1001"/>
      <c r="L60" s="78"/>
      <c r="M60" s="19"/>
      <c r="N60" s="19"/>
      <c r="O60" s="19"/>
      <c r="P60" s="19"/>
      <c r="Q60" s="19"/>
      <c r="R60" s="19"/>
      <c r="S60" s="19"/>
      <c r="T60" s="19"/>
      <c r="U60" s="19"/>
      <c r="V60" s="19"/>
      <c r="W60" s="19"/>
      <c r="X60" s="19"/>
      <c r="Y60" s="19"/>
      <c r="Z60" s="19"/>
      <c r="AA60" s="19"/>
      <c r="AB60" s="19"/>
    </row>
    <row r="61" spans="1:28">
      <c r="A61" s="19"/>
      <c r="B61" s="76"/>
      <c r="C61" s="75"/>
      <c r="D61" s="75"/>
      <c r="E61" s="189"/>
      <c r="F61" s="613"/>
      <c r="G61" s="773"/>
      <c r="H61" s="337"/>
      <c r="I61" s="774"/>
      <c r="J61" s="1001"/>
      <c r="K61" s="1002"/>
      <c r="L61" s="78"/>
      <c r="M61" s="19"/>
      <c r="N61" s="19"/>
      <c r="O61" s="19"/>
      <c r="P61" s="19"/>
      <c r="Q61" s="19"/>
      <c r="R61" s="19"/>
      <c r="S61" s="19"/>
      <c r="T61" s="19"/>
      <c r="U61" s="19"/>
      <c r="V61" s="19"/>
      <c r="W61" s="19"/>
      <c r="X61" s="19"/>
      <c r="Y61" s="19"/>
      <c r="Z61" s="19"/>
      <c r="AA61" s="19"/>
      <c r="AB61" s="19"/>
    </row>
    <row r="62" spans="1:28">
      <c r="A62" s="19"/>
      <c r="B62" s="72" t="s">
        <v>209</v>
      </c>
      <c r="C62" s="73"/>
      <c r="D62" s="73"/>
      <c r="E62" s="189">
        <v>135041209</v>
      </c>
      <c r="F62" s="613">
        <v>143063117</v>
      </c>
      <c r="G62" s="773">
        <v>129206284</v>
      </c>
      <c r="H62" s="989">
        <v>-9.685817903715882E-2</v>
      </c>
      <c r="I62" s="990">
        <v>-4.3208477198985976E-2</v>
      </c>
      <c r="J62" s="1001"/>
      <c r="K62" s="1001"/>
      <c r="L62" s="78"/>
      <c r="M62" s="19"/>
      <c r="N62" s="19"/>
      <c r="O62" s="19"/>
      <c r="P62" s="19"/>
      <c r="Q62" s="19"/>
      <c r="R62" s="19"/>
      <c r="S62" s="19"/>
      <c r="T62" s="19"/>
      <c r="U62" s="19"/>
      <c r="V62" s="19"/>
      <c r="W62" s="19"/>
      <c r="X62" s="19"/>
      <c r="Y62" s="19"/>
      <c r="Z62" s="19"/>
      <c r="AA62" s="19"/>
      <c r="AB62" s="19"/>
    </row>
    <row r="63" spans="1:28">
      <c r="A63" s="19"/>
      <c r="B63" s="76" t="s">
        <v>397</v>
      </c>
      <c r="C63" s="73"/>
      <c r="D63" s="73"/>
      <c r="E63" s="188">
        <v>21683478</v>
      </c>
      <c r="F63" s="588">
        <v>20740429</v>
      </c>
      <c r="G63" s="775">
        <v>20991000</v>
      </c>
      <c r="H63" s="337">
        <v>1.2081283371718106E-2</v>
      </c>
      <c r="I63" s="774">
        <v>-3.1935743887581136E-2</v>
      </c>
      <c r="J63" s="1001"/>
      <c r="K63" s="1001"/>
      <c r="L63" s="78"/>
      <c r="M63" s="19"/>
      <c r="N63" s="19"/>
      <c r="O63" s="19"/>
      <c r="P63" s="19"/>
      <c r="Q63" s="19"/>
      <c r="R63" s="19"/>
      <c r="S63" s="19"/>
      <c r="T63" s="19"/>
      <c r="U63" s="19"/>
      <c r="V63" s="19"/>
      <c r="W63" s="19"/>
      <c r="X63" s="19"/>
      <c r="Y63" s="19"/>
      <c r="Z63" s="19"/>
      <c r="AA63" s="19"/>
      <c r="AB63" s="19"/>
    </row>
    <row r="64" spans="1:28">
      <c r="A64" s="19"/>
      <c r="B64" s="76" t="s">
        <v>398</v>
      </c>
      <c r="C64" s="75"/>
      <c r="D64" s="75"/>
      <c r="E64" s="188">
        <v>71516643</v>
      </c>
      <c r="F64" s="588">
        <v>69365422</v>
      </c>
      <c r="G64" s="775">
        <v>67739850</v>
      </c>
      <c r="H64" s="337">
        <v>-2.3434903920861318E-2</v>
      </c>
      <c r="I64" s="774">
        <v>-5.2809987180186854E-2</v>
      </c>
      <c r="J64" s="1001"/>
      <c r="K64" s="1001"/>
      <c r="L64" s="78"/>
      <c r="M64" s="19"/>
      <c r="N64" s="19"/>
      <c r="O64" s="19"/>
      <c r="P64" s="19"/>
      <c r="Q64" s="19"/>
      <c r="R64" s="19"/>
      <c r="S64" s="19"/>
      <c r="T64" s="19"/>
      <c r="U64" s="19"/>
      <c r="V64" s="19"/>
      <c r="W64" s="19"/>
      <c r="X64" s="19"/>
      <c r="Y64" s="19"/>
      <c r="Z64" s="19"/>
      <c r="AA64" s="19"/>
      <c r="AB64" s="19"/>
    </row>
    <row r="65" spans="1:28" ht="15" thickBot="1">
      <c r="A65" s="19"/>
      <c r="B65" s="84" t="s">
        <v>399</v>
      </c>
      <c r="C65" s="85"/>
      <c r="D65" s="85"/>
      <c r="E65" s="190">
        <v>41841088</v>
      </c>
      <c r="F65" s="616">
        <v>52957266</v>
      </c>
      <c r="G65" s="191">
        <v>40475434</v>
      </c>
      <c r="H65" s="338">
        <v>-0.23569630652760662</v>
      </c>
      <c r="I65" s="339">
        <v>-3.2639065217424559E-2</v>
      </c>
      <c r="J65" s="1001"/>
      <c r="K65" s="1001"/>
      <c r="L65" s="78"/>
      <c r="M65" s="19"/>
      <c r="N65" s="19"/>
      <c r="O65" s="19"/>
      <c r="P65" s="19"/>
      <c r="Q65" s="19"/>
      <c r="R65" s="19"/>
      <c r="S65" s="19"/>
      <c r="T65" s="19"/>
      <c r="U65" s="19"/>
      <c r="V65" s="19"/>
      <c r="W65" s="19"/>
      <c r="X65" s="19"/>
      <c r="Y65" s="19"/>
      <c r="Z65" s="19"/>
      <c r="AA65" s="19"/>
      <c r="AB65" s="19"/>
    </row>
    <row r="66" spans="1:28" ht="15" customHeight="1">
      <c r="A66" s="19"/>
      <c r="B66" s="74"/>
      <c r="C66" s="74"/>
      <c r="D66" s="74"/>
      <c r="E66" s="179"/>
      <c r="F66" s="179"/>
      <c r="G66" s="179"/>
      <c r="H66" s="184"/>
      <c r="I66" s="184"/>
      <c r="J66" s="19"/>
      <c r="K66" s="19"/>
      <c r="L66" s="19"/>
      <c r="M66" s="19"/>
      <c r="N66" s="19"/>
      <c r="O66" s="19"/>
      <c r="P66" s="19"/>
      <c r="Q66" s="19"/>
      <c r="R66" s="19"/>
      <c r="S66" s="19"/>
      <c r="T66" s="19"/>
      <c r="U66" s="19"/>
      <c r="V66" s="19"/>
      <c r="W66" s="19"/>
      <c r="X66" s="19"/>
      <c r="Y66" s="19"/>
      <c r="Z66" s="19"/>
      <c r="AA66" s="19"/>
      <c r="AB66" s="19"/>
    </row>
    <row r="67" spans="1:28" ht="15" customHeight="1">
      <c r="A67" s="19"/>
      <c r="B67" s="2097" t="s">
        <v>461</v>
      </c>
      <c r="C67" s="2098"/>
      <c r="D67" s="2098"/>
      <c r="E67" s="2098"/>
      <c r="F67" s="2098"/>
      <c r="G67" s="2098"/>
      <c r="H67" s="2098"/>
      <c r="I67" s="2098"/>
      <c r="J67" s="19"/>
      <c r="K67" s="19"/>
      <c r="L67" s="19"/>
      <c r="M67" s="19"/>
      <c r="N67" s="19"/>
      <c r="O67" s="19"/>
      <c r="P67" s="19"/>
      <c r="Q67" s="19"/>
      <c r="R67" s="19"/>
      <c r="S67" s="19"/>
      <c r="T67" s="19"/>
      <c r="U67" s="19"/>
      <c r="V67" s="19"/>
      <c r="W67" s="19"/>
      <c r="X67" s="19"/>
      <c r="Y67" s="19"/>
      <c r="Z67" s="19"/>
      <c r="AA67" s="19"/>
      <c r="AB67" s="19"/>
    </row>
    <row r="68" spans="1:28" ht="15" customHeight="1">
      <c r="A68" s="19"/>
      <c r="B68" s="2095" t="s">
        <v>462</v>
      </c>
      <c r="C68" s="2096"/>
      <c r="D68" s="2096"/>
      <c r="E68" s="2096"/>
      <c r="F68" s="2096"/>
      <c r="G68" s="2096"/>
      <c r="H68" s="2096"/>
      <c r="I68" s="2096"/>
      <c r="J68" s="19"/>
      <c r="K68" s="19"/>
      <c r="L68" s="19"/>
      <c r="M68" s="19"/>
      <c r="N68" s="19"/>
      <c r="O68" s="19"/>
      <c r="P68" s="19"/>
      <c r="Q68" s="19"/>
      <c r="R68" s="19"/>
      <c r="S68" s="19"/>
      <c r="T68" s="19"/>
      <c r="U68" s="19"/>
      <c r="V68" s="19"/>
      <c r="W68" s="19"/>
      <c r="X68" s="19"/>
      <c r="Y68" s="19"/>
      <c r="Z68" s="19"/>
      <c r="AA68" s="19"/>
      <c r="AB68" s="19"/>
    </row>
    <row r="69" spans="1:28" ht="19.149999999999999" customHeight="1">
      <c r="A69" s="19"/>
      <c r="B69" s="2095" t="s">
        <v>463</v>
      </c>
      <c r="C69" s="2096"/>
      <c r="D69" s="2096"/>
      <c r="E69" s="2096"/>
      <c r="F69" s="2096"/>
      <c r="G69" s="2096"/>
      <c r="H69" s="2096"/>
      <c r="I69" s="2096"/>
      <c r="J69" s="19"/>
      <c r="K69" s="19"/>
      <c r="L69" s="19"/>
      <c r="M69" s="19"/>
      <c r="N69" s="19"/>
      <c r="O69" s="19"/>
      <c r="P69" s="19"/>
      <c r="Q69" s="19"/>
      <c r="R69" s="19"/>
      <c r="S69" s="19"/>
      <c r="T69" s="19"/>
      <c r="U69" s="19"/>
      <c r="V69" s="19"/>
      <c r="W69" s="19"/>
      <c r="X69" s="19"/>
      <c r="Y69" s="19"/>
      <c r="Z69" s="19"/>
      <c r="AA69" s="19"/>
      <c r="AB69" s="19"/>
    </row>
    <row r="70" spans="1:28">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sheetData>
  <mergeCells count="25">
    <mergeCell ref="B69:I69"/>
    <mergeCell ref="Y2:AB4"/>
    <mergeCell ref="B5:D5"/>
    <mergeCell ref="Z6:AB6"/>
    <mergeCell ref="B2:I4"/>
    <mergeCell ref="M2:R4"/>
    <mergeCell ref="N6:P6"/>
    <mergeCell ref="Q6:R6"/>
    <mergeCell ref="E6:G6"/>
    <mergeCell ref="H6:I6"/>
    <mergeCell ref="S6:T6"/>
    <mergeCell ref="AE6:AF6"/>
    <mergeCell ref="AC6:AD6"/>
    <mergeCell ref="M46:R47"/>
    <mergeCell ref="B68:I68"/>
    <mergeCell ref="B67:I67"/>
    <mergeCell ref="B8:D8"/>
    <mergeCell ref="B12:D12"/>
    <mergeCell ref="M44:R44"/>
    <mergeCell ref="B33:D33"/>
    <mergeCell ref="B31:D31"/>
    <mergeCell ref="B7:D7"/>
    <mergeCell ref="B58:D58"/>
    <mergeCell ref="B60:D60"/>
    <mergeCell ref="B48:D48"/>
  </mergeCells>
  <hyperlinks>
    <hyperlink ref="A1" location="'Appendices &gt;&gt;'!A1" display="Back to Appendices" xr:uid="{DA01E477-418A-4424-B583-76AFC0FDDBB3}"/>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AE7:AF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tabColor rgb="FF2AD2C9"/>
  </sheetPr>
  <dimension ref="B1:G12"/>
  <sheetViews>
    <sheetView showGridLines="0" zoomScale="66" zoomScaleNormal="85" workbookViewId="0"/>
  </sheetViews>
  <sheetFormatPr baseColWidth="10" defaultRowHeight="15"/>
  <cols>
    <col min="2" max="2" width="71.7109375" customWidth="1"/>
    <col min="3" max="3" width="17.7109375" customWidth="1"/>
  </cols>
  <sheetData>
    <row r="1" spans="2:7" ht="15.75" thickBot="1"/>
    <row r="2" spans="2:7" ht="15.75" thickBot="1">
      <c r="B2" s="1418" t="s">
        <v>544</v>
      </c>
      <c r="C2" s="1419" t="s">
        <v>545</v>
      </c>
      <c r="D2" s="1420" t="s">
        <v>546</v>
      </c>
      <c r="E2" s="1884">
        <v>2023</v>
      </c>
      <c r="F2" s="1884">
        <v>2024</v>
      </c>
      <c r="G2" s="1419">
        <v>2025</v>
      </c>
    </row>
    <row r="3" spans="2:7" ht="15.75" thickBot="1">
      <c r="B3" s="1931" t="s">
        <v>547</v>
      </c>
      <c r="C3" s="1932"/>
      <c r="D3" s="1932"/>
      <c r="E3" s="1932"/>
      <c r="F3" s="1932"/>
      <c r="G3" s="1933"/>
    </row>
    <row r="4" spans="2:7" ht="26.25" thickBot="1">
      <c r="B4" s="1421" t="s">
        <v>779</v>
      </c>
      <c r="C4" s="1422" t="s">
        <v>548</v>
      </c>
      <c r="D4" s="1423" t="s">
        <v>750</v>
      </c>
      <c r="E4" s="1422">
        <v>3.8</v>
      </c>
      <c r="F4" s="1422">
        <v>5.7</v>
      </c>
      <c r="G4" s="1424">
        <v>6.6</v>
      </c>
    </row>
    <row r="5" spans="2:7" ht="15.75" thickBot="1">
      <c r="B5" s="1425" t="s">
        <v>780</v>
      </c>
      <c r="C5" s="1422" t="s">
        <v>549</v>
      </c>
      <c r="D5" s="1423" t="s">
        <v>750</v>
      </c>
      <c r="E5" s="1426">
        <v>2</v>
      </c>
      <c r="F5" s="1426">
        <v>2.7</v>
      </c>
      <c r="G5" s="1426">
        <v>3</v>
      </c>
    </row>
    <row r="6" spans="2:7" ht="15.75" thickBot="1">
      <c r="B6" s="1934" t="s">
        <v>550</v>
      </c>
      <c r="C6" s="1935"/>
      <c r="D6" s="1935"/>
      <c r="E6" s="1935"/>
      <c r="F6" s="1935"/>
      <c r="G6" s="1936"/>
    </row>
    <row r="7" spans="2:7" ht="15.75" thickBot="1">
      <c r="B7" s="1427" t="s">
        <v>781</v>
      </c>
      <c r="C7" s="1428" t="s">
        <v>551</v>
      </c>
      <c r="D7" s="1423" t="s">
        <v>751</v>
      </c>
      <c r="E7" s="1429">
        <v>15333</v>
      </c>
      <c r="F7" s="1429">
        <v>13801</v>
      </c>
      <c r="G7" s="1429">
        <v>16257</v>
      </c>
    </row>
    <row r="8" spans="2:7" ht="15.75" thickBot="1">
      <c r="B8" s="1425" t="s">
        <v>782</v>
      </c>
      <c r="C8" s="1422" t="s">
        <v>552</v>
      </c>
      <c r="D8" s="1430" t="s">
        <v>752</v>
      </c>
      <c r="E8" s="1431">
        <v>123</v>
      </c>
      <c r="F8" s="1428">
        <v>1500</v>
      </c>
      <c r="G8" s="1432">
        <v>3440</v>
      </c>
    </row>
    <row r="9" spans="2:7">
      <c r="B9" s="1099"/>
      <c r="C9" s="1099"/>
      <c r="D9" s="1099"/>
      <c r="E9" s="1099"/>
      <c r="F9" s="1099"/>
      <c r="G9" s="1099"/>
    </row>
    <row r="10" spans="2:7">
      <c r="B10" s="1433" t="s">
        <v>783</v>
      </c>
      <c r="C10" s="1099"/>
      <c r="D10" s="1099"/>
      <c r="E10" s="1099"/>
      <c r="F10" s="1099"/>
      <c r="G10" s="1099"/>
    </row>
    <row r="11" spans="2:7">
      <c r="B11" s="1433" t="s">
        <v>784</v>
      </c>
      <c r="C11" s="1099"/>
      <c r="D11" s="1099"/>
      <c r="E11" s="1099"/>
      <c r="F11" s="1099"/>
      <c r="G11" s="1099"/>
    </row>
    <row r="12" spans="2:7">
      <c r="B12" s="1433"/>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L58"/>
  <sheetViews>
    <sheetView showGridLines="0" topLeftCell="C28" zoomScale="62" zoomScaleNormal="96" workbookViewId="0">
      <selection activeCell="G33" sqref="G33"/>
    </sheetView>
  </sheetViews>
  <sheetFormatPr baseColWidth="10" defaultColWidth="11.42578125" defaultRowHeight="14.25"/>
  <cols>
    <col min="1" max="1" width="11.42578125" style="8"/>
    <col min="2" max="2" width="52.5703125" style="211" customWidth="1"/>
    <col min="3" max="4" width="14.42578125" style="8" bestFit="1" customWidth="1"/>
    <col min="5" max="5" width="14" style="8" bestFit="1" customWidth="1"/>
    <col min="6" max="7" width="11.42578125" style="8"/>
    <col min="8" max="9" width="13.85546875" style="8" customWidth="1"/>
    <col min="10" max="10" width="17.5703125" style="8" bestFit="1" customWidth="1"/>
    <col min="11" max="16384" width="11.42578125" style="8"/>
  </cols>
  <sheetData>
    <row r="1" spans="1:12" ht="15">
      <c r="A1" s="405" t="s">
        <v>814</v>
      </c>
      <c r="B1" s="205"/>
      <c r="C1"/>
      <c r="D1"/>
      <c r="E1"/>
      <c r="F1"/>
      <c r="G1"/>
    </row>
    <row r="2" spans="1:12" ht="15">
      <c r="A2"/>
      <c r="B2" s="2114" t="s">
        <v>473</v>
      </c>
      <c r="C2" s="2114"/>
      <c r="D2" s="2114"/>
      <c r="E2" s="2114"/>
      <c r="F2" s="2114"/>
      <c r="G2" s="2114"/>
      <c r="H2" s="163"/>
      <c r="I2" s="163"/>
      <c r="J2" s="163"/>
      <c r="K2" s="163"/>
      <c r="L2" s="163"/>
    </row>
    <row r="3" spans="1:12" ht="15">
      <c r="A3"/>
      <c r="B3" s="2114" t="s">
        <v>474</v>
      </c>
      <c r="C3" s="2114"/>
      <c r="D3" s="2114"/>
      <c r="E3" s="2114"/>
      <c r="F3" s="2114"/>
      <c r="G3" s="2114"/>
      <c r="H3" s="163"/>
      <c r="I3" s="163"/>
      <c r="J3" s="163"/>
      <c r="K3" s="163"/>
      <c r="L3" s="163"/>
    </row>
    <row r="4" spans="1:12" ht="15.75" thickBot="1">
      <c r="A4"/>
      <c r="B4" s="206" t="s">
        <v>21</v>
      </c>
      <c r="C4" s="195"/>
      <c r="D4" s="195"/>
      <c r="E4" s="195"/>
      <c r="F4" s="195"/>
      <c r="G4" s="195"/>
      <c r="H4" s="163"/>
      <c r="I4" s="163"/>
      <c r="J4" s="163"/>
      <c r="K4" s="163"/>
      <c r="L4" s="163"/>
    </row>
    <row r="5" spans="1:12" ht="15">
      <c r="A5"/>
      <c r="B5" s="961"/>
      <c r="C5" s="2115" t="s">
        <v>43</v>
      </c>
      <c r="D5" s="2116"/>
      <c r="E5" s="2116"/>
      <c r="F5" s="2115" t="s">
        <v>42</v>
      </c>
      <c r="G5" s="2117"/>
      <c r="H5" s="163"/>
      <c r="I5" s="163"/>
      <c r="J5" s="163"/>
      <c r="K5" s="163"/>
      <c r="L5" s="163"/>
    </row>
    <row r="6" spans="1:12" ht="15.75" thickBot="1">
      <c r="A6"/>
      <c r="B6" s="962"/>
      <c r="C6" s="1324" t="s">
        <v>772</v>
      </c>
      <c r="D6" s="1325" t="s">
        <v>713</v>
      </c>
      <c r="E6" s="1326" t="s">
        <v>773</v>
      </c>
      <c r="F6" s="28" t="s">
        <v>26</v>
      </c>
      <c r="G6" s="963" t="s">
        <v>27</v>
      </c>
      <c r="H6" s="163"/>
      <c r="I6" s="163"/>
      <c r="J6" s="163"/>
      <c r="K6" s="163"/>
      <c r="L6" s="163"/>
    </row>
    <row r="7" spans="1:12" ht="15">
      <c r="A7"/>
      <c r="B7" s="1320" t="s">
        <v>344</v>
      </c>
      <c r="C7" s="964"/>
      <c r="D7" s="288"/>
      <c r="E7" s="965"/>
      <c r="F7" s="966"/>
      <c r="G7" s="967"/>
      <c r="H7" s="163"/>
      <c r="I7" s="163"/>
      <c r="J7" s="163"/>
      <c r="K7" s="163"/>
      <c r="L7" s="163"/>
    </row>
    <row r="8" spans="1:12" ht="15">
      <c r="A8"/>
      <c r="B8" s="1321" t="s">
        <v>136</v>
      </c>
      <c r="C8" s="289">
        <v>2216270</v>
      </c>
      <c r="D8" s="290">
        <v>1680867</v>
      </c>
      <c r="E8" s="968">
        <v>2137473</v>
      </c>
      <c r="F8" s="269">
        <v>0.2716490953775641</v>
      </c>
      <c r="G8" s="969">
        <v>-3.5553881070447213E-2</v>
      </c>
      <c r="H8" s="1001"/>
      <c r="I8" s="1001"/>
      <c r="J8" s="163"/>
      <c r="K8" s="163"/>
      <c r="L8" s="163"/>
    </row>
    <row r="9" spans="1:12" ht="15">
      <c r="A9"/>
      <c r="B9" s="1321" t="s">
        <v>183</v>
      </c>
      <c r="C9" s="289">
        <v>1739760</v>
      </c>
      <c r="D9" s="290">
        <v>892962</v>
      </c>
      <c r="E9" s="968">
        <v>1239176</v>
      </c>
      <c r="F9" s="269">
        <v>0.3877141468505938</v>
      </c>
      <c r="G9" s="969">
        <v>-0.28773164114590521</v>
      </c>
      <c r="H9" s="1001"/>
      <c r="I9" s="1001"/>
      <c r="J9" s="163"/>
      <c r="K9" s="163"/>
      <c r="L9" s="163"/>
    </row>
    <row r="10" spans="1:12" ht="15">
      <c r="A10"/>
      <c r="B10" s="1322" t="s">
        <v>59</v>
      </c>
      <c r="C10" s="291">
        <v>9938971</v>
      </c>
      <c r="D10" s="292">
        <v>5505442</v>
      </c>
      <c r="E10" s="970">
        <v>7553091</v>
      </c>
      <c r="F10" s="272">
        <v>0.37193180856323615</v>
      </c>
      <c r="G10" s="971">
        <v>-0.24005301957315295</v>
      </c>
      <c r="H10" s="1001"/>
      <c r="I10" s="1001"/>
      <c r="J10" s="163"/>
      <c r="K10" s="163"/>
      <c r="L10" s="163"/>
    </row>
    <row r="11" spans="1:12" ht="15">
      <c r="A11"/>
      <c r="B11" s="1323" t="s">
        <v>359</v>
      </c>
      <c r="C11" s="289">
        <v>9609399</v>
      </c>
      <c r="D11" s="290">
        <v>5304797</v>
      </c>
      <c r="E11" s="968">
        <v>7274231</v>
      </c>
      <c r="F11" s="269">
        <v>0.37125529968441762</v>
      </c>
      <c r="G11" s="969">
        <v>-0.2430087459163679</v>
      </c>
      <c r="H11" s="1001"/>
      <c r="I11" s="1001"/>
      <c r="J11" s="163"/>
      <c r="K11" s="163"/>
      <c r="L11" s="163"/>
    </row>
    <row r="12" spans="1:12" ht="15">
      <c r="A12"/>
      <c r="B12" s="1323" t="s">
        <v>360</v>
      </c>
      <c r="C12" s="289">
        <v>266296</v>
      </c>
      <c r="D12" s="290">
        <v>140924</v>
      </c>
      <c r="E12" s="968">
        <v>200397</v>
      </c>
      <c r="F12" s="269">
        <v>0.42202179898384951</v>
      </c>
      <c r="G12" s="969">
        <v>-0.24746522666506443</v>
      </c>
      <c r="H12" s="1001"/>
      <c r="I12" s="1001"/>
      <c r="J12" s="163"/>
      <c r="K12" s="163"/>
      <c r="L12" s="163"/>
    </row>
    <row r="13" spans="1:12" ht="15">
      <c r="A13"/>
      <c r="B13" s="1323" t="s">
        <v>122</v>
      </c>
      <c r="C13" s="289">
        <v>63276</v>
      </c>
      <c r="D13" s="290">
        <v>59721</v>
      </c>
      <c r="E13" s="968">
        <v>78463</v>
      </c>
      <c r="F13" s="269">
        <v>0.31382595736842989</v>
      </c>
      <c r="G13" s="969">
        <v>0.24001201087300084</v>
      </c>
      <c r="H13" s="1001"/>
      <c r="I13" s="1001"/>
      <c r="J13" s="163"/>
      <c r="K13" s="163"/>
      <c r="L13" s="163"/>
    </row>
    <row r="14" spans="1:12" ht="15">
      <c r="A14"/>
      <c r="B14" s="1323" t="s">
        <v>441</v>
      </c>
      <c r="C14" s="289">
        <v>-366704</v>
      </c>
      <c r="D14" s="290">
        <v>-190124</v>
      </c>
      <c r="E14" s="968">
        <v>-252729</v>
      </c>
      <c r="F14" s="269">
        <v>0.32928509814647278</v>
      </c>
      <c r="G14" s="969">
        <v>-0.31080926305685241</v>
      </c>
      <c r="H14" s="1001"/>
      <c r="I14" s="1001"/>
      <c r="J14" s="163"/>
      <c r="K14" s="163"/>
      <c r="L14" s="163"/>
    </row>
    <row r="15" spans="1:12" ht="15">
      <c r="A15"/>
      <c r="B15" s="197" t="s">
        <v>364</v>
      </c>
      <c r="C15" s="291">
        <v>9572267</v>
      </c>
      <c r="D15" s="292">
        <v>5315318</v>
      </c>
      <c r="E15" s="970">
        <v>7300362</v>
      </c>
      <c r="F15" s="272">
        <v>0.37345724188091856</v>
      </c>
      <c r="G15" s="971">
        <v>-0.23734241846785098</v>
      </c>
      <c r="H15" s="1001"/>
      <c r="I15" s="1001"/>
      <c r="J15" s="163"/>
      <c r="K15" s="163"/>
      <c r="L15" s="163"/>
    </row>
    <row r="16" spans="1:12" ht="15">
      <c r="A16"/>
      <c r="B16" s="198" t="s">
        <v>475</v>
      </c>
      <c r="C16" s="289">
        <v>132210</v>
      </c>
      <c r="D16" s="290">
        <v>69397</v>
      </c>
      <c r="E16" s="968">
        <v>96827</v>
      </c>
      <c r="F16" s="269">
        <v>0.39526204302779666</v>
      </c>
      <c r="G16" s="969">
        <v>-0.26762725966265788</v>
      </c>
      <c r="H16" s="1001"/>
      <c r="I16" s="1001"/>
      <c r="J16" s="163"/>
      <c r="K16" s="163"/>
      <c r="L16" s="163"/>
    </row>
    <row r="17" spans="1:12" ht="15">
      <c r="A17"/>
      <c r="B17" s="198" t="s">
        <v>407</v>
      </c>
      <c r="C17" s="289">
        <v>314226</v>
      </c>
      <c r="D17" s="290">
        <v>184907</v>
      </c>
      <c r="E17" s="968">
        <v>251774</v>
      </c>
      <c r="F17" s="269">
        <v>0.36162503312475991</v>
      </c>
      <c r="G17" s="969">
        <v>-0.19874867133846341</v>
      </c>
      <c r="H17" s="1001"/>
      <c r="I17" s="1001"/>
      <c r="J17" s="163"/>
      <c r="K17" s="163"/>
      <c r="L17" s="163"/>
    </row>
    <row r="18" spans="1:12" ht="15">
      <c r="A18"/>
      <c r="B18" s="900" t="s">
        <v>476</v>
      </c>
      <c r="C18" s="291">
        <v>13974733</v>
      </c>
      <c r="D18" s="292">
        <v>8143451</v>
      </c>
      <c r="E18" s="970">
        <v>11025612</v>
      </c>
      <c r="F18" s="272">
        <v>0.35392378489168785</v>
      </c>
      <c r="G18" s="971">
        <v>-0.21103236820338533</v>
      </c>
      <c r="H18" s="1001"/>
      <c r="I18" s="1001"/>
      <c r="J18" s="163"/>
      <c r="K18" s="163"/>
      <c r="L18" s="163"/>
    </row>
    <row r="19" spans="1:12" ht="15">
      <c r="A19"/>
      <c r="B19" s="197"/>
      <c r="C19" s="289"/>
      <c r="D19" s="290"/>
      <c r="E19" s="968"/>
      <c r="F19" s="269"/>
      <c r="G19" s="969"/>
      <c r="H19" s="1001"/>
      <c r="I19" s="1001"/>
      <c r="J19" s="163"/>
      <c r="K19" s="163"/>
      <c r="L19" s="163"/>
    </row>
    <row r="20" spans="1:12" ht="15">
      <c r="A20"/>
      <c r="B20" s="197" t="s">
        <v>408</v>
      </c>
      <c r="C20" s="289"/>
      <c r="D20" s="290"/>
      <c r="E20" s="968"/>
      <c r="F20" s="269"/>
      <c r="G20" s="969"/>
      <c r="H20" s="1001"/>
      <c r="I20" s="1001"/>
      <c r="J20" s="163"/>
      <c r="K20" s="163"/>
      <c r="L20" s="163"/>
    </row>
    <row r="21" spans="1:12" ht="15">
      <c r="A21"/>
      <c r="B21" s="198" t="s">
        <v>60</v>
      </c>
      <c r="C21" s="289">
        <v>12145811</v>
      </c>
      <c r="D21" s="290">
        <v>6934203</v>
      </c>
      <c r="E21" s="968">
        <v>9459528</v>
      </c>
      <c r="F21" s="269">
        <v>0.36418388674228308</v>
      </c>
      <c r="G21" s="969">
        <v>-0.22116950444890016</v>
      </c>
      <c r="H21" s="1001"/>
      <c r="I21" s="1001"/>
      <c r="J21" s="163"/>
      <c r="K21" s="163"/>
      <c r="L21" s="163"/>
    </row>
    <row r="22" spans="1:12" ht="15">
      <c r="A22"/>
      <c r="B22" s="198" t="s">
        <v>145</v>
      </c>
      <c r="C22" s="289">
        <v>0</v>
      </c>
      <c r="D22" s="290">
        <v>0</v>
      </c>
      <c r="E22" s="968">
        <v>0</v>
      </c>
      <c r="F22" s="269" t="s">
        <v>543</v>
      </c>
      <c r="G22" s="969" t="s">
        <v>543</v>
      </c>
      <c r="H22" s="1001"/>
      <c r="I22" s="1001"/>
      <c r="J22" s="163"/>
      <c r="K22" s="163"/>
      <c r="L22" s="163"/>
    </row>
    <row r="23" spans="1:12" ht="15">
      <c r="A23"/>
      <c r="B23" s="198" t="s">
        <v>477</v>
      </c>
      <c r="C23" s="289">
        <v>157253</v>
      </c>
      <c r="D23" s="290">
        <v>109107</v>
      </c>
      <c r="E23" s="968">
        <v>143754</v>
      </c>
      <c r="F23" s="269">
        <v>0.31755066127746168</v>
      </c>
      <c r="G23" s="969">
        <v>-8.5842559442427135E-2</v>
      </c>
      <c r="H23" s="1001"/>
      <c r="I23" s="1001"/>
      <c r="J23" s="163"/>
      <c r="K23" s="163"/>
      <c r="L23" s="163"/>
    </row>
    <row r="24" spans="1:12" ht="15">
      <c r="A24"/>
      <c r="B24" s="198" t="s">
        <v>389</v>
      </c>
      <c r="C24" s="289">
        <v>665519</v>
      </c>
      <c r="D24" s="290">
        <v>432084</v>
      </c>
      <c r="E24" s="968">
        <v>551978</v>
      </c>
      <c r="F24" s="269">
        <v>0.27747845326371734</v>
      </c>
      <c r="G24" s="969">
        <v>-0.17060519684637099</v>
      </c>
      <c r="H24" s="1001"/>
      <c r="I24" s="1001"/>
      <c r="J24" s="163"/>
      <c r="K24" s="163"/>
      <c r="L24" s="163"/>
    </row>
    <row r="25" spans="1:12" ht="15">
      <c r="A25"/>
      <c r="B25" s="900" t="s">
        <v>478</v>
      </c>
      <c r="C25" s="291">
        <v>12968583</v>
      </c>
      <c r="D25" s="292">
        <v>7475394</v>
      </c>
      <c r="E25" s="970">
        <v>10155260</v>
      </c>
      <c r="F25" s="272">
        <v>0.35849160592739326</v>
      </c>
      <c r="G25" s="971">
        <v>-0.21693372359956364</v>
      </c>
      <c r="H25" s="1001"/>
      <c r="I25" s="1001"/>
      <c r="J25" s="163"/>
      <c r="K25" s="163"/>
      <c r="L25" s="163"/>
    </row>
    <row r="26" spans="1:12" ht="15">
      <c r="A26"/>
      <c r="B26" s="207"/>
      <c r="C26" s="289"/>
      <c r="D26" s="290"/>
      <c r="E26" s="968"/>
      <c r="F26" s="269"/>
      <c r="G26" s="969"/>
      <c r="H26" s="1001"/>
      <c r="I26" s="1001"/>
      <c r="J26" s="163"/>
      <c r="K26" s="163"/>
      <c r="L26" s="163"/>
    </row>
    <row r="27" spans="1:12" ht="15">
      <c r="A27"/>
      <c r="B27" s="197" t="s">
        <v>61</v>
      </c>
      <c r="C27" s="291">
        <v>1006150</v>
      </c>
      <c r="D27" s="292">
        <v>668057</v>
      </c>
      <c r="E27" s="970">
        <v>870352</v>
      </c>
      <c r="F27" s="272">
        <v>0.30281098768518255</v>
      </c>
      <c r="G27" s="971">
        <v>-0.13496794712518012</v>
      </c>
      <c r="H27" s="1001"/>
      <c r="I27" s="1001"/>
      <c r="J27" s="163"/>
      <c r="K27" s="163"/>
      <c r="L27" s="163"/>
    </row>
    <row r="28" spans="1:12" ht="15">
      <c r="A28"/>
      <c r="B28" s="198"/>
      <c r="C28" s="291"/>
      <c r="D28" s="292"/>
      <c r="E28" s="970"/>
      <c r="F28" s="272"/>
      <c r="G28" s="971"/>
      <c r="H28" s="1001"/>
      <c r="I28" s="1001"/>
      <c r="J28" s="163"/>
      <c r="K28" s="163"/>
      <c r="L28" s="163"/>
    </row>
    <row r="29" spans="1:12" ht="15.75" thickBot="1">
      <c r="A29"/>
      <c r="B29" s="972" t="s">
        <v>479</v>
      </c>
      <c r="C29" s="293">
        <v>13974733</v>
      </c>
      <c r="D29" s="294">
        <v>8143451</v>
      </c>
      <c r="E29" s="295">
        <v>11025612</v>
      </c>
      <c r="F29" s="276">
        <v>0.35392378489168785</v>
      </c>
      <c r="G29" s="691">
        <v>-0.21103236820338533</v>
      </c>
      <c r="H29" s="1001"/>
      <c r="I29" s="1001"/>
      <c r="J29" s="163"/>
      <c r="K29" s="163"/>
      <c r="L29" s="163"/>
    </row>
    <row r="30" spans="1:12" ht="15.75" thickBot="1">
      <c r="A30"/>
      <c r="B30" s="208"/>
      <c r="C30" s="199"/>
      <c r="D30" s="199"/>
      <c r="E30" s="199"/>
      <c r="F30" s="199"/>
      <c r="G30" s="199"/>
      <c r="H30" s="1001"/>
      <c r="I30" s="1001"/>
      <c r="J30" s="163"/>
      <c r="K30" s="163"/>
      <c r="L30" s="163"/>
    </row>
    <row r="31" spans="1:12" ht="15">
      <c r="A31"/>
      <c r="B31" s="564"/>
      <c r="C31" s="2111" t="s">
        <v>23</v>
      </c>
      <c r="D31" s="2112"/>
      <c r="E31" s="2112"/>
      <c r="F31" s="2111" t="s">
        <v>42</v>
      </c>
      <c r="G31" s="2113"/>
      <c r="H31" s="2093" t="s">
        <v>25</v>
      </c>
      <c r="I31" s="2092"/>
      <c r="J31" s="1205" t="s">
        <v>42</v>
      </c>
      <c r="K31" s="163"/>
      <c r="L31" s="163"/>
    </row>
    <row r="32" spans="1:12" ht="15.75" thickBot="1">
      <c r="A32"/>
      <c r="B32" s="951"/>
      <c r="C32" s="296" t="s">
        <v>770</v>
      </c>
      <c r="D32" s="297" t="s">
        <v>714</v>
      </c>
      <c r="E32" s="973" t="s">
        <v>771</v>
      </c>
      <c r="F32" s="278" t="s">
        <v>26</v>
      </c>
      <c r="G32" s="950" t="s">
        <v>27</v>
      </c>
      <c r="H32" s="1196" t="s">
        <v>772</v>
      </c>
      <c r="I32" s="1189" t="s">
        <v>773</v>
      </c>
      <c r="J32" s="1184" t="str">
        <f>+CONCATENATE(I32," / ",H32)</f>
        <v>Dec 25 / Dec 24</v>
      </c>
      <c r="K32" s="163"/>
      <c r="L32" s="163"/>
    </row>
    <row r="33" spans="1:12" ht="15">
      <c r="A33"/>
      <c r="B33" s="1553" t="s">
        <v>480</v>
      </c>
      <c r="C33" s="692">
        <v>87812</v>
      </c>
      <c r="D33" s="298">
        <v>47796</v>
      </c>
      <c r="E33" s="974">
        <v>54243</v>
      </c>
      <c r="F33" s="680">
        <v>0.13488576449912126</v>
      </c>
      <c r="G33" s="975">
        <v>-0.38228260374436296</v>
      </c>
      <c r="H33" s="1244">
        <v>353396</v>
      </c>
      <c r="I33" s="1244">
        <v>215088</v>
      </c>
      <c r="J33" s="1248">
        <v>-0.3913683233539712</v>
      </c>
      <c r="K33" s="163"/>
      <c r="L33" s="163"/>
    </row>
    <row r="34" spans="1:12" ht="15">
      <c r="A34"/>
      <c r="B34" s="1554" t="s">
        <v>481</v>
      </c>
      <c r="C34" s="289">
        <v>-25027</v>
      </c>
      <c r="D34" s="290">
        <v>3686</v>
      </c>
      <c r="E34" s="968">
        <v>-2684</v>
      </c>
      <c r="F34" s="269">
        <v>-1.728160607704829</v>
      </c>
      <c r="G34" s="969">
        <v>-0.89275582371039275</v>
      </c>
      <c r="H34" s="1245">
        <v>-73688</v>
      </c>
      <c r="I34" s="290">
        <v>-15783</v>
      </c>
      <c r="J34" s="1240">
        <v>-0.7858131581804364</v>
      </c>
      <c r="K34" s="163"/>
      <c r="L34" s="163"/>
    </row>
    <row r="35" spans="1:12" ht="15">
      <c r="A35"/>
      <c r="B35" s="1555" t="s">
        <v>482</v>
      </c>
      <c r="C35" s="291">
        <v>62785</v>
      </c>
      <c r="D35" s="292">
        <v>51482</v>
      </c>
      <c r="E35" s="970">
        <v>51559</v>
      </c>
      <c r="F35" s="272">
        <v>1.4956683889515432E-3</v>
      </c>
      <c r="G35" s="971">
        <v>-0.1788006689495899</v>
      </c>
      <c r="H35" s="1246">
        <v>279708</v>
      </c>
      <c r="I35" s="292">
        <v>199305</v>
      </c>
      <c r="J35" s="1241">
        <v>-0.28745334420181046</v>
      </c>
      <c r="K35" s="163"/>
      <c r="L35" s="163"/>
    </row>
    <row r="36" spans="1:12" ht="15">
      <c r="A36"/>
      <c r="B36" s="1554" t="s">
        <v>483</v>
      </c>
      <c r="C36" s="289">
        <v>85923</v>
      </c>
      <c r="D36" s="290">
        <v>47804</v>
      </c>
      <c r="E36" s="968">
        <v>48979</v>
      </c>
      <c r="F36" s="269">
        <v>2.4579533093465056E-2</v>
      </c>
      <c r="G36" s="969">
        <v>-0.42996636523398857</v>
      </c>
      <c r="H36" s="1245">
        <v>276802</v>
      </c>
      <c r="I36" s="290">
        <v>188536</v>
      </c>
      <c r="J36" s="1240">
        <v>-0.3188777537734554</v>
      </c>
      <c r="K36" s="163"/>
      <c r="L36" s="163"/>
    </row>
    <row r="37" spans="1:12" ht="15">
      <c r="A37"/>
      <c r="B37" s="1554" t="s">
        <v>50</v>
      </c>
      <c r="C37" s="289">
        <v>-114966</v>
      </c>
      <c r="D37" s="290">
        <v>-72016</v>
      </c>
      <c r="E37" s="968">
        <v>-68286</v>
      </c>
      <c r="F37" s="269">
        <v>-5.1794045767607155E-2</v>
      </c>
      <c r="G37" s="969">
        <v>-0.40603308804342153</v>
      </c>
      <c r="H37" s="1245">
        <v>-391844</v>
      </c>
      <c r="I37" s="290">
        <v>-278901</v>
      </c>
      <c r="J37" s="1240">
        <v>-0.28823460356672559</v>
      </c>
      <c r="K37" s="163"/>
      <c r="L37" s="163"/>
    </row>
    <row r="38" spans="1:12" ht="15">
      <c r="A38"/>
      <c r="B38" s="1554" t="s">
        <v>484</v>
      </c>
      <c r="C38" s="289">
        <v>1281</v>
      </c>
      <c r="D38" s="290">
        <v>2537</v>
      </c>
      <c r="E38" s="968">
        <v>2034</v>
      </c>
      <c r="F38" s="269">
        <v>-0.19826566811194324</v>
      </c>
      <c r="G38" s="969">
        <v>0.58782201405152223</v>
      </c>
      <c r="H38" s="1245">
        <v>1731</v>
      </c>
      <c r="I38" s="290">
        <v>11273</v>
      </c>
      <c r="J38" s="1240">
        <v>5.5124205661467363</v>
      </c>
      <c r="K38" s="163"/>
      <c r="L38" s="163"/>
    </row>
    <row r="39" spans="1:12" ht="15">
      <c r="A39"/>
      <c r="B39" s="1554" t="s">
        <v>52</v>
      </c>
      <c r="C39" s="289">
        <v>-11521</v>
      </c>
      <c r="D39" s="290">
        <v>-7147</v>
      </c>
      <c r="E39" s="968">
        <v>-9552</v>
      </c>
      <c r="F39" s="269">
        <v>0.33650482720022379</v>
      </c>
      <c r="G39" s="969">
        <v>-0.17090530335908338</v>
      </c>
      <c r="H39" s="1245">
        <v>-72886</v>
      </c>
      <c r="I39" s="290">
        <v>-34362</v>
      </c>
      <c r="J39" s="1240">
        <v>-0.52855143648986092</v>
      </c>
      <c r="K39" s="163"/>
      <c r="L39" s="163"/>
    </row>
    <row r="40" spans="1:12" ht="15.75" thickBot="1">
      <c r="A40"/>
      <c r="B40" s="1556" t="s">
        <v>53</v>
      </c>
      <c r="C40" s="293">
        <v>23502</v>
      </c>
      <c r="D40" s="294">
        <v>22660</v>
      </c>
      <c r="E40" s="295">
        <v>24734</v>
      </c>
      <c r="F40" s="276">
        <v>9.1526919682259456E-2</v>
      </c>
      <c r="G40" s="691">
        <v>5.2421070547187476E-2</v>
      </c>
      <c r="H40" s="294">
        <v>93511</v>
      </c>
      <c r="I40" s="294">
        <v>85851</v>
      </c>
      <c r="J40" s="1242">
        <v>-8.1915496572595781E-2</v>
      </c>
      <c r="K40" s="163"/>
      <c r="L40" s="163"/>
    </row>
    <row r="41" spans="1:12" ht="15">
      <c r="A41"/>
      <c r="B41" s="706"/>
      <c r="C41" s="292"/>
      <c r="D41" s="292"/>
      <c r="E41" s="292"/>
      <c r="F41" s="285"/>
      <c r="G41" s="707"/>
      <c r="H41" s="30"/>
      <c r="I41" s="30"/>
      <c r="J41" s="163"/>
      <c r="K41" s="163"/>
      <c r="L41" s="163"/>
    </row>
    <row r="42" spans="1:12" ht="15.75" thickBot="1">
      <c r="A42"/>
      <c r="B42" s="706"/>
      <c r="C42" s="292"/>
      <c r="D42" s="292"/>
      <c r="E42" s="292"/>
      <c r="F42" s="285"/>
      <c r="G42" s="707"/>
      <c r="H42" s="30"/>
      <c r="I42" s="30"/>
      <c r="J42" s="163"/>
      <c r="K42" s="163"/>
      <c r="L42" s="163"/>
    </row>
    <row r="43" spans="1:12" ht="15">
      <c r="A43"/>
      <c r="B43" s="564"/>
      <c r="C43" s="2111" t="s">
        <v>23</v>
      </c>
      <c r="D43" s="2112"/>
      <c r="E43" s="2112"/>
      <c r="F43" s="2111" t="s">
        <v>510</v>
      </c>
      <c r="G43" s="2113"/>
      <c r="H43" s="2093" t="s">
        <v>25</v>
      </c>
      <c r="I43" s="2092"/>
      <c r="J43" s="1205" t="s">
        <v>510</v>
      </c>
      <c r="K43" s="163"/>
      <c r="L43" s="163"/>
    </row>
    <row r="44" spans="1:12" ht="15.75" thickBot="1">
      <c r="A44"/>
      <c r="B44" s="951"/>
      <c r="C44" s="296" t="str">
        <f>C32</f>
        <v>4Q24</v>
      </c>
      <c r="D44" s="991" t="str">
        <f>D32</f>
        <v>3Q25</v>
      </c>
      <c r="E44" s="973" t="str">
        <f>E32</f>
        <v>4Q25</v>
      </c>
      <c r="F44" s="278" t="s">
        <v>26</v>
      </c>
      <c r="G44" s="950" t="s">
        <v>27</v>
      </c>
      <c r="H44" s="1196" t="str">
        <f>H32</f>
        <v>Dec 24</v>
      </c>
      <c r="I44" s="1189" t="str">
        <f>I32</f>
        <v>Dec 25</v>
      </c>
      <c r="J44" s="1184" t="str">
        <f>+CONCATENATE(I44," / ",H44)</f>
        <v>Dec 25 / Dec 24</v>
      </c>
      <c r="K44" s="163"/>
      <c r="L44" s="163"/>
    </row>
    <row r="45" spans="1:12" ht="15">
      <c r="A45"/>
      <c r="B45" s="976" t="s">
        <v>485</v>
      </c>
      <c r="C45" s="1141">
        <v>0.62972164568600852</v>
      </c>
      <c r="D45" s="1142">
        <v>0.59017897616462944</v>
      </c>
      <c r="E45" s="1143">
        <v>0.74211931406315002</v>
      </c>
      <c r="F45" s="680" t="s">
        <v>870</v>
      </c>
      <c r="G45" s="681" t="s">
        <v>851</v>
      </c>
      <c r="H45" s="1247">
        <v>0.63939229660392705</v>
      </c>
      <c r="I45" s="1247">
        <v>0.67779144980743167</v>
      </c>
      <c r="J45" s="1248" t="s">
        <v>852</v>
      </c>
      <c r="K45" s="163"/>
      <c r="L45" s="163"/>
    </row>
    <row r="46" spans="1:12" ht="15.75" thickBot="1">
      <c r="A46"/>
      <c r="B46" s="776" t="s">
        <v>64</v>
      </c>
      <c r="C46" s="341">
        <v>9.5197419244263518E-2</v>
      </c>
      <c r="D46" s="1144">
        <v>0.14842569713842566</v>
      </c>
      <c r="E46" s="959">
        <v>0.12862119241372094</v>
      </c>
      <c r="F46" s="269" t="s">
        <v>871</v>
      </c>
      <c r="G46" s="285" t="s">
        <v>872</v>
      </c>
      <c r="H46" s="1249">
        <v>9.870679849604666E-2</v>
      </c>
      <c r="I46" s="1250">
        <v>9.1501091593445605E-2</v>
      </c>
      <c r="J46" s="1251" t="s">
        <v>873</v>
      </c>
      <c r="K46" s="163"/>
      <c r="L46" s="163"/>
    </row>
    <row r="47" spans="1:12" ht="15">
      <c r="A47"/>
      <c r="B47" s="202" t="s">
        <v>486</v>
      </c>
      <c r="C47" s="341">
        <v>0.81830443434365974</v>
      </c>
      <c r="D47" s="1144">
        <v>0.79395454675901467</v>
      </c>
      <c r="E47" s="959">
        <v>0.79846383455918735</v>
      </c>
      <c r="F47" s="269" t="s">
        <v>874</v>
      </c>
      <c r="G47" s="952" t="s">
        <v>871</v>
      </c>
      <c r="H47" s="163"/>
      <c r="I47" s="163"/>
      <c r="J47" s="163"/>
      <c r="K47" s="163"/>
      <c r="L47" s="163"/>
    </row>
    <row r="48" spans="1:12" ht="15">
      <c r="A48"/>
      <c r="B48" s="202" t="s">
        <v>124</v>
      </c>
      <c r="C48" s="341">
        <v>2.6793115705841176E-2</v>
      </c>
      <c r="D48" s="1144">
        <v>2.5597218170675489E-2</v>
      </c>
      <c r="E48" s="959">
        <v>2.653178678768732E-2</v>
      </c>
      <c r="F48" s="269" t="s">
        <v>875</v>
      </c>
      <c r="G48" s="952" t="s">
        <v>876</v>
      </c>
      <c r="H48" s="163"/>
      <c r="I48" s="163"/>
      <c r="J48" s="163"/>
      <c r="K48" s="163"/>
      <c r="L48" s="163"/>
    </row>
    <row r="49" spans="1:12" ht="15">
      <c r="A49"/>
      <c r="B49" s="202" t="s">
        <v>437</v>
      </c>
      <c r="C49" s="341">
        <v>3.3159569536926913E-2</v>
      </c>
      <c r="D49" s="1144">
        <v>3.6444848569833266E-2</v>
      </c>
      <c r="E49" s="959">
        <v>3.6919984149535602E-2</v>
      </c>
      <c r="F49" s="269" t="s">
        <v>877</v>
      </c>
      <c r="G49" s="952" t="s">
        <v>878</v>
      </c>
      <c r="H49" s="163"/>
      <c r="I49" s="163"/>
      <c r="J49" s="163"/>
      <c r="K49" s="163"/>
      <c r="L49" s="163"/>
    </row>
    <row r="50" spans="1:12" ht="15">
      <c r="A50"/>
      <c r="B50" s="202" t="s">
        <v>487</v>
      </c>
      <c r="C50" s="341">
        <v>1.3770541052062366</v>
      </c>
      <c r="D50" s="1144">
        <v>1.3491243507138599</v>
      </c>
      <c r="E50" s="959">
        <v>1.2611416338567942</v>
      </c>
      <c r="F50" s="269" t="s">
        <v>879</v>
      </c>
      <c r="G50" s="952" t="s">
        <v>880</v>
      </c>
      <c r="H50" s="163"/>
      <c r="I50" s="163"/>
      <c r="J50" s="163"/>
      <c r="K50" s="163"/>
      <c r="L50" s="163"/>
    </row>
    <row r="51" spans="1:12" ht="15">
      <c r="A51"/>
      <c r="B51" s="202" t="s">
        <v>488</v>
      </c>
      <c r="C51" s="341">
        <v>1.1126673382447538</v>
      </c>
      <c r="D51" s="1144">
        <v>0.94756410575892747</v>
      </c>
      <c r="E51" s="959">
        <v>0.90629348059958403</v>
      </c>
      <c r="F51" s="269" t="s">
        <v>881</v>
      </c>
      <c r="G51" s="952" t="s">
        <v>882</v>
      </c>
      <c r="H51" s="163"/>
      <c r="I51" s="163"/>
      <c r="J51" s="163"/>
      <c r="K51" s="163"/>
      <c r="L51" s="163"/>
    </row>
    <row r="52" spans="1:12" ht="15">
      <c r="A52"/>
      <c r="B52" s="202" t="s">
        <v>334</v>
      </c>
      <c r="C52" s="289">
        <v>46</v>
      </c>
      <c r="D52" s="1245">
        <v>46</v>
      </c>
      <c r="E52" s="968">
        <v>46</v>
      </c>
      <c r="F52" s="1385" t="s">
        <v>645</v>
      </c>
      <c r="G52" s="1386" t="s">
        <v>645</v>
      </c>
      <c r="H52" s="163"/>
      <c r="I52" s="163"/>
      <c r="J52" s="163"/>
      <c r="K52" s="163"/>
      <c r="L52" s="163"/>
    </row>
    <row r="53" spans="1:12" ht="15">
      <c r="A53"/>
      <c r="B53" s="202" t="s">
        <v>489</v>
      </c>
      <c r="C53" s="289">
        <v>1834</v>
      </c>
      <c r="D53" s="1245">
        <v>2227</v>
      </c>
      <c r="E53" s="968">
        <v>2501</v>
      </c>
      <c r="F53" s="1261">
        <v>274</v>
      </c>
      <c r="G53" s="1262">
        <v>667</v>
      </c>
      <c r="H53" s="163"/>
      <c r="I53" s="163"/>
      <c r="J53" s="163"/>
      <c r="K53" s="163"/>
      <c r="L53" s="163"/>
    </row>
    <row r="54" spans="1:12" ht="15">
      <c r="A54"/>
      <c r="B54" s="202" t="s">
        <v>335</v>
      </c>
      <c r="C54" s="289">
        <v>314</v>
      </c>
      <c r="D54" s="1245">
        <v>313</v>
      </c>
      <c r="E54" s="968">
        <v>316</v>
      </c>
      <c r="F54" s="1261">
        <v>3</v>
      </c>
      <c r="G54" s="1262">
        <v>2</v>
      </c>
      <c r="H54" s="163"/>
      <c r="I54" s="163"/>
      <c r="J54" s="163"/>
      <c r="K54" s="163"/>
      <c r="L54" s="163"/>
    </row>
    <row r="55" spans="1:12" ht="15.75" thickBot="1">
      <c r="A55"/>
      <c r="B55" s="977" t="s">
        <v>74</v>
      </c>
      <c r="C55" s="293">
        <v>1819</v>
      </c>
      <c r="D55" s="1662">
        <v>1908</v>
      </c>
      <c r="E55" s="1663">
        <v>1934</v>
      </c>
      <c r="F55" s="1263">
        <v>26</v>
      </c>
      <c r="G55" s="1264">
        <v>115</v>
      </c>
      <c r="H55" s="163"/>
      <c r="I55" s="163"/>
      <c r="J55" s="163"/>
      <c r="K55" s="163"/>
      <c r="L55" s="163"/>
    </row>
    <row r="56" spans="1:12" ht="15">
      <c r="A56"/>
      <c r="B56" s="44"/>
      <c r="C56" s="203"/>
      <c r="D56" s="203"/>
      <c r="E56" s="203"/>
      <c r="F56" s="203"/>
      <c r="G56" s="203"/>
      <c r="H56" s="163"/>
      <c r="I56" s="163"/>
      <c r="J56" s="163"/>
      <c r="K56" s="163"/>
      <c r="L56" s="163"/>
    </row>
    <row r="57" spans="1:12" ht="15">
      <c r="A57"/>
      <c r="B57" s="209"/>
      <c r="C57" s="204"/>
      <c r="D57" s="204"/>
      <c r="E57" s="204"/>
      <c r="F57" s="204"/>
      <c r="G57" s="204"/>
      <c r="H57" s="163"/>
      <c r="I57" s="163"/>
      <c r="J57" s="163"/>
      <c r="K57" s="163"/>
      <c r="L57" s="163"/>
    </row>
    <row r="58" spans="1:12" ht="15">
      <c r="A58"/>
      <c r="B58" s="210"/>
      <c r="C58" s="163"/>
      <c r="D58" s="163"/>
      <c r="E58" s="163"/>
      <c r="F58" s="163"/>
      <c r="G58" s="163"/>
      <c r="H58" s="163"/>
      <c r="I58" s="163"/>
      <c r="J58" s="163"/>
      <c r="K58" s="163"/>
      <c r="L58" s="163"/>
    </row>
  </sheetData>
  <mergeCells count="10">
    <mergeCell ref="H31:I31"/>
    <mergeCell ref="H43:I43"/>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Appendices &gt;&gt;'!A1" display="Back to Appendices" xr:uid="{8D7F3EB4-CAD0-42C5-9379-33F93332407A}"/>
  </hyperlinks>
  <pageMargins left="0.7" right="0.7" top="0.75" bottom="0.75" header="0.3" footer="0.3"/>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62"/>
  <sheetViews>
    <sheetView showGridLines="0" zoomScale="85" zoomScaleNormal="85" workbookViewId="0">
      <selection activeCell="J7" sqref="J7"/>
    </sheetView>
  </sheetViews>
  <sheetFormatPr baseColWidth="10" defaultColWidth="11.42578125" defaultRowHeight="14.25"/>
  <cols>
    <col min="1" max="1" width="11.42578125" style="8"/>
    <col min="2" max="2" width="50.5703125" style="8" customWidth="1"/>
    <col min="3" max="3" width="15" style="8" customWidth="1"/>
    <col min="4" max="4" width="15.42578125" style="8" customWidth="1"/>
    <col min="5" max="5" width="15.5703125" style="8" customWidth="1"/>
    <col min="6" max="9" width="11.42578125" style="8"/>
    <col min="10" max="10" width="12.5703125" style="8" bestFit="1" customWidth="1"/>
    <col min="11" max="16384" width="11.42578125" style="8"/>
  </cols>
  <sheetData>
    <row r="1" spans="1:11" ht="15">
      <c r="A1" s="405" t="s">
        <v>814</v>
      </c>
      <c r="B1" s="19"/>
      <c r="C1" s="19"/>
      <c r="D1" s="19"/>
      <c r="E1" s="19"/>
      <c r="F1" s="19"/>
      <c r="G1" s="19"/>
      <c r="H1" s="19"/>
      <c r="I1" s="19"/>
      <c r="J1" s="19"/>
      <c r="K1" s="19"/>
    </row>
    <row r="2" spans="1:11" ht="14.85" customHeight="1">
      <c r="B2" s="2121" t="s">
        <v>490</v>
      </c>
      <c r="C2" s="2121"/>
      <c r="D2" s="2121"/>
      <c r="E2" s="2121"/>
      <c r="F2" s="2121"/>
      <c r="G2" s="2121"/>
      <c r="H2" s="19"/>
      <c r="I2" s="19"/>
      <c r="J2" s="19"/>
      <c r="K2" s="19"/>
    </row>
    <row r="3" spans="1:11" ht="14.85" customHeight="1">
      <c r="B3" s="2121"/>
      <c r="C3" s="2121"/>
      <c r="D3" s="2121"/>
      <c r="E3" s="2121"/>
      <c r="F3" s="2121"/>
      <c r="G3" s="2121"/>
      <c r="H3" s="19"/>
      <c r="I3" s="19"/>
      <c r="J3" s="19"/>
      <c r="K3" s="19"/>
    </row>
    <row r="4" spans="1:11" ht="15" thickBot="1">
      <c r="B4" s="194" t="s">
        <v>21</v>
      </c>
      <c r="C4" s="142"/>
      <c r="D4" s="142"/>
      <c r="E4" s="142"/>
      <c r="F4" s="195"/>
      <c r="G4" s="195"/>
      <c r="H4" s="19"/>
      <c r="I4" s="19"/>
      <c r="J4" s="19"/>
      <c r="K4" s="19"/>
    </row>
    <row r="5" spans="1:11">
      <c r="B5" s="978"/>
      <c r="C5" s="1974" t="s">
        <v>43</v>
      </c>
      <c r="D5" s="1975"/>
      <c r="E5" s="1976"/>
      <c r="F5" s="1974" t="s">
        <v>42</v>
      </c>
      <c r="G5" s="1976"/>
      <c r="H5" s="19"/>
      <c r="I5" s="19"/>
      <c r="J5" s="19"/>
      <c r="K5" s="19"/>
    </row>
    <row r="6" spans="1:11" ht="15" thickBot="1">
      <c r="B6" s="979"/>
      <c r="C6" s="1773" t="s">
        <v>772</v>
      </c>
      <c r="D6" s="1774" t="s">
        <v>713</v>
      </c>
      <c r="E6" s="1774" t="s">
        <v>773</v>
      </c>
      <c r="F6" s="892" t="s">
        <v>26</v>
      </c>
      <c r="G6" s="893" t="s">
        <v>27</v>
      </c>
      <c r="H6" s="19"/>
      <c r="I6" s="19"/>
      <c r="J6" s="19"/>
      <c r="K6" s="19"/>
    </row>
    <row r="7" spans="1:11">
      <c r="B7" s="980" t="s">
        <v>344</v>
      </c>
      <c r="C7" s="569"/>
      <c r="D7" s="266"/>
      <c r="E7" s="570"/>
      <c r="F7" s="569"/>
      <c r="G7" s="570"/>
      <c r="H7" s="19"/>
      <c r="I7" s="19"/>
      <c r="J7" s="19"/>
      <c r="K7" s="19"/>
    </row>
    <row r="8" spans="1:11">
      <c r="B8" s="202" t="s">
        <v>136</v>
      </c>
      <c r="C8" s="267">
        <v>1833225</v>
      </c>
      <c r="D8" s="268">
        <v>2109302</v>
      </c>
      <c r="E8" s="733">
        <v>1953012</v>
      </c>
      <c r="F8" s="269">
        <v>-7.4095601293698077E-2</v>
      </c>
      <c r="G8" s="952">
        <v>6.5342224767827251E-2</v>
      </c>
      <c r="H8" s="19"/>
      <c r="I8" s="19"/>
      <c r="J8" s="19"/>
      <c r="K8" s="19"/>
    </row>
    <row r="9" spans="1:11">
      <c r="B9" s="202" t="s">
        <v>183</v>
      </c>
      <c r="C9" s="267">
        <v>2917396</v>
      </c>
      <c r="D9" s="268">
        <v>2488277</v>
      </c>
      <c r="E9" s="733">
        <v>2860721</v>
      </c>
      <c r="F9" s="269">
        <v>0.14967947700356521</v>
      </c>
      <c r="G9" s="952">
        <v>-1.9426570818634192E-2</v>
      </c>
      <c r="H9" s="19"/>
      <c r="I9" s="19"/>
      <c r="J9" s="19"/>
      <c r="K9" s="19"/>
    </row>
    <row r="10" spans="1:11">
      <c r="B10" s="213" t="s">
        <v>116</v>
      </c>
      <c r="C10" s="270">
        <v>12239171</v>
      </c>
      <c r="D10" s="682">
        <v>13095856</v>
      </c>
      <c r="E10" s="735">
        <v>13607074</v>
      </c>
      <c r="F10" s="272">
        <v>3.9036623493722056E-2</v>
      </c>
      <c r="G10" s="772">
        <v>0.11176435070643276</v>
      </c>
      <c r="H10" s="19"/>
      <c r="I10" s="19"/>
      <c r="J10" s="19"/>
      <c r="K10" s="19"/>
    </row>
    <row r="11" spans="1:11">
      <c r="B11" s="214" t="s">
        <v>359</v>
      </c>
      <c r="C11" s="267">
        <v>11330124</v>
      </c>
      <c r="D11" s="268">
        <v>12349782</v>
      </c>
      <c r="E11" s="733">
        <v>12889949</v>
      </c>
      <c r="F11" s="269">
        <v>4.3738990696353897E-2</v>
      </c>
      <c r="G11" s="952">
        <v>0.13767060272244147</v>
      </c>
      <c r="H11" s="19"/>
      <c r="I11" s="19"/>
      <c r="J11" s="19"/>
      <c r="K11" s="19"/>
    </row>
    <row r="12" spans="1:11">
      <c r="B12" s="214" t="s">
        <v>360</v>
      </c>
      <c r="C12" s="267">
        <v>802133</v>
      </c>
      <c r="D12" s="268">
        <v>614819</v>
      </c>
      <c r="E12" s="733">
        <v>585387</v>
      </c>
      <c r="F12" s="269">
        <v>-4.7870999432353289E-2</v>
      </c>
      <c r="G12" s="952">
        <v>-0.27021204712934144</v>
      </c>
      <c r="H12" s="19"/>
      <c r="I12" s="19"/>
      <c r="J12" s="19"/>
      <c r="K12" s="19"/>
    </row>
    <row r="13" spans="1:11">
      <c r="B13" s="214" t="s">
        <v>491</v>
      </c>
      <c r="C13" s="267">
        <v>106914</v>
      </c>
      <c r="D13" s="268">
        <v>131255</v>
      </c>
      <c r="E13" s="733">
        <v>131738</v>
      </c>
      <c r="F13" s="269">
        <v>3.6798598148641837E-3</v>
      </c>
      <c r="G13" s="952">
        <v>0.23218661728117929</v>
      </c>
      <c r="H13" s="19"/>
      <c r="I13" s="19"/>
      <c r="J13" s="19"/>
      <c r="K13" s="19"/>
    </row>
    <row r="14" spans="1:11">
      <c r="B14" s="214" t="s">
        <v>127</v>
      </c>
      <c r="C14" s="267">
        <v>-924703</v>
      </c>
      <c r="D14" s="268">
        <v>-902499</v>
      </c>
      <c r="E14" s="733">
        <v>-911339</v>
      </c>
      <c r="F14" s="269">
        <v>9.7950247036284743E-3</v>
      </c>
      <c r="G14" s="952">
        <v>-1.4452207898103531E-2</v>
      </c>
      <c r="H14" s="19"/>
      <c r="I14" s="19"/>
      <c r="J14" s="19"/>
      <c r="K14" s="19"/>
    </row>
    <row r="15" spans="1:11">
      <c r="B15" s="215" t="s">
        <v>492</v>
      </c>
      <c r="C15" s="270">
        <v>11314468</v>
      </c>
      <c r="D15" s="271">
        <v>12193357</v>
      </c>
      <c r="E15" s="735">
        <v>12695735</v>
      </c>
      <c r="F15" s="272">
        <v>4.1200958849970437E-2</v>
      </c>
      <c r="G15" s="772">
        <v>0.12207971245311744</v>
      </c>
      <c r="H15" s="19"/>
      <c r="I15" s="19"/>
      <c r="J15" s="19"/>
      <c r="K15" s="19"/>
    </row>
    <row r="16" spans="1:11">
      <c r="B16" s="165" t="s">
        <v>493</v>
      </c>
      <c r="C16" s="267">
        <v>131261</v>
      </c>
      <c r="D16" s="268">
        <v>124994</v>
      </c>
      <c r="E16" s="733">
        <v>123218</v>
      </c>
      <c r="F16" s="269">
        <v>-1.4208682016736751E-2</v>
      </c>
      <c r="G16" s="952">
        <v>-6.1274864582777866E-2</v>
      </c>
      <c r="H16" s="19"/>
      <c r="I16" s="19"/>
      <c r="J16" s="19"/>
      <c r="K16" s="19"/>
    </row>
    <row r="17" spans="2:11">
      <c r="B17" s="165" t="s">
        <v>407</v>
      </c>
      <c r="C17" s="267">
        <v>750972</v>
      </c>
      <c r="D17" s="268">
        <v>636681</v>
      </c>
      <c r="E17" s="733">
        <v>728795</v>
      </c>
      <c r="F17" s="269">
        <v>0.14467841823456329</v>
      </c>
      <c r="G17" s="952">
        <v>-2.9531061078176046E-2</v>
      </c>
      <c r="H17" s="19"/>
      <c r="I17" s="19"/>
      <c r="J17" s="19"/>
      <c r="K17" s="19"/>
    </row>
    <row r="18" spans="2:11">
      <c r="B18" s="216" t="s">
        <v>476</v>
      </c>
      <c r="C18" s="270">
        <v>16947322</v>
      </c>
      <c r="D18" s="271">
        <v>17552611</v>
      </c>
      <c r="E18" s="735">
        <v>18361481</v>
      </c>
      <c r="F18" s="272">
        <v>4.6082602753516166E-2</v>
      </c>
      <c r="G18" s="772">
        <v>8.3444393161350217E-2</v>
      </c>
      <c r="H18" s="19"/>
      <c r="I18" s="19"/>
      <c r="J18" s="19"/>
      <c r="K18" s="19"/>
    </row>
    <row r="19" spans="2:11">
      <c r="B19" s="216"/>
      <c r="C19" s="267"/>
      <c r="D19" s="268"/>
      <c r="E19" s="733"/>
      <c r="F19" s="269"/>
      <c r="G19" s="952"/>
      <c r="H19" s="19"/>
      <c r="I19" s="19"/>
      <c r="J19" s="19"/>
      <c r="K19" s="19"/>
    </row>
    <row r="20" spans="2:11">
      <c r="B20" s="215" t="s">
        <v>408</v>
      </c>
      <c r="C20" s="267"/>
      <c r="D20" s="268"/>
      <c r="E20" s="733"/>
      <c r="F20" s="269"/>
      <c r="G20" s="952"/>
      <c r="H20" s="19"/>
      <c r="I20" s="19"/>
      <c r="J20" s="19"/>
      <c r="K20" s="19"/>
    </row>
    <row r="21" spans="2:11">
      <c r="B21" s="217" t="s">
        <v>60</v>
      </c>
      <c r="C21" s="267">
        <v>11060598</v>
      </c>
      <c r="D21" s="268">
        <v>10897835</v>
      </c>
      <c r="E21" s="733">
        <v>11088854</v>
      </c>
      <c r="F21" s="269">
        <v>1.7528160409842952E-2</v>
      </c>
      <c r="G21" s="952">
        <v>2.5546539165424154E-3</v>
      </c>
      <c r="H21" s="19"/>
      <c r="I21" s="19"/>
      <c r="J21" s="19"/>
      <c r="K21" s="19"/>
    </row>
    <row r="22" spans="2:11">
      <c r="B22" s="217" t="s">
        <v>145</v>
      </c>
      <c r="C22" s="267">
        <v>1985746</v>
      </c>
      <c r="D22" s="268">
        <v>2418667</v>
      </c>
      <c r="E22" s="733">
        <v>2268219</v>
      </c>
      <c r="F22" s="269">
        <v>-6.2202858020554253E-2</v>
      </c>
      <c r="G22" s="952">
        <v>0.14225031801650356</v>
      </c>
      <c r="H22" s="19"/>
      <c r="I22" s="19"/>
      <c r="J22" s="19"/>
      <c r="K22" s="19"/>
    </row>
    <row r="23" spans="2:11">
      <c r="B23" s="217" t="s">
        <v>477</v>
      </c>
      <c r="C23" s="267">
        <v>309551</v>
      </c>
      <c r="D23" s="268">
        <v>606683</v>
      </c>
      <c r="E23" s="733">
        <v>671307</v>
      </c>
      <c r="F23" s="269">
        <v>0.10652020907129423</v>
      </c>
      <c r="G23" s="952">
        <v>1.1686474926587218</v>
      </c>
      <c r="H23" s="19"/>
      <c r="I23" s="19"/>
      <c r="J23" s="19"/>
      <c r="K23" s="19"/>
    </row>
    <row r="24" spans="2:11">
      <c r="B24" s="217" t="s">
        <v>389</v>
      </c>
      <c r="C24" s="267">
        <v>923059</v>
      </c>
      <c r="D24" s="268">
        <v>968418</v>
      </c>
      <c r="E24" s="733">
        <v>1531150</v>
      </c>
      <c r="F24" s="269">
        <v>0.5810837881988975</v>
      </c>
      <c r="G24" s="952">
        <v>0.65877804127363482</v>
      </c>
      <c r="H24" s="19"/>
      <c r="I24" s="19"/>
      <c r="J24" s="19"/>
      <c r="K24" s="19"/>
    </row>
    <row r="25" spans="2:11">
      <c r="B25" s="216" t="s">
        <v>478</v>
      </c>
      <c r="C25" s="270">
        <v>14278954</v>
      </c>
      <c r="D25" s="271">
        <v>14891603</v>
      </c>
      <c r="E25" s="735">
        <v>15559530</v>
      </c>
      <c r="F25" s="272">
        <v>4.4852592430781213E-2</v>
      </c>
      <c r="G25" s="772">
        <v>8.968275967553363E-2</v>
      </c>
      <c r="H25" s="19"/>
      <c r="I25" s="19"/>
      <c r="J25" s="19"/>
      <c r="K25" s="19"/>
    </row>
    <row r="26" spans="2:11">
      <c r="B26" s="201"/>
      <c r="C26" s="270"/>
      <c r="D26" s="271"/>
      <c r="E26" s="735"/>
      <c r="F26" s="272"/>
      <c r="G26" s="772"/>
      <c r="H26" s="19"/>
      <c r="I26" s="19"/>
      <c r="J26" s="19"/>
      <c r="K26" s="19"/>
    </row>
    <row r="27" spans="2:11">
      <c r="B27" s="213" t="s">
        <v>61</v>
      </c>
      <c r="C27" s="270">
        <v>2668368</v>
      </c>
      <c r="D27" s="271">
        <v>2661008</v>
      </c>
      <c r="E27" s="735">
        <v>2801951</v>
      </c>
      <c r="F27" s="272">
        <v>5.2966018892089073E-2</v>
      </c>
      <c r="G27" s="772">
        <v>5.0061685644558818E-2</v>
      </c>
      <c r="H27" s="19"/>
      <c r="I27" s="19"/>
      <c r="J27" s="19"/>
      <c r="K27" s="19"/>
    </row>
    <row r="28" spans="2:11">
      <c r="B28" s="217"/>
      <c r="C28" s="270"/>
      <c r="D28" s="271"/>
      <c r="E28" s="735"/>
      <c r="F28" s="272"/>
      <c r="G28" s="772"/>
      <c r="H28" s="19"/>
      <c r="I28" s="19"/>
      <c r="J28" s="19"/>
      <c r="K28" s="19"/>
    </row>
    <row r="29" spans="2:11" ht="15" thickBot="1">
      <c r="B29" s="981" t="s">
        <v>494</v>
      </c>
      <c r="C29" s="273">
        <v>16947322</v>
      </c>
      <c r="D29" s="274">
        <v>17552611</v>
      </c>
      <c r="E29" s="275">
        <v>18361481</v>
      </c>
      <c r="F29" s="276">
        <v>4.6082602753516166E-2</v>
      </c>
      <c r="G29" s="277">
        <v>8.3444393161350217E-2</v>
      </c>
      <c r="H29" s="19"/>
      <c r="I29" s="19"/>
      <c r="J29" s="19"/>
      <c r="K29" s="19"/>
    </row>
    <row r="30" spans="2:11">
      <c r="B30" s="200"/>
      <c r="C30" s="203"/>
      <c r="D30" s="203"/>
      <c r="E30" s="203"/>
      <c r="F30" s="203"/>
      <c r="G30" s="203"/>
      <c r="H30" s="19"/>
      <c r="I30" s="19"/>
      <c r="J30" s="19"/>
      <c r="K30" s="19"/>
    </row>
    <row r="31" spans="2:11" ht="15" thickBot="1">
      <c r="B31" s="19"/>
      <c r="C31" s="19"/>
      <c r="D31" s="19"/>
      <c r="E31" s="19"/>
      <c r="F31" s="19"/>
      <c r="G31" s="19"/>
      <c r="H31" s="19"/>
      <c r="I31" s="19"/>
      <c r="J31" s="19"/>
      <c r="K31" s="19"/>
    </row>
    <row r="32" spans="2:11">
      <c r="B32" s="978"/>
      <c r="C32" s="2118" t="s">
        <v>23</v>
      </c>
      <c r="D32" s="2119"/>
      <c r="E32" s="2122"/>
      <c r="F32" s="2111" t="s">
        <v>42</v>
      </c>
      <c r="G32" s="2113"/>
      <c r="H32" s="2084" t="s">
        <v>25</v>
      </c>
      <c r="I32" s="2085"/>
      <c r="J32" s="1273" t="s">
        <v>42</v>
      </c>
      <c r="K32" s="19"/>
    </row>
    <row r="33" spans="2:11" ht="15" thickBot="1">
      <c r="B33" s="979"/>
      <c r="C33" s="565" t="s">
        <v>770</v>
      </c>
      <c r="D33" s="1003" t="s">
        <v>714</v>
      </c>
      <c r="E33" s="1003" t="s">
        <v>771</v>
      </c>
      <c r="F33" s="296" t="s">
        <v>26</v>
      </c>
      <c r="G33" s="973" t="s">
        <v>27</v>
      </c>
      <c r="H33" s="297" t="s">
        <v>638</v>
      </c>
      <c r="I33" s="297" t="s">
        <v>639</v>
      </c>
      <c r="J33" s="1277" t="str">
        <f>+I33&amp;"/"&amp;H33</f>
        <v>2025/2024</v>
      </c>
      <c r="K33" s="19"/>
    </row>
    <row r="34" spans="2:11">
      <c r="B34" s="677" t="s">
        <v>166</v>
      </c>
      <c r="C34" s="678">
        <v>574720</v>
      </c>
      <c r="D34" s="279">
        <v>632469</v>
      </c>
      <c r="E34" s="679">
        <v>661425</v>
      </c>
      <c r="F34" s="680">
        <v>4.5782481038596279E-2</v>
      </c>
      <c r="G34" s="681">
        <v>0.15086476893095768</v>
      </c>
      <c r="H34" s="279">
        <v>2240270</v>
      </c>
      <c r="I34" s="679">
        <v>2477825</v>
      </c>
      <c r="J34" s="1248">
        <v>0.10603855785240168</v>
      </c>
      <c r="K34" s="19"/>
    </row>
    <row r="35" spans="2:11">
      <c r="B35" s="217" t="s">
        <v>495</v>
      </c>
      <c r="C35" s="267">
        <v>-141899</v>
      </c>
      <c r="D35" s="268">
        <v>-167975</v>
      </c>
      <c r="E35" s="733">
        <v>-158622</v>
      </c>
      <c r="F35" s="269">
        <v>-5.5680904896561967E-2</v>
      </c>
      <c r="G35" s="952">
        <v>0.11785142953791072</v>
      </c>
      <c r="H35" s="268">
        <v>-727833</v>
      </c>
      <c r="I35" s="733">
        <v>-654550</v>
      </c>
      <c r="J35" s="1240">
        <v>-0.10068655859242437</v>
      </c>
      <c r="K35" s="19"/>
    </row>
    <row r="36" spans="2:11">
      <c r="B36" s="213" t="s">
        <v>482</v>
      </c>
      <c r="C36" s="270">
        <v>432821</v>
      </c>
      <c r="D36" s="271">
        <v>464494</v>
      </c>
      <c r="E36" s="735">
        <v>502803</v>
      </c>
      <c r="F36" s="272">
        <v>8.2474692891619794E-2</v>
      </c>
      <c r="G36" s="772">
        <v>0.16168808814729418</v>
      </c>
      <c r="H36" s="271">
        <v>1512437</v>
      </c>
      <c r="I36" s="735">
        <v>1823275</v>
      </c>
      <c r="J36" s="1241">
        <v>0.20552128782884838</v>
      </c>
      <c r="K36" s="19"/>
    </row>
    <row r="37" spans="2:11">
      <c r="B37" s="217" t="s">
        <v>438</v>
      </c>
      <c r="C37" s="267">
        <v>32748</v>
      </c>
      <c r="D37" s="268">
        <v>34834</v>
      </c>
      <c r="E37" s="733">
        <v>37707</v>
      </c>
      <c r="F37" s="269">
        <v>8.2476890394442171E-2</v>
      </c>
      <c r="G37" s="952">
        <v>0.15142909490655909</v>
      </c>
      <c r="H37" s="268">
        <v>130695</v>
      </c>
      <c r="I37" s="733">
        <v>142848</v>
      </c>
      <c r="J37" s="1240">
        <v>9.2987489957534697E-2</v>
      </c>
      <c r="K37" s="19"/>
    </row>
    <row r="38" spans="2:11">
      <c r="B38" s="217" t="s">
        <v>50</v>
      </c>
      <c r="C38" s="267">
        <v>-312016</v>
      </c>
      <c r="D38" s="268">
        <v>-335075</v>
      </c>
      <c r="E38" s="733">
        <v>-352558</v>
      </c>
      <c r="F38" s="269">
        <v>5.2176378422741143E-2</v>
      </c>
      <c r="G38" s="952">
        <v>0.12993564432593208</v>
      </c>
      <c r="H38" s="268">
        <v>-1246390</v>
      </c>
      <c r="I38" s="733">
        <v>-1351369</v>
      </c>
      <c r="J38" s="1240">
        <v>8.4226445975978725E-2</v>
      </c>
      <c r="K38" s="19"/>
    </row>
    <row r="39" spans="2:11">
      <c r="B39" s="217" t="s">
        <v>484</v>
      </c>
      <c r="C39" s="267">
        <v>-466</v>
      </c>
      <c r="D39" s="268">
        <v>54</v>
      </c>
      <c r="E39" s="733">
        <v>-101</v>
      </c>
      <c r="F39" s="269">
        <v>-2.8703703703703702</v>
      </c>
      <c r="G39" s="952">
        <v>-0.78326180257510725</v>
      </c>
      <c r="H39" s="268">
        <v>-1860</v>
      </c>
      <c r="I39" s="733">
        <v>-875</v>
      </c>
      <c r="J39" s="1240">
        <v>-0.52956989247311825</v>
      </c>
      <c r="K39" s="19"/>
    </row>
    <row r="40" spans="2:11">
      <c r="B40" s="217" t="s">
        <v>496</v>
      </c>
      <c r="C40" s="267">
        <v>-36098</v>
      </c>
      <c r="D40" s="268">
        <v>-42430</v>
      </c>
      <c r="E40" s="733">
        <v>-51339</v>
      </c>
      <c r="F40" s="269">
        <v>0.20996936130096633</v>
      </c>
      <c r="G40" s="952">
        <v>0.422211756884038</v>
      </c>
      <c r="H40" s="268">
        <v>-85782</v>
      </c>
      <c r="I40" s="733">
        <v>-158561</v>
      </c>
      <c r="J40" s="1240">
        <v>0.8484180830477257</v>
      </c>
      <c r="K40" s="19"/>
    </row>
    <row r="41" spans="2:11" ht="15" thickBot="1">
      <c r="B41" s="732" t="s">
        <v>424</v>
      </c>
      <c r="C41" s="273">
        <v>116989</v>
      </c>
      <c r="D41" s="274">
        <v>121877</v>
      </c>
      <c r="E41" s="275">
        <v>136512</v>
      </c>
      <c r="F41" s="276">
        <v>0.12008008073713672</v>
      </c>
      <c r="G41" s="277">
        <v>0.16687893733598891</v>
      </c>
      <c r="H41" s="274">
        <v>309100</v>
      </c>
      <c r="I41" s="275">
        <v>455318</v>
      </c>
      <c r="J41" s="1278">
        <v>0.47304432222581694</v>
      </c>
      <c r="K41" s="19"/>
    </row>
    <row r="42" spans="2:11">
      <c r="B42" s="200"/>
      <c r="C42" s="203"/>
      <c r="D42" s="203"/>
      <c r="E42" s="203"/>
      <c r="F42" s="203"/>
      <c r="G42" s="203"/>
      <c r="H42" s="203"/>
      <c r="I42" s="203"/>
      <c r="J42" s="203"/>
      <c r="K42" s="19"/>
    </row>
    <row r="43" spans="2:11" ht="15" thickBot="1">
      <c r="B43" s="200"/>
      <c r="C43" s="203"/>
      <c r="D43" s="203"/>
      <c r="E43" s="203"/>
      <c r="F43" s="203"/>
      <c r="G43" s="203"/>
      <c r="H43" s="19"/>
      <c r="I43" s="19"/>
      <c r="J43" s="19"/>
      <c r="K43" s="19"/>
    </row>
    <row r="44" spans="2:11">
      <c r="B44" s="978"/>
      <c r="C44" s="2118" t="s">
        <v>23</v>
      </c>
      <c r="D44" s="2119"/>
      <c r="E44" s="2120"/>
      <c r="F44" s="2111" t="s">
        <v>510</v>
      </c>
      <c r="G44" s="2113"/>
      <c r="H44" s="2084" t="s">
        <v>25</v>
      </c>
      <c r="I44" s="2085"/>
      <c r="J44" s="1273" t="s">
        <v>510</v>
      </c>
      <c r="K44" s="19"/>
    </row>
    <row r="45" spans="2:11" ht="15" thickBot="1">
      <c r="B45" s="979"/>
      <c r="C45" s="296" t="str">
        <f>+C33</f>
        <v>4Q24</v>
      </c>
      <c r="D45" s="297" t="str">
        <f t="shared" ref="D45:E45" si="0">+D33</f>
        <v>3Q25</v>
      </c>
      <c r="E45" s="297" t="str">
        <f t="shared" si="0"/>
        <v>4Q25</v>
      </c>
      <c r="F45" s="296" t="s">
        <v>26</v>
      </c>
      <c r="G45" s="973" t="s">
        <v>27</v>
      </c>
      <c r="H45" s="991" t="str">
        <f>+H33</f>
        <v>2024</v>
      </c>
      <c r="I45" s="991" t="str">
        <f>+I33</f>
        <v>2025</v>
      </c>
      <c r="J45" s="1277" t="str">
        <f>+J33</f>
        <v>2025/2024</v>
      </c>
      <c r="K45" s="19"/>
    </row>
    <row r="46" spans="2:11">
      <c r="B46" s="442" t="s">
        <v>485</v>
      </c>
      <c r="C46" s="1130">
        <v>0.52230861818737262</v>
      </c>
      <c r="D46" s="1131">
        <v>0.49444525064645306</v>
      </c>
      <c r="E46" s="1132">
        <v>0.49587579057103826</v>
      </c>
      <c r="F46" s="680" t="s">
        <v>853</v>
      </c>
      <c r="G46" s="681" t="s">
        <v>854</v>
      </c>
      <c r="H46" s="1130">
        <v>0.52670703368389438</v>
      </c>
      <c r="I46" s="1132">
        <v>0.50906668188171067</v>
      </c>
      <c r="J46" s="1248" t="s">
        <v>855</v>
      </c>
      <c r="K46" s="19"/>
    </row>
    <row r="47" spans="2:11" ht="14.85" customHeight="1">
      <c r="B47" s="218" t="s">
        <v>64</v>
      </c>
      <c r="C47" s="1133">
        <v>0.17294101766009762</v>
      </c>
      <c r="D47" s="1134">
        <v>0.18765644031961562</v>
      </c>
      <c r="E47" s="1134">
        <v>0.19990924332399346</v>
      </c>
      <c r="F47" s="269" t="s">
        <v>883</v>
      </c>
      <c r="G47" s="952" t="s">
        <v>884</v>
      </c>
      <c r="H47" s="1133">
        <v>0.10912639222953653</v>
      </c>
      <c r="I47" s="1134">
        <v>0.16646853272210219</v>
      </c>
      <c r="J47" s="1240" t="s">
        <v>885</v>
      </c>
      <c r="K47" s="19"/>
    </row>
    <row r="48" spans="2:11" ht="15" thickBot="1">
      <c r="B48" s="218" t="s">
        <v>749</v>
      </c>
      <c r="C48" s="1133">
        <v>0.16433499851717107</v>
      </c>
      <c r="D48" s="1134">
        <v>0.17795002353561901</v>
      </c>
      <c r="E48" s="1134">
        <v>0.19004987627823741</v>
      </c>
      <c r="F48" s="269" t="s">
        <v>886</v>
      </c>
      <c r="G48" s="952" t="s">
        <v>887</v>
      </c>
      <c r="H48" s="1279">
        <v>0.1039271612745462</v>
      </c>
      <c r="I48" s="1280">
        <v>0.1582689396471825</v>
      </c>
      <c r="J48" s="1251" t="s">
        <v>888</v>
      </c>
      <c r="K48" s="19"/>
    </row>
    <row r="49" spans="2:11">
      <c r="B49" s="196" t="s">
        <v>486</v>
      </c>
      <c r="C49" s="1133">
        <v>1.1065559927229975</v>
      </c>
      <c r="D49" s="1134">
        <v>1.2016933638653917</v>
      </c>
      <c r="E49" s="1134">
        <v>1.2270947024823304</v>
      </c>
      <c r="F49" s="269" t="s">
        <v>889</v>
      </c>
      <c r="G49" s="952" t="s">
        <v>890</v>
      </c>
      <c r="H49" s="19"/>
      <c r="I49" s="19"/>
      <c r="J49" s="19"/>
      <c r="K49" s="19"/>
    </row>
    <row r="50" spans="2:11">
      <c r="B50" s="286" t="s">
        <v>124</v>
      </c>
      <c r="C50" s="1133">
        <v>6.5538180649653471E-2</v>
      </c>
      <c r="D50" s="1134">
        <v>4.6947599301641676E-2</v>
      </c>
      <c r="E50" s="1134">
        <v>4.3020784630112247E-2</v>
      </c>
      <c r="F50" s="269" t="s">
        <v>891</v>
      </c>
      <c r="G50" s="952" t="s">
        <v>892</v>
      </c>
      <c r="H50" s="19"/>
      <c r="I50" s="19"/>
      <c r="J50" s="19"/>
      <c r="K50" s="19"/>
    </row>
    <row r="51" spans="2:11">
      <c r="B51" s="286" t="s">
        <v>437</v>
      </c>
      <c r="C51" s="1133">
        <v>7.4273576208715442E-2</v>
      </c>
      <c r="D51" s="1134">
        <v>5.6970235469907426E-2</v>
      </c>
      <c r="E51" s="1134">
        <v>5.2702366430872651E-2</v>
      </c>
      <c r="F51" s="269" t="s">
        <v>893</v>
      </c>
      <c r="G51" s="952" t="s">
        <v>894</v>
      </c>
      <c r="H51" s="19"/>
      <c r="I51" s="19"/>
      <c r="J51" s="19"/>
      <c r="K51" s="19"/>
    </row>
    <row r="52" spans="2:11">
      <c r="B52" s="286" t="s">
        <v>487</v>
      </c>
      <c r="C52" s="1133">
        <v>1.1528050834462613</v>
      </c>
      <c r="D52" s="1134">
        <v>1.4679100678411046</v>
      </c>
      <c r="E52" s="1134">
        <v>1.556814551740985</v>
      </c>
      <c r="F52" s="269" t="s">
        <v>895</v>
      </c>
      <c r="G52" s="952" t="s">
        <v>896</v>
      </c>
      <c r="H52" s="19"/>
      <c r="I52" s="19"/>
      <c r="J52" s="19"/>
      <c r="K52" s="19"/>
    </row>
    <row r="53" spans="2:11" ht="15" thickBot="1">
      <c r="B53" s="286" t="s">
        <v>488</v>
      </c>
      <c r="C53" s="1133">
        <v>1.017222431843458</v>
      </c>
      <c r="D53" s="1134">
        <v>1.2096641888070083</v>
      </c>
      <c r="E53" s="1134">
        <v>1.270823078263901</v>
      </c>
      <c r="F53" s="269" t="s">
        <v>897</v>
      </c>
      <c r="G53" s="952" t="s">
        <v>898</v>
      </c>
      <c r="H53" s="19"/>
      <c r="I53" s="19"/>
      <c r="J53" s="19"/>
      <c r="K53" s="19"/>
    </row>
    <row r="54" spans="2:11" ht="15">
      <c r="B54" s="734" t="s">
        <v>497</v>
      </c>
      <c r="C54" s="1310">
        <v>283</v>
      </c>
      <c r="D54" s="1311">
        <v>282</v>
      </c>
      <c r="E54" s="1312">
        <v>280</v>
      </c>
      <c r="F54" s="1318">
        <v>-2</v>
      </c>
      <c r="G54" s="1319">
        <v>-3</v>
      </c>
      <c r="H54" s="1309"/>
      <c r="I54" s="19"/>
      <c r="J54" s="19"/>
      <c r="K54" s="19"/>
    </row>
    <row r="55" spans="2:11" ht="15" thickBot="1">
      <c r="B55" s="287" t="s">
        <v>74</v>
      </c>
      <c r="C55" s="1313">
        <v>9950</v>
      </c>
      <c r="D55" s="1314">
        <v>9569</v>
      </c>
      <c r="E55" s="1315">
        <v>9485</v>
      </c>
      <c r="F55" s="1316">
        <v>-84</v>
      </c>
      <c r="G55" s="1317">
        <v>-465</v>
      </c>
      <c r="H55" s="1309"/>
      <c r="I55" s="19"/>
      <c r="J55" s="19"/>
      <c r="K55" s="19"/>
    </row>
    <row r="56" spans="2:11">
      <c r="B56" s="42"/>
      <c r="C56" s="268"/>
      <c r="D56" s="268"/>
      <c r="E56" s="268"/>
      <c r="F56" s="285"/>
      <c r="G56" s="285"/>
      <c r="H56" s="19"/>
      <c r="I56" s="19"/>
      <c r="J56" s="19"/>
      <c r="K56" s="19"/>
    </row>
    <row r="57" spans="2:11">
      <c r="B57" s="1433" t="s">
        <v>797</v>
      </c>
      <c r="C57" s="219"/>
      <c r="D57" s="43"/>
      <c r="E57" s="43"/>
      <c r="F57" s="199"/>
      <c r="G57" s="199"/>
      <c r="H57" s="19"/>
      <c r="I57" s="19"/>
      <c r="J57" s="19"/>
      <c r="K57" s="19"/>
    </row>
    <row r="58" spans="2:11">
      <c r="C58" s="19"/>
      <c r="D58" s="19"/>
      <c r="E58" s="19"/>
      <c r="F58" s="19"/>
      <c r="G58" s="19"/>
      <c r="H58" s="19"/>
      <c r="I58" s="19"/>
      <c r="J58" s="19"/>
      <c r="K58" s="19"/>
    </row>
    <row r="59" spans="2:11">
      <c r="B59" s="19"/>
      <c r="C59" s="19"/>
      <c r="D59" s="19"/>
      <c r="E59" s="19"/>
      <c r="F59" s="19"/>
      <c r="G59" s="19"/>
      <c r="H59" s="19"/>
    </row>
    <row r="60" spans="2:11">
      <c r="B60" s="19"/>
      <c r="C60" s="19"/>
      <c r="D60" s="19"/>
      <c r="E60" s="19"/>
      <c r="F60" s="19"/>
      <c r="G60" s="19"/>
      <c r="H60" s="19"/>
    </row>
    <row r="61" spans="2:11">
      <c r="B61" s="19"/>
      <c r="C61" s="19"/>
      <c r="D61" s="19"/>
      <c r="E61" s="19"/>
      <c r="F61" s="19"/>
      <c r="G61" s="19"/>
      <c r="H61" s="19"/>
    </row>
    <row r="62" spans="2:11">
      <c r="B62" s="19"/>
      <c r="C62" s="19"/>
      <c r="D62" s="19"/>
      <c r="E62" s="19"/>
      <c r="F62" s="19"/>
      <c r="G62" s="19"/>
      <c r="H62" s="19"/>
    </row>
  </sheetData>
  <mergeCells count="9">
    <mergeCell ref="H32:I32"/>
    <mergeCell ref="H44:I44"/>
    <mergeCell ref="C44:E44"/>
    <mergeCell ref="F44:G44"/>
    <mergeCell ref="B2:G3"/>
    <mergeCell ref="F32:G32"/>
    <mergeCell ref="C5:E5"/>
    <mergeCell ref="F5:G5"/>
    <mergeCell ref="C32:E32"/>
  </mergeCells>
  <hyperlinks>
    <hyperlink ref="B4" location="Index!A1" display="Back to index" xr:uid="{2085FAB6-1F5B-4FB2-858F-8DEB9197EBDA}"/>
    <hyperlink ref="A1" location="'Appendices &gt;&gt;'!A1" display="Back to Appendices" xr:uid="{E974C199-481A-4A41-9D02-7C69F68DA1C4}"/>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F56:G56" unlockedFormula="1"/>
    <ignoredError sqref="H33:I33"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J71"/>
  <sheetViews>
    <sheetView showGridLines="0" topLeftCell="A30" zoomScale="76" zoomScaleNormal="90" workbookViewId="0">
      <selection activeCell="B36" sqref="B36:I51"/>
    </sheetView>
  </sheetViews>
  <sheetFormatPr baseColWidth="10" defaultColWidth="11.42578125" defaultRowHeight="14.25"/>
  <cols>
    <col min="1" max="1" width="11.42578125" style="12"/>
    <col min="2" max="2" width="51.5703125" style="19" customWidth="1"/>
    <col min="3" max="7" width="11.5703125" style="19" customWidth="1"/>
    <col min="8" max="8" width="11.42578125" style="19" bestFit="1"/>
    <col min="9" max="9" width="11.42578125" style="12"/>
    <col min="10" max="10" width="16.7109375" style="12" bestFit="1" customWidth="1"/>
    <col min="11" max="14" width="11.42578125" style="12"/>
    <col min="15" max="23" width="11.42578125" style="12" bestFit="1" customWidth="1"/>
    <col min="24" max="24" width="11.42578125" style="12" bestFit="1"/>
    <col min="25" max="16384" width="11.42578125" style="12"/>
  </cols>
  <sheetData>
    <row r="1" spans="1:9" ht="15">
      <c r="A1" s="405" t="s">
        <v>814</v>
      </c>
    </row>
    <row r="2" spans="1:9">
      <c r="A2" s="19"/>
    </row>
    <row r="3" spans="1:9">
      <c r="A3" s="19"/>
    </row>
    <row r="4" spans="1:9">
      <c r="A4" s="19"/>
    </row>
    <row r="5" spans="1:9" s="11" customFormat="1">
      <c r="A5" s="169"/>
      <c r="B5" s="19"/>
      <c r="C5" s="619" t="s">
        <v>498</v>
      </c>
      <c r="E5" s="19"/>
      <c r="F5" s="19"/>
      <c r="G5" s="19"/>
      <c r="H5" s="19"/>
    </row>
    <row r="6" spans="1:9" s="11" customFormat="1">
      <c r="A6" s="169"/>
      <c r="B6" s="19"/>
      <c r="C6" s="619" t="s">
        <v>474</v>
      </c>
      <c r="E6" s="19"/>
      <c r="F6" s="19"/>
      <c r="G6" s="19"/>
      <c r="H6" s="19"/>
    </row>
    <row r="7" spans="1:9" ht="15" thickBot="1">
      <c r="A7" s="19"/>
    </row>
    <row r="8" spans="1:9" ht="14.85" customHeight="1">
      <c r="A8" s="19"/>
      <c r="B8" s="618"/>
      <c r="C8" s="2123" t="s">
        <v>43</v>
      </c>
      <c r="D8" s="2124"/>
      <c r="E8" s="2125"/>
      <c r="F8" s="1921" t="s">
        <v>42</v>
      </c>
      <c r="G8" s="1923"/>
    </row>
    <row r="9" spans="1:9" ht="15" thickBot="1">
      <c r="A9" s="19"/>
      <c r="B9" s="982"/>
      <c r="C9" s="1816" t="s">
        <v>772</v>
      </c>
      <c r="D9" s="1032" t="s">
        <v>713</v>
      </c>
      <c r="E9" s="1817" t="s">
        <v>773</v>
      </c>
      <c r="F9" s="299" t="s">
        <v>26</v>
      </c>
      <c r="G9" s="764" t="s">
        <v>27</v>
      </c>
      <c r="H9" s="619"/>
    </row>
    <row r="10" spans="1:9">
      <c r="A10" s="19"/>
      <c r="B10" s="1557" t="s">
        <v>346</v>
      </c>
      <c r="C10" s="757">
        <v>123278</v>
      </c>
      <c r="D10" s="758">
        <v>52644</v>
      </c>
      <c r="E10" s="759">
        <v>126874</v>
      </c>
      <c r="F10" s="695">
        <v>1.4100372312134337</v>
      </c>
      <c r="G10" s="696">
        <v>2.9169843767744341E-2</v>
      </c>
      <c r="I10" s="588"/>
    </row>
    <row r="11" spans="1:9">
      <c r="A11" s="19"/>
      <c r="B11" s="1558" t="s">
        <v>348</v>
      </c>
      <c r="C11" s="267">
        <v>3779</v>
      </c>
      <c r="D11" s="268">
        <v>3595</v>
      </c>
      <c r="E11" s="733">
        <v>1458</v>
      </c>
      <c r="F11" s="620">
        <v>-0.59443671766342143</v>
      </c>
      <c r="G11" s="760">
        <v>-0.61418364646731938</v>
      </c>
    </row>
    <row r="12" spans="1:9">
      <c r="A12" s="19"/>
      <c r="B12" s="1558" t="s">
        <v>350</v>
      </c>
      <c r="C12" s="267">
        <v>119499</v>
      </c>
      <c r="D12" s="268">
        <v>49049</v>
      </c>
      <c r="E12" s="733">
        <v>125416</v>
      </c>
      <c r="F12" s="620">
        <v>1.5569532508308019</v>
      </c>
      <c r="G12" s="760">
        <v>4.9515058703420101E-2</v>
      </c>
    </row>
    <row r="13" spans="1:9">
      <c r="A13" s="19"/>
      <c r="B13" s="1558" t="s">
        <v>354</v>
      </c>
      <c r="C13" s="267">
        <v>306759</v>
      </c>
      <c r="D13" s="579">
        <v>371402</v>
      </c>
      <c r="E13" s="733">
        <v>335803</v>
      </c>
      <c r="F13" s="620">
        <v>-9.5850318522786582E-2</v>
      </c>
      <c r="G13" s="760">
        <v>9.4680188682320754E-2</v>
      </c>
    </row>
    <row r="14" spans="1:9">
      <c r="A14" s="19"/>
      <c r="B14" s="1558" t="s">
        <v>142</v>
      </c>
      <c r="C14" s="267">
        <v>1218</v>
      </c>
      <c r="D14" s="579">
        <v>1729</v>
      </c>
      <c r="E14" s="733">
        <v>1543</v>
      </c>
      <c r="F14" s="620">
        <v>-0.10757663389242333</v>
      </c>
      <c r="G14" s="760">
        <v>0.2668308702791462</v>
      </c>
    </row>
    <row r="15" spans="1:9">
      <c r="A15" s="19"/>
      <c r="B15" s="1559" t="s">
        <v>499</v>
      </c>
      <c r="C15" s="267">
        <v>7347</v>
      </c>
      <c r="D15" s="579">
        <v>6084</v>
      </c>
      <c r="E15" s="733">
        <v>5484</v>
      </c>
      <c r="F15" s="620">
        <v>-9.8619329388560106E-2</v>
      </c>
      <c r="G15" s="760">
        <v>-0.25357288689260926</v>
      </c>
    </row>
    <row r="16" spans="1:9">
      <c r="A16" s="19"/>
      <c r="B16" s="1559" t="s">
        <v>500</v>
      </c>
      <c r="C16" s="267">
        <v>219369</v>
      </c>
      <c r="D16" s="579">
        <v>214975</v>
      </c>
      <c r="E16" s="733">
        <v>214805</v>
      </c>
      <c r="F16" s="620">
        <v>-7.9078962670076081E-4</v>
      </c>
      <c r="G16" s="760">
        <v>-2.0805127433684789E-2</v>
      </c>
    </row>
    <row r="17" spans="1:8" s="69" customFormat="1">
      <c r="A17" s="222"/>
      <c r="B17" s="1560" t="s">
        <v>378</v>
      </c>
      <c r="C17" s="270">
        <v>657971</v>
      </c>
      <c r="D17" s="682">
        <v>646834</v>
      </c>
      <c r="E17" s="735">
        <v>684509</v>
      </c>
      <c r="F17" s="621">
        <v>5.8245237572545738E-2</v>
      </c>
      <c r="G17" s="756">
        <v>4.0333084588834556E-2</v>
      </c>
      <c r="H17" s="19"/>
    </row>
    <row r="18" spans="1:8">
      <c r="A18" s="19"/>
      <c r="B18" s="1558" t="s">
        <v>145</v>
      </c>
      <c r="C18" s="267">
        <v>22</v>
      </c>
      <c r="D18" s="579">
        <v>4</v>
      </c>
      <c r="E18" s="733">
        <v>39</v>
      </c>
      <c r="F18" s="620" t="s">
        <v>543</v>
      </c>
      <c r="G18" s="760">
        <v>0.77272727272727271</v>
      </c>
      <c r="H18" s="619"/>
    </row>
    <row r="19" spans="1:8">
      <c r="A19" s="19"/>
      <c r="B19" s="1558" t="s">
        <v>501</v>
      </c>
      <c r="C19" s="267">
        <v>3723</v>
      </c>
      <c r="D19" s="579">
        <v>2886</v>
      </c>
      <c r="E19" s="733">
        <v>2373</v>
      </c>
      <c r="F19" s="620">
        <v>-0.17775467775467779</v>
      </c>
      <c r="G19" s="760">
        <v>-0.36261079774375504</v>
      </c>
    </row>
    <row r="20" spans="1:8" ht="15" customHeight="1">
      <c r="A20" s="19"/>
      <c r="B20" s="1558" t="s">
        <v>389</v>
      </c>
      <c r="C20" s="267">
        <v>178674</v>
      </c>
      <c r="D20" s="579">
        <v>165759</v>
      </c>
      <c r="E20" s="733">
        <v>228823</v>
      </c>
      <c r="F20" s="620">
        <v>0.3804559631754536</v>
      </c>
      <c r="G20" s="760">
        <v>0.28067318132464703</v>
      </c>
      <c r="H20" s="619"/>
    </row>
    <row r="21" spans="1:8">
      <c r="A21" s="19"/>
      <c r="B21" s="1560" t="s">
        <v>390</v>
      </c>
      <c r="C21" s="270">
        <v>182419</v>
      </c>
      <c r="D21" s="682">
        <v>168649</v>
      </c>
      <c r="E21" s="735">
        <v>231235</v>
      </c>
      <c r="F21" s="621">
        <v>0.3711021114859856</v>
      </c>
      <c r="G21" s="756">
        <v>0.26760370356158081</v>
      </c>
    </row>
    <row r="22" spans="1:8">
      <c r="A22" s="19"/>
      <c r="B22" s="1561"/>
      <c r="C22" s="270"/>
      <c r="D22" s="682"/>
      <c r="E22" s="735"/>
      <c r="F22" s="621"/>
      <c r="G22" s="756"/>
    </row>
    <row r="23" spans="1:8">
      <c r="A23" s="19"/>
      <c r="B23" s="1558" t="s">
        <v>391</v>
      </c>
      <c r="C23" s="267">
        <v>40505</v>
      </c>
      <c r="D23" s="579">
        <v>40505</v>
      </c>
      <c r="E23" s="733">
        <v>40505</v>
      </c>
      <c r="F23" s="1387">
        <v>0</v>
      </c>
      <c r="G23" s="1388">
        <v>0</v>
      </c>
    </row>
    <row r="24" spans="1:8">
      <c r="A24" s="19"/>
      <c r="B24" s="1558" t="s">
        <v>264</v>
      </c>
      <c r="C24" s="267">
        <v>20243</v>
      </c>
      <c r="D24" s="579">
        <v>20243</v>
      </c>
      <c r="E24" s="733">
        <v>20243</v>
      </c>
      <c r="F24" s="1387">
        <v>0</v>
      </c>
      <c r="G24" s="1388">
        <v>0</v>
      </c>
    </row>
    <row r="25" spans="1:8">
      <c r="A25" s="19"/>
      <c r="B25" s="1558" t="s">
        <v>394</v>
      </c>
      <c r="C25" s="267">
        <v>459</v>
      </c>
      <c r="D25" s="579">
        <v>909</v>
      </c>
      <c r="E25" s="733">
        <v>924</v>
      </c>
      <c r="F25" s="620">
        <v>1.650165016501659E-2</v>
      </c>
      <c r="G25" s="760">
        <v>1.0130718954248366</v>
      </c>
    </row>
    <row r="26" spans="1:8">
      <c r="A26" s="19"/>
      <c r="B26" s="1558"/>
      <c r="C26" s="267"/>
      <c r="D26" s="268"/>
      <c r="E26" s="733"/>
      <c r="F26" s="620"/>
      <c r="G26" s="760"/>
    </row>
    <row r="27" spans="1:8">
      <c r="A27" s="19"/>
      <c r="B27" s="1561" t="s">
        <v>293</v>
      </c>
      <c r="C27" s="267">
        <v>281419</v>
      </c>
      <c r="D27" s="268">
        <v>304309</v>
      </c>
      <c r="E27" s="733">
        <v>245059</v>
      </c>
      <c r="F27" s="620">
        <v>-0.19470341002073555</v>
      </c>
      <c r="G27" s="760">
        <v>-0.12920236373521332</v>
      </c>
    </row>
    <row r="28" spans="1:8">
      <c r="A28" s="19"/>
      <c r="B28" s="1561" t="s">
        <v>502</v>
      </c>
      <c r="C28" s="267">
        <v>132926</v>
      </c>
      <c r="D28" s="268">
        <v>112219</v>
      </c>
      <c r="E28" s="733">
        <v>146543</v>
      </c>
      <c r="F28" s="620">
        <v>0.30586620803963682</v>
      </c>
      <c r="G28" s="760">
        <v>0.10244045559183301</v>
      </c>
    </row>
    <row r="29" spans="1:8" ht="15" thickBot="1">
      <c r="A29" s="19"/>
      <c r="B29" s="1562" t="s">
        <v>503</v>
      </c>
      <c r="C29" s="273">
        <v>657971</v>
      </c>
      <c r="D29" s="274">
        <v>646834</v>
      </c>
      <c r="E29" s="275">
        <v>684509</v>
      </c>
      <c r="F29" s="622">
        <v>5.8245237572545738E-2</v>
      </c>
      <c r="G29" s="623">
        <v>4.0333084588834556E-2</v>
      </c>
    </row>
    <row r="30" spans="1:8" ht="25.35" customHeight="1">
      <c r="A30" s="19"/>
    </row>
    <row r="31" spans="1:8">
      <c r="A31" s="19"/>
    </row>
    <row r="32" spans="1:8">
      <c r="A32" s="19"/>
    </row>
    <row r="33" spans="1:10">
      <c r="A33" s="19"/>
      <c r="C33" s="619" t="s">
        <v>504</v>
      </c>
    </row>
    <row r="34" spans="1:10">
      <c r="A34" s="19"/>
      <c r="C34" s="619" t="s">
        <v>474</v>
      </c>
    </row>
    <row r="35" spans="1:10" ht="15" thickBot="1">
      <c r="A35" s="19"/>
    </row>
    <row r="36" spans="1:10">
      <c r="A36" s="19"/>
      <c r="B36" s="618"/>
      <c r="C36" s="2123" t="s">
        <v>23</v>
      </c>
      <c r="D36" s="2124"/>
      <c r="E36" s="2125"/>
      <c r="F36" s="1921" t="s">
        <v>42</v>
      </c>
      <c r="G36" s="1923"/>
      <c r="H36" s="2084" t="s">
        <v>25</v>
      </c>
      <c r="I36" s="2085"/>
      <c r="J36" s="1273" t="s">
        <v>42</v>
      </c>
    </row>
    <row r="37" spans="1:10" ht="15" thickBot="1">
      <c r="A37" s="19"/>
      <c r="B37" s="982"/>
      <c r="C37" s="761" t="s">
        <v>770</v>
      </c>
      <c r="D37" s="762" t="s">
        <v>714</v>
      </c>
      <c r="E37" s="763" t="s">
        <v>771</v>
      </c>
      <c r="F37" s="852" t="s">
        <v>26</v>
      </c>
      <c r="G37" s="764" t="s">
        <v>27</v>
      </c>
      <c r="H37" s="1274" t="s">
        <v>638</v>
      </c>
      <c r="I37" s="1275" t="s">
        <v>639</v>
      </c>
      <c r="J37" s="1276" t="str">
        <f>I37&amp;" / "&amp;H37</f>
        <v>2025 / 2024</v>
      </c>
    </row>
    <row r="38" spans="1:10" ht="16.149999999999999" customHeight="1">
      <c r="A38" s="19"/>
      <c r="B38" s="1563" t="s">
        <v>505</v>
      </c>
      <c r="C38" s="678">
        <v>1786</v>
      </c>
      <c r="D38" s="279">
        <v>432</v>
      </c>
      <c r="E38" s="679">
        <v>1207</v>
      </c>
      <c r="F38" s="1118">
        <v>1.7939814814814814</v>
      </c>
      <c r="G38" s="1119">
        <v>-0.32418812989921608</v>
      </c>
      <c r="H38" s="678">
        <v>5678</v>
      </c>
      <c r="I38" s="679">
        <v>3677</v>
      </c>
      <c r="J38" s="1281">
        <v>-0.35241282141599151</v>
      </c>
    </row>
    <row r="39" spans="1:10" ht="16.899999999999999" customHeight="1">
      <c r="A39" s="19"/>
      <c r="B39" s="1561" t="s">
        <v>506</v>
      </c>
      <c r="C39" s="267">
        <v>-1782</v>
      </c>
      <c r="D39" s="579">
        <v>-910</v>
      </c>
      <c r="E39" s="733">
        <v>-895</v>
      </c>
      <c r="F39" s="620">
        <v>-1.6483516483516536E-2</v>
      </c>
      <c r="G39" s="760">
        <v>-0.49775533108866443</v>
      </c>
      <c r="H39" s="267">
        <v>-4083</v>
      </c>
      <c r="I39" s="733">
        <v>-2776</v>
      </c>
      <c r="J39" s="1282">
        <v>-0.32010776389909379</v>
      </c>
    </row>
    <row r="40" spans="1:10">
      <c r="A40" s="19"/>
      <c r="B40" s="1560" t="s">
        <v>507</v>
      </c>
      <c r="C40" s="270">
        <v>4</v>
      </c>
      <c r="D40" s="682">
        <v>-478</v>
      </c>
      <c r="E40" s="735">
        <v>312</v>
      </c>
      <c r="F40" s="621">
        <v>-1.6527196652719667</v>
      </c>
      <c r="G40" s="756" t="s">
        <v>543</v>
      </c>
      <c r="H40" s="270">
        <v>1595</v>
      </c>
      <c r="I40" s="735">
        <v>901</v>
      </c>
      <c r="J40" s="1283">
        <v>-0.43510971786833852</v>
      </c>
    </row>
    <row r="41" spans="1:10">
      <c r="A41" s="19"/>
      <c r="B41" s="1561" t="s">
        <v>358</v>
      </c>
      <c r="C41" s="267">
        <v>88102</v>
      </c>
      <c r="D41" s="579">
        <v>95006</v>
      </c>
      <c r="E41" s="733">
        <v>97023</v>
      </c>
      <c r="F41" s="620">
        <v>2.1230238090225839E-2</v>
      </c>
      <c r="G41" s="760">
        <v>0.10125763319788428</v>
      </c>
      <c r="H41" s="267">
        <v>372480</v>
      </c>
      <c r="I41" s="733">
        <v>383334</v>
      </c>
      <c r="J41" s="1282">
        <v>2.9139819587628901E-2</v>
      </c>
    </row>
    <row r="42" spans="1:10">
      <c r="A42" s="19"/>
      <c r="B42" s="1561" t="s">
        <v>508</v>
      </c>
      <c r="C42" s="267">
        <v>-2115</v>
      </c>
      <c r="D42" s="579">
        <v>19532</v>
      </c>
      <c r="E42" s="733">
        <v>10733</v>
      </c>
      <c r="F42" s="620">
        <v>-0.45049150112635672</v>
      </c>
      <c r="G42" s="760" t="s">
        <v>543</v>
      </c>
      <c r="H42" s="267">
        <v>10528</v>
      </c>
      <c r="I42" s="733">
        <v>31503</v>
      </c>
      <c r="J42" s="1282">
        <v>1.9923062310030395</v>
      </c>
    </row>
    <row r="43" spans="1:10">
      <c r="A43" s="19"/>
      <c r="B43" s="1561" t="s">
        <v>365</v>
      </c>
      <c r="C43" s="267">
        <v>-32</v>
      </c>
      <c r="D43" s="579">
        <v>226</v>
      </c>
      <c r="E43" s="733">
        <v>398</v>
      </c>
      <c r="F43" s="620">
        <v>0.76106194690265494</v>
      </c>
      <c r="G43" s="760" t="s">
        <v>543</v>
      </c>
      <c r="H43" s="267">
        <v>-530</v>
      </c>
      <c r="I43" s="733">
        <v>1076</v>
      </c>
      <c r="J43" s="1282">
        <v>-3.030188679245283</v>
      </c>
    </row>
    <row r="44" spans="1:10">
      <c r="A44" s="19"/>
      <c r="B44" s="1561" t="s">
        <v>48</v>
      </c>
      <c r="C44" s="267">
        <v>5628</v>
      </c>
      <c r="D44" s="579">
        <v>1110</v>
      </c>
      <c r="E44" s="733">
        <v>647</v>
      </c>
      <c r="F44" s="620">
        <v>-0.41711711711711708</v>
      </c>
      <c r="G44" s="760">
        <v>-0.8850390902629709</v>
      </c>
      <c r="H44" s="267">
        <v>7137</v>
      </c>
      <c r="I44" s="733">
        <v>2426</v>
      </c>
      <c r="J44" s="1282">
        <v>-0.66008126663864375</v>
      </c>
    </row>
    <row r="45" spans="1:10">
      <c r="A45" s="19"/>
      <c r="B45" s="1561" t="s">
        <v>377</v>
      </c>
      <c r="C45" s="267">
        <v>-29371</v>
      </c>
      <c r="D45" s="579">
        <v>-23947</v>
      </c>
      <c r="E45" s="733">
        <v>-29382</v>
      </c>
      <c r="F45" s="620">
        <v>0.22695953564120774</v>
      </c>
      <c r="G45" s="760">
        <v>3.7451908344965368E-4</v>
      </c>
      <c r="H45" s="267">
        <v>-97457</v>
      </c>
      <c r="I45" s="733">
        <v>-101638</v>
      </c>
      <c r="J45" s="1282">
        <v>4.2900971710600588E-2</v>
      </c>
    </row>
    <row r="46" spans="1:10" ht="15" customHeight="1">
      <c r="A46" s="19"/>
      <c r="B46" s="1561" t="s">
        <v>471</v>
      </c>
      <c r="C46" s="267">
        <v>-20545</v>
      </c>
      <c r="D46" s="579">
        <v>-18686</v>
      </c>
      <c r="E46" s="733">
        <v>-19811</v>
      </c>
      <c r="F46" s="620">
        <v>6.0205501444932086E-2</v>
      </c>
      <c r="G46" s="760">
        <v>-3.5726454125091234E-2</v>
      </c>
      <c r="H46" s="267">
        <v>-78570</v>
      </c>
      <c r="I46" s="733">
        <v>-78280</v>
      </c>
      <c r="J46" s="1282">
        <v>-3.6909761995672641E-3</v>
      </c>
    </row>
    <row r="47" spans="1:10">
      <c r="A47" s="19"/>
      <c r="B47" s="1561" t="s">
        <v>509</v>
      </c>
      <c r="C47" s="267">
        <v>-6612</v>
      </c>
      <c r="D47" s="579">
        <v>-7078</v>
      </c>
      <c r="E47" s="733">
        <v>-7160</v>
      </c>
      <c r="F47" s="620">
        <v>1.1585193557502205E-2</v>
      </c>
      <c r="G47" s="760">
        <v>8.2879612825166316E-2</v>
      </c>
      <c r="H47" s="267">
        <v>-26381</v>
      </c>
      <c r="I47" s="733">
        <v>-28078</v>
      </c>
      <c r="J47" s="1282">
        <v>6.4326598688450032E-2</v>
      </c>
    </row>
    <row r="48" spans="1:10">
      <c r="A48" s="19"/>
      <c r="B48" s="1561" t="s">
        <v>449</v>
      </c>
      <c r="C48" s="267">
        <v>-71</v>
      </c>
      <c r="D48" s="579">
        <v>-267</v>
      </c>
      <c r="E48" s="733">
        <v>-3661</v>
      </c>
      <c r="F48" s="620" t="s">
        <v>543</v>
      </c>
      <c r="G48" s="760" t="s">
        <v>543</v>
      </c>
      <c r="H48" s="267">
        <v>-1249</v>
      </c>
      <c r="I48" s="733">
        <v>-4687</v>
      </c>
      <c r="J48" s="1282">
        <v>2.7526020816653323</v>
      </c>
    </row>
    <row r="49" spans="1:10">
      <c r="A49" s="19"/>
      <c r="B49" s="1560" t="s">
        <v>51</v>
      </c>
      <c r="C49" s="270">
        <v>34988</v>
      </c>
      <c r="D49" s="682">
        <v>65418</v>
      </c>
      <c r="E49" s="735">
        <v>49099</v>
      </c>
      <c r="F49" s="621">
        <v>-0.24945733590143382</v>
      </c>
      <c r="G49" s="756">
        <v>0.40330970618497775</v>
      </c>
      <c r="H49" s="270">
        <v>187553</v>
      </c>
      <c r="I49" s="735">
        <v>206557</v>
      </c>
      <c r="J49" s="1283">
        <v>0.10132602517688327</v>
      </c>
    </row>
    <row r="50" spans="1:10">
      <c r="A50" s="19"/>
      <c r="B50" s="1561" t="s">
        <v>52</v>
      </c>
      <c r="C50" s="267">
        <v>-10666</v>
      </c>
      <c r="D50" s="579">
        <v>-18829</v>
      </c>
      <c r="E50" s="733">
        <v>-14775</v>
      </c>
      <c r="F50" s="620">
        <v>-0.21530617664241325</v>
      </c>
      <c r="G50" s="760">
        <v>0.3852428276767299</v>
      </c>
      <c r="H50" s="267">
        <v>-54627</v>
      </c>
      <c r="I50" s="733">
        <v>-60014</v>
      </c>
      <c r="J50" s="1282">
        <v>9.8614238380288155E-2</v>
      </c>
    </row>
    <row r="51" spans="1:10" ht="15" thickBot="1">
      <c r="A51" s="19"/>
      <c r="B51" s="1562" t="s">
        <v>53</v>
      </c>
      <c r="C51" s="273">
        <v>24322</v>
      </c>
      <c r="D51" s="274">
        <v>46589</v>
      </c>
      <c r="E51" s="275">
        <v>34324</v>
      </c>
      <c r="F51" s="622">
        <v>-0.26325956770911585</v>
      </c>
      <c r="G51" s="623">
        <v>0.41123262889565004</v>
      </c>
      <c r="H51" s="273">
        <v>132926</v>
      </c>
      <c r="I51" s="275">
        <v>146543</v>
      </c>
      <c r="J51" s="1284">
        <v>0.10244045559183301</v>
      </c>
    </row>
    <row r="52" spans="1:10">
      <c r="A52" s="19"/>
    </row>
    <row r="53" spans="1:10">
      <c r="A53" s="19"/>
    </row>
    <row r="54" spans="1:10">
      <c r="A54" s="19"/>
    </row>
    <row r="55" spans="1:10">
      <c r="A55" s="19"/>
      <c r="B55" s="619"/>
      <c r="C55" s="619" t="s">
        <v>632</v>
      </c>
      <c r="D55" s="619"/>
      <c r="E55" s="619"/>
      <c r="F55" s="619"/>
      <c r="G55" s="619"/>
      <c r="H55" s="619"/>
    </row>
    <row r="56" spans="1:10" ht="15" thickBot="1">
      <c r="A56" s="19"/>
    </row>
    <row r="57" spans="1:10">
      <c r="A57" s="19"/>
      <c r="B57" s="564"/>
      <c r="C57" s="2088" t="s">
        <v>23</v>
      </c>
      <c r="D57" s="2089"/>
      <c r="E57" s="2090"/>
      <c r="F57" s="1921" t="s">
        <v>510</v>
      </c>
      <c r="G57" s="1923"/>
      <c r="H57" s="2084" t="s">
        <v>25</v>
      </c>
      <c r="I57" s="2085"/>
      <c r="J57" s="1273" t="s">
        <v>510</v>
      </c>
    </row>
    <row r="58" spans="1:10" ht="15" thickBot="1">
      <c r="A58" s="19"/>
      <c r="B58" s="951"/>
      <c r="C58" s="565" t="str">
        <f>C37</f>
        <v>4Q24</v>
      </c>
      <c r="D58" s="566" t="str">
        <f>D37</f>
        <v>3Q25</v>
      </c>
      <c r="E58" s="768" t="str">
        <f>E37</f>
        <v>4Q25</v>
      </c>
      <c r="F58" s="346" t="s">
        <v>26</v>
      </c>
      <c r="G58" s="767" t="s">
        <v>27</v>
      </c>
      <c r="H58" s="1274" t="str">
        <f>+H37</f>
        <v>2024</v>
      </c>
      <c r="I58" s="1275" t="str">
        <f>+I37</f>
        <v>2025</v>
      </c>
      <c r="J58" s="1276" t="str">
        <f>I58&amp;" / "&amp;H58</f>
        <v>2025 / 2024</v>
      </c>
    </row>
    <row r="59" spans="1:10">
      <c r="A59" s="19"/>
      <c r="B59" s="651" t="s">
        <v>511</v>
      </c>
      <c r="C59" s="428">
        <v>0.19657341593612235</v>
      </c>
      <c r="D59" s="1369">
        <v>0.40977523814587602</v>
      </c>
      <c r="E59" s="429">
        <v>0.29479773130110931</v>
      </c>
      <c r="F59" s="624" t="s">
        <v>899</v>
      </c>
      <c r="G59" s="625" t="s">
        <v>900</v>
      </c>
      <c r="H59" s="1369">
        <v>0.27249445010685075</v>
      </c>
      <c r="I59" s="429">
        <v>0.31554460835978049</v>
      </c>
      <c r="J59" s="1285" t="s">
        <v>901</v>
      </c>
    </row>
    <row r="60" spans="1:10">
      <c r="A60" s="19"/>
      <c r="B60" s="626" t="s">
        <v>512</v>
      </c>
      <c r="C60" s="439">
        <v>3.6110178734729638E-5</v>
      </c>
      <c r="D60" s="1370">
        <v>-4.8593425399202422E-3</v>
      </c>
      <c r="E60" s="765">
        <v>2.8205211812615074E-3</v>
      </c>
      <c r="F60" s="627" t="s">
        <v>902</v>
      </c>
      <c r="G60" s="766" t="s">
        <v>903</v>
      </c>
      <c r="H60" s="1370">
        <v>3.6872653259647742E-3</v>
      </c>
      <c r="I60" s="765">
        <v>2.0241748973811625E-3</v>
      </c>
      <c r="J60" s="1286" t="s">
        <v>904</v>
      </c>
    </row>
    <row r="61" spans="1:10">
      <c r="A61" s="19"/>
      <c r="B61" s="626" t="s">
        <v>513</v>
      </c>
      <c r="C61" s="439">
        <v>0.64182513034127997</v>
      </c>
      <c r="D61" s="1370">
        <v>0.52462409250526454</v>
      </c>
      <c r="E61" s="765">
        <v>0.57660666536947747</v>
      </c>
      <c r="F61" s="627" t="s">
        <v>905</v>
      </c>
      <c r="G61" s="766" t="s">
        <v>906</v>
      </c>
      <c r="H61" s="1370">
        <v>0.54185755126040802</v>
      </c>
      <c r="I61" s="765">
        <v>0.53981520002541072</v>
      </c>
      <c r="J61" s="1286" t="s">
        <v>907</v>
      </c>
    </row>
    <row r="62" spans="1:10" ht="15" thickBot="1">
      <c r="A62" s="19"/>
      <c r="B62" s="769" t="s">
        <v>514</v>
      </c>
      <c r="C62" s="1371">
        <v>0.32559154543792718</v>
      </c>
      <c r="D62" s="1372">
        <v>0.3222269273099006</v>
      </c>
      <c r="E62" s="1373">
        <v>0.33862349756181537</v>
      </c>
      <c r="F62" s="628" t="s">
        <v>908</v>
      </c>
      <c r="G62" s="629" t="s">
        <v>909</v>
      </c>
      <c r="H62" s="1372">
        <v>0.28942324661332497</v>
      </c>
      <c r="I62" s="1373">
        <v>0.30986828145763329</v>
      </c>
      <c r="J62" s="1287" t="s">
        <v>910</v>
      </c>
    </row>
    <row r="63" spans="1:10">
      <c r="A63" s="19"/>
    </row>
    <row r="64" spans="1:10">
      <c r="A64" s="19"/>
      <c r="B64" s="619"/>
      <c r="C64" s="619" t="s">
        <v>633</v>
      </c>
      <c r="D64" s="619"/>
      <c r="E64" s="619"/>
      <c r="F64" s="619"/>
      <c r="G64" s="619"/>
      <c r="H64" s="619"/>
    </row>
    <row r="65" spans="1:8" ht="15" thickBot="1">
      <c r="A65" s="19"/>
    </row>
    <row r="66" spans="1:8">
      <c r="A66" s="19"/>
      <c r="B66" s="630"/>
      <c r="C66" s="630" t="s">
        <v>97</v>
      </c>
      <c r="D66" s="631" t="s">
        <v>515</v>
      </c>
      <c r="E66" s="632" t="s">
        <v>516</v>
      </c>
      <c r="F66" s="630" t="s">
        <v>97</v>
      </c>
      <c r="G66" s="631" t="s">
        <v>515</v>
      </c>
      <c r="H66" s="632" t="s">
        <v>516</v>
      </c>
    </row>
    <row r="67" spans="1:8" ht="15" thickBot="1">
      <c r="A67" s="19"/>
      <c r="B67" s="633"/>
      <c r="C67" s="633" t="s">
        <v>714</v>
      </c>
      <c r="D67" s="634" t="s">
        <v>714</v>
      </c>
      <c r="E67" s="635" t="s">
        <v>714</v>
      </c>
      <c r="F67" s="633" t="s">
        <v>771</v>
      </c>
      <c r="G67" s="634" t="s">
        <v>771</v>
      </c>
      <c r="H67" s="635" t="s">
        <v>771</v>
      </c>
    </row>
    <row r="68" spans="1:8">
      <c r="A68" s="19"/>
      <c r="B68" s="626" t="s">
        <v>517</v>
      </c>
      <c r="C68" s="1664">
        <v>35066.648402774001</v>
      </c>
      <c r="D68" s="1665">
        <v>122261.78421934199</v>
      </c>
      <c r="E68" s="1666">
        <v>0.28681610224060844</v>
      </c>
      <c r="F68" s="1664">
        <v>32818.741839793001</v>
      </c>
      <c r="G68" s="1665">
        <v>115071.342725041</v>
      </c>
      <c r="H68" s="1666">
        <v>0.28520343173723323</v>
      </c>
    </row>
    <row r="69" spans="1:8">
      <c r="A69" s="19"/>
      <c r="B69" s="626" t="s">
        <v>518</v>
      </c>
      <c r="C69" s="1664">
        <v>2343615</v>
      </c>
      <c r="D69" s="1665">
        <v>10167243</v>
      </c>
      <c r="E69" s="1666">
        <v>0.23050644112666532</v>
      </c>
      <c r="F69" s="1664">
        <v>2360014</v>
      </c>
      <c r="G69" s="1845">
        <v>10290313</v>
      </c>
      <c r="H69" s="1666">
        <f>+F69/G69</f>
        <v>0.22934326681802586</v>
      </c>
    </row>
    <row r="70" spans="1:8" ht="15" thickBot="1">
      <c r="A70" s="19"/>
      <c r="B70" s="1350" t="s">
        <v>519</v>
      </c>
      <c r="C70" s="1667">
        <v>1092.2023700899999</v>
      </c>
      <c r="D70" s="1668">
        <v>4319.7279528799991</v>
      </c>
      <c r="E70" s="1669">
        <v>0.25284054505372716</v>
      </c>
      <c r="F70" s="1667">
        <v>1122.7754181199998</v>
      </c>
      <c r="G70" s="1846">
        <v>4524.903587589999</v>
      </c>
      <c r="H70" s="1847">
        <v>0.24813245108676432</v>
      </c>
    </row>
    <row r="71" spans="1:8">
      <c r="A71" s="19"/>
      <c r="E71" s="636"/>
    </row>
  </sheetData>
  <mergeCells count="8">
    <mergeCell ref="H36:I36"/>
    <mergeCell ref="H57:I57"/>
    <mergeCell ref="C8:E8"/>
    <mergeCell ref="C57:E57"/>
    <mergeCell ref="F57:G57"/>
    <mergeCell ref="C36:E36"/>
    <mergeCell ref="F36:G36"/>
    <mergeCell ref="F8:G8"/>
  </mergeCells>
  <hyperlinks>
    <hyperlink ref="A1" location="'Appendices &gt;&gt;'!A1" display="Back to Appendices" xr:uid="{03922E12-B05B-43C6-B625-32D7E4120D9F}"/>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ignoredErrors>
    <ignoredError sqref="J37 H57:I57 J58 H58:I58" unlockedFormula="1"/>
    <ignoredError sqref="H37:I37"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topLeftCell="E2" zoomScale="76" zoomScaleNormal="88" workbookViewId="0">
      <selection activeCell="G20" sqref="G20"/>
    </sheetView>
  </sheetViews>
  <sheetFormatPr baseColWidth="10" defaultColWidth="11.42578125" defaultRowHeight="14.25"/>
  <cols>
    <col min="1" max="1" width="11.42578125" style="8"/>
    <col min="2" max="2" width="18.5703125" style="211" customWidth="1"/>
    <col min="3" max="3" width="11" style="8" bestFit="1" customWidth="1"/>
    <col min="4" max="4" width="18.28515625" style="8" customWidth="1"/>
    <col min="5" max="5" width="12.5703125" style="8" bestFit="1" customWidth="1"/>
    <col min="6" max="6" width="12.5703125" style="8" customWidth="1"/>
    <col min="7" max="7" width="12.5703125" style="8" bestFit="1" customWidth="1"/>
    <col min="8" max="8" width="12.5703125" style="8" customWidth="1"/>
    <col min="9" max="9" width="11" style="8" bestFit="1" customWidth="1"/>
    <col min="10" max="11" width="11.42578125" style="8"/>
    <col min="12" max="12" width="12.7109375" style="8" bestFit="1" customWidth="1"/>
    <col min="13" max="16384" width="11.42578125" style="8"/>
  </cols>
  <sheetData>
    <row r="1" spans="1:23" ht="15">
      <c r="A1" s="405" t="s">
        <v>814</v>
      </c>
    </row>
    <row r="2" spans="1:23" ht="15">
      <c r="B2" s="2121" t="s">
        <v>520</v>
      </c>
      <c r="C2" s="2114"/>
      <c r="D2" s="2114"/>
      <c r="E2" s="2114"/>
      <c r="F2" s="2114"/>
      <c r="G2" s="2114"/>
      <c r="H2" s="2114"/>
      <c r="I2" s="2114"/>
      <c r="J2" s="163"/>
      <c r="K2" s="163"/>
      <c r="L2" s="163"/>
      <c r="M2" s="163"/>
      <c r="W2" s="60"/>
    </row>
    <row r="3" spans="1:23" ht="15">
      <c r="B3" s="2114"/>
      <c r="C3" s="2114"/>
      <c r="D3" s="2114"/>
      <c r="E3" s="2114"/>
      <c r="F3" s="2114"/>
      <c r="G3" s="2114"/>
      <c r="H3" s="2114"/>
      <c r="I3" s="2114"/>
      <c r="J3" s="163"/>
      <c r="K3" s="163"/>
      <c r="L3" s="163"/>
      <c r="M3" s="163"/>
      <c r="W3" s="60"/>
    </row>
    <row r="4" spans="1:23" ht="15" thickBot="1">
      <c r="B4" s="2129"/>
      <c r="C4" s="2129"/>
      <c r="D4" s="2129"/>
      <c r="E4" s="228"/>
      <c r="F4" s="228"/>
      <c r="G4" s="228"/>
      <c r="H4" s="187"/>
      <c r="I4" s="187"/>
      <c r="J4" s="163"/>
      <c r="K4" s="163"/>
      <c r="L4" s="163"/>
      <c r="M4" s="163"/>
      <c r="W4" s="61"/>
    </row>
    <row r="5" spans="1:23">
      <c r="B5" s="983"/>
      <c r="C5" s="984"/>
      <c r="D5" s="985"/>
      <c r="E5" s="1925" t="s">
        <v>43</v>
      </c>
      <c r="F5" s="2128"/>
      <c r="G5" s="1926"/>
      <c r="H5" s="2130" t="s">
        <v>521</v>
      </c>
      <c r="I5" s="2131"/>
      <c r="J5" s="163"/>
      <c r="K5" s="163"/>
      <c r="L5" s="163"/>
      <c r="M5" s="163"/>
      <c r="W5" s="62"/>
    </row>
    <row r="6" spans="1:23" ht="15" thickBot="1">
      <c r="B6" s="241"/>
      <c r="C6" s="229"/>
      <c r="D6" s="230"/>
      <c r="E6" s="1816" t="s">
        <v>772</v>
      </c>
      <c r="F6" s="1033" t="s">
        <v>713</v>
      </c>
      <c r="G6" s="1818" t="s">
        <v>773</v>
      </c>
      <c r="H6" s="299" t="s">
        <v>26</v>
      </c>
      <c r="I6" s="764" t="s">
        <v>27</v>
      </c>
      <c r="J6" s="163"/>
      <c r="K6" s="163"/>
      <c r="L6" s="163"/>
      <c r="M6" s="163"/>
      <c r="W6" s="63"/>
    </row>
    <row r="7" spans="1:23">
      <c r="B7" s="242" t="s">
        <v>476</v>
      </c>
      <c r="C7" s="231"/>
      <c r="D7" s="163"/>
      <c r="E7" s="678">
        <v>17890138</v>
      </c>
      <c r="F7" s="1004">
        <v>20594428</v>
      </c>
      <c r="G7" s="679">
        <v>20626179</v>
      </c>
      <c r="H7" s="902">
        <v>1.5417276945006719E-3</v>
      </c>
      <c r="I7" s="903">
        <v>0.15293571240199499</v>
      </c>
      <c r="J7" s="163"/>
      <c r="K7" s="163"/>
      <c r="L7" s="163"/>
      <c r="M7" s="163"/>
      <c r="W7" s="64"/>
    </row>
    <row r="8" spans="1:23" ht="15">
      <c r="B8" s="242" t="s">
        <v>695</v>
      </c>
      <c r="C8" s="231"/>
      <c r="D8" s="231"/>
      <c r="E8" s="267">
        <v>13898637</v>
      </c>
      <c r="F8" s="268">
        <v>14661176</v>
      </c>
      <c r="G8" s="733">
        <v>14870100</v>
      </c>
      <c r="H8" s="300">
        <v>1.4250152920884274E-2</v>
      </c>
      <c r="I8" s="770">
        <v>6.9896278318514193E-2</v>
      </c>
      <c r="J8" s="163"/>
      <c r="K8" s="163"/>
      <c r="L8" s="163"/>
      <c r="M8" s="163"/>
      <c r="W8" s="61"/>
    </row>
    <row r="9" spans="1:23">
      <c r="B9" s="242" t="s">
        <v>390</v>
      </c>
      <c r="C9" s="231"/>
      <c r="D9" s="231"/>
      <c r="E9" s="267">
        <v>14504765</v>
      </c>
      <c r="F9" s="268">
        <v>16308599</v>
      </c>
      <c r="G9" s="733">
        <v>16311360</v>
      </c>
      <c r="H9" s="300">
        <v>1.6929719100944318E-4</v>
      </c>
      <c r="I9" s="770">
        <v>0.12455182831297162</v>
      </c>
      <c r="J9" s="163"/>
      <c r="K9" s="163"/>
      <c r="L9" s="163"/>
      <c r="M9" s="163"/>
      <c r="W9" s="65"/>
    </row>
    <row r="10" spans="1:23" ht="15" thickBot="1">
      <c r="B10" s="986" t="s">
        <v>61</v>
      </c>
      <c r="C10" s="232"/>
      <c r="D10" s="232"/>
      <c r="E10" s="280">
        <v>3369625</v>
      </c>
      <c r="F10" s="281">
        <v>3602690</v>
      </c>
      <c r="G10" s="282">
        <v>3596512</v>
      </c>
      <c r="H10" s="904">
        <v>-1.7148297522129319E-3</v>
      </c>
      <c r="I10" s="905">
        <v>6.7333011833661027E-2</v>
      </c>
      <c r="J10" s="163"/>
      <c r="K10" s="163"/>
      <c r="L10" s="163"/>
      <c r="M10" s="163"/>
      <c r="W10" s="65"/>
    </row>
    <row r="11" spans="1:23">
      <c r="B11" s="210"/>
      <c r="C11" s="163"/>
      <c r="D11" s="163"/>
      <c r="E11" s="163"/>
      <c r="F11" s="163"/>
      <c r="G11" s="163"/>
      <c r="H11" s="163"/>
      <c r="I11" s="163"/>
      <c r="J11" s="163"/>
      <c r="K11" s="163"/>
      <c r="L11" s="163"/>
      <c r="M11" s="163"/>
      <c r="W11" s="66"/>
    </row>
    <row r="12" spans="1:23" ht="15" thickBot="1">
      <c r="B12" s="210"/>
      <c r="C12" s="163"/>
      <c r="D12" s="163"/>
      <c r="E12" s="163"/>
      <c r="F12" s="163"/>
      <c r="G12" s="163"/>
      <c r="H12" s="163"/>
      <c r="I12" s="163"/>
      <c r="J12" s="163"/>
      <c r="K12" s="163"/>
      <c r="L12" s="163"/>
      <c r="M12" s="163"/>
      <c r="W12" s="66"/>
    </row>
    <row r="13" spans="1:23">
      <c r="B13" s="983"/>
      <c r="C13" s="984"/>
      <c r="D13" s="985"/>
      <c r="E13" s="2111" t="s">
        <v>23</v>
      </c>
      <c r="F13" s="2112"/>
      <c r="G13" s="2113"/>
      <c r="H13" s="2130" t="s">
        <v>42</v>
      </c>
      <c r="I13" s="2131"/>
      <c r="J13" s="2084" t="s">
        <v>25</v>
      </c>
      <c r="K13" s="2085"/>
      <c r="L13" s="1273" t="s">
        <v>42</v>
      </c>
      <c r="M13" s="163"/>
      <c r="W13" s="66"/>
    </row>
    <row r="14" spans="1:23" ht="15" thickBot="1">
      <c r="B14" s="241"/>
      <c r="C14" s="229"/>
      <c r="D14" s="230"/>
      <c r="E14" s="761" t="s">
        <v>770</v>
      </c>
      <c r="F14" s="299" t="s">
        <v>714</v>
      </c>
      <c r="G14" s="764" t="s">
        <v>771</v>
      </c>
      <c r="H14" s="852" t="s">
        <v>26</v>
      </c>
      <c r="I14" s="764" t="s">
        <v>27</v>
      </c>
      <c r="J14" s="1288" t="s">
        <v>638</v>
      </c>
      <c r="K14" s="1289" t="s">
        <v>639</v>
      </c>
      <c r="L14" s="1276" t="str">
        <f>K14&amp;" / "&amp;J14</f>
        <v>2025 / 2024</v>
      </c>
      <c r="M14" s="163"/>
      <c r="W14" s="66"/>
    </row>
    <row r="15" spans="1:23">
      <c r="B15" s="987" t="s">
        <v>370</v>
      </c>
      <c r="C15" s="234"/>
      <c r="D15" s="234"/>
      <c r="E15" s="678">
        <v>293055</v>
      </c>
      <c r="F15" s="279">
        <v>359462</v>
      </c>
      <c r="G15" s="679">
        <v>385944</v>
      </c>
      <c r="H15" s="441">
        <v>7.3671208639578101E-2</v>
      </c>
      <c r="I15" s="1120">
        <v>0.31696780467830266</v>
      </c>
      <c r="J15" s="678">
        <v>1229908</v>
      </c>
      <c r="K15" s="679">
        <v>1365897</v>
      </c>
      <c r="L15" s="1290">
        <v>0.11056843276082429</v>
      </c>
      <c r="M15" s="163"/>
      <c r="W15" s="66"/>
    </row>
    <row r="16" spans="1:23">
      <c r="B16" s="224" t="s">
        <v>372</v>
      </c>
      <c r="C16" s="233"/>
      <c r="D16" s="233"/>
      <c r="E16" s="267">
        <v>-102995</v>
      </c>
      <c r="F16" s="268">
        <v>-108282</v>
      </c>
      <c r="G16" s="733">
        <v>-175202</v>
      </c>
      <c r="H16" s="220">
        <v>0.61801592139044348</v>
      </c>
      <c r="I16" s="1121">
        <v>0.7010728676149327</v>
      </c>
      <c r="J16" s="267">
        <v>-530204</v>
      </c>
      <c r="K16" s="733">
        <v>-483995</v>
      </c>
      <c r="L16" s="1291">
        <v>-8.7153246674864793E-2</v>
      </c>
      <c r="M16" s="163"/>
      <c r="W16" s="66"/>
    </row>
    <row r="17" spans="2:23" s="58" customFormat="1" ht="15">
      <c r="B17" s="225" t="s">
        <v>49</v>
      </c>
      <c r="C17" s="235"/>
      <c r="D17" s="235"/>
      <c r="E17" s="270">
        <v>190060</v>
      </c>
      <c r="F17" s="271">
        <v>251180</v>
      </c>
      <c r="G17" s="735">
        <v>210742</v>
      </c>
      <c r="H17" s="221">
        <v>-0.16099211720678397</v>
      </c>
      <c r="I17" s="1122">
        <v>0.10881826791539506</v>
      </c>
      <c r="J17" s="270">
        <v>699704</v>
      </c>
      <c r="K17" s="735">
        <v>881902</v>
      </c>
      <c r="L17" s="1292">
        <v>0.26039296616855134</v>
      </c>
      <c r="M17" s="147"/>
      <c r="W17" s="67"/>
    </row>
    <row r="18" spans="2:23">
      <c r="B18" s="1166" t="s">
        <v>539</v>
      </c>
      <c r="C18" s="19"/>
      <c r="D18" s="1564"/>
      <c r="E18" s="267">
        <v>0</v>
      </c>
      <c r="F18" s="579">
        <v>421839</v>
      </c>
      <c r="G18" s="733">
        <v>414421</v>
      </c>
      <c r="H18" s="220">
        <v>-1.7584907986222253E-2</v>
      </c>
      <c r="I18" s="1121" t="s">
        <v>543</v>
      </c>
      <c r="J18" s="267">
        <v>0</v>
      </c>
      <c r="K18" s="733">
        <v>1389259</v>
      </c>
      <c r="L18" s="1291" t="s">
        <v>543</v>
      </c>
      <c r="M18" s="163"/>
      <c r="W18" s="63"/>
    </row>
    <row r="19" spans="2:23">
      <c r="B19" s="1005" t="s">
        <v>540</v>
      </c>
      <c r="C19" s="19"/>
      <c r="D19" s="1564"/>
      <c r="E19" s="267">
        <v>0</v>
      </c>
      <c r="F19" s="579">
        <v>-297919</v>
      </c>
      <c r="G19" s="733">
        <v>-289738</v>
      </c>
      <c r="H19" s="220">
        <v>-2.7460484225578119E-2</v>
      </c>
      <c r="I19" s="1121" t="s">
        <v>543</v>
      </c>
      <c r="J19" s="267">
        <v>0</v>
      </c>
      <c r="K19" s="733">
        <v>-974562</v>
      </c>
      <c r="L19" s="1291" t="s">
        <v>543</v>
      </c>
      <c r="M19" s="163"/>
      <c r="W19" s="63"/>
    </row>
    <row r="20" spans="2:23">
      <c r="B20" s="1006" t="s">
        <v>541</v>
      </c>
      <c r="C20" s="19"/>
      <c r="D20" s="1417"/>
      <c r="E20" s="270">
        <v>0</v>
      </c>
      <c r="F20" s="682">
        <v>123920</v>
      </c>
      <c r="G20" s="735">
        <v>124683</v>
      </c>
      <c r="H20" s="221">
        <v>6.1571981923822516E-3</v>
      </c>
      <c r="I20" s="1122" t="s">
        <v>543</v>
      </c>
      <c r="J20" s="270">
        <v>0</v>
      </c>
      <c r="K20" s="735">
        <v>414697</v>
      </c>
      <c r="L20" s="1292" t="s">
        <v>543</v>
      </c>
      <c r="M20" s="163"/>
      <c r="W20" s="63"/>
    </row>
    <row r="21" spans="2:23" s="59" customFormat="1" ht="15">
      <c r="B21" s="226" t="s">
        <v>415</v>
      </c>
      <c r="C21" s="233"/>
      <c r="D21" s="233"/>
      <c r="E21" s="267">
        <v>208159</v>
      </c>
      <c r="F21" s="268">
        <v>220584</v>
      </c>
      <c r="G21" s="733">
        <v>226388</v>
      </c>
      <c r="H21" s="220">
        <v>2.6311971856526339E-2</v>
      </c>
      <c r="I21" s="1121">
        <v>8.7572480651809448E-2</v>
      </c>
      <c r="J21" s="267">
        <v>834304</v>
      </c>
      <c r="K21" s="733">
        <v>920051</v>
      </c>
      <c r="L21" s="1291">
        <v>0.10277668571647736</v>
      </c>
      <c r="M21" s="147"/>
      <c r="W21" s="68"/>
    </row>
    <row r="22" spans="2:23" ht="15" customHeight="1">
      <c r="B22" s="224" t="s">
        <v>522</v>
      </c>
      <c r="C22" s="233"/>
      <c r="D22" s="233"/>
      <c r="E22" s="267">
        <v>-138943</v>
      </c>
      <c r="F22" s="268">
        <v>-158576</v>
      </c>
      <c r="G22" s="733">
        <v>-160732</v>
      </c>
      <c r="H22" s="220">
        <v>1.3596004439511589E-2</v>
      </c>
      <c r="I22" s="1121">
        <v>0.15681970304369419</v>
      </c>
      <c r="J22" s="267">
        <v>-535059</v>
      </c>
      <c r="K22" s="733">
        <v>-621508</v>
      </c>
      <c r="L22" s="1291">
        <v>0.16156909798732477</v>
      </c>
      <c r="M22" s="163"/>
      <c r="W22" s="63"/>
    </row>
    <row r="23" spans="2:23">
      <c r="B23" s="697" t="s">
        <v>523</v>
      </c>
      <c r="C23" s="233"/>
      <c r="D23" s="233"/>
      <c r="E23" s="267">
        <v>-132088</v>
      </c>
      <c r="F23" s="268">
        <v>-141444</v>
      </c>
      <c r="G23" s="733">
        <v>-143961</v>
      </c>
      <c r="H23" s="220">
        <v>1.779502842114189E-2</v>
      </c>
      <c r="I23" s="1121">
        <v>8.9887045000302868E-2</v>
      </c>
      <c r="J23" s="267">
        <v>-507356</v>
      </c>
      <c r="K23" s="733">
        <v>-560081</v>
      </c>
      <c r="L23" s="1291">
        <v>0.10392111259155312</v>
      </c>
      <c r="M23" s="163"/>
      <c r="W23" s="63"/>
    </row>
    <row r="24" spans="2:23" ht="15">
      <c r="B24" s="225" t="s">
        <v>38</v>
      </c>
      <c r="C24" s="235"/>
      <c r="D24" s="235"/>
      <c r="E24" s="270">
        <v>69216</v>
      </c>
      <c r="F24" s="271">
        <v>62008</v>
      </c>
      <c r="G24" s="735">
        <v>65656</v>
      </c>
      <c r="H24" s="221">
        <v>5.8831118565346507E-2</v>
      </c>
      <c r="I24" s="1122">
        <v>-5.1433194637078183E-2</v>
      </c>
      <c r="J24" s="270">
        <v>299245</v>
      </c>
      <c r="K24" s="735">
        <v>298543</v>
      </c>
      <c r="L24" s="1292">
        <v>-2.345903858042786E-3</v>
      </c>
      <c r="M24" s="163"/>
      <c r="W24" s="68"/>
    </row>
    <row r="25" spans="2:23">
      <c r="B25" s="226" t="s">
        <v>524</v>
      </c>
      <c r="C25" s="233"/>
      <c r="D25" s="233"/>
      <c r="E25" s="267">
        <v>-4065</v>
      </c>
      <c r="F25" s="268">
        <v>-5160</v>
      </c>
      <c r="G25" s="733">
        <v>-4433</v>
      </c>
      <c r="H25" s="220">
        <v>-0.14089147286821702</v>
      </c>
      <c r="I25" s="1121">
        <v>9.0528905289052997E-2</v>
      </c>
      <c r="J25" s="267">
        <v>-14265</v>
      </c>
      <c r="K25" s="733">
        <v>-20141</v>
      </c>
      <c r="L25" s="1291">
        <v>0.4119172800560813</v>
      </c>
      <c r="M25" s="163"/>
    </row>
    <row r="26" spans="2:23" s="58" customFormat="1" ht="14.85" customHeight="1">
      <c r="B26" s="1565" t="s">
        <v>525</v>
      </c>
      <c r="C26" s="235"/>
      <c r="D26" s="235"/>
      <c r="E26" s="267"/>
      <c r="F26" s="268"/>
      <c r="G26" s="733"/>
      <c r="H26" s="220"/>
      <c r="I26" s="1121"/>
      <c r="J26" s="267"/>
      <c r="K26" s="733"/>
      <c r="L26" s="1291"/>
      <c r="M26" s="147"/>
    </row>
    <row r="27" spans="2:23" s="59" customFormat="1" ht="15">
      <c r="B27" s="243" t="s">
        <v>365</v>
      </c>
      <c r="C27" s="233"/>
      <c r="D27" s="233"/>
      <c r="E27" s="267">
        <v>1151</v>
      </c>
      <c r="F27" s="268">
        <v>1454</v>
      </c>
      <c r="G27" s="733">
        <v>-4500</v>
      </c>
      <c r="H27" s="220">
        <v>-4.0949105914718018</v>
      </c>
      <c r="I27" s="1121">
        <v>-4.9096437880104258</v>
      </c>
      <c r="J27" s="267">
        <v>-657</v>
      </c>
      <c r="K27" s="733">
        <v>-2909</v>
      </c>
      <c r="L27" s="1291">
        <v>3.4277016742770163</v>
      </c>
      <c r="M27" s="147"/>
    </row>
    <row r="28" spans="2:23" s="59" customFormat="1" ht="15">
      <c r="B28" s="224" t="s">
        <v>526</v>
      </c>
      <c r="C28" s="233"/>
      <c r="D28" s="233"/>
      <c r="E28" s="267">
        <v>-15450</v>
      </c>
      <c r="F28" s="268">
        <v>-12740</v>
      </c>
      <c r="G28" s="733">
        <v>20281</v>
      </c>
      <c r="H28" s="220">
        <v>-2.5919152276295137</v>
      </c>
      <c r="I28" s="1121">
        <v>-2.3126860841423946</v>
      </c>
      <c r="J28" s="267">
        <v>62389</v>
      </c>
      <c r="K28" s="733">
        <v>-42245</v>
      </c>
      <c r="L28" s="1291">
        <v>-1.6771225696837584</v>
      </c>
      <c r="M28" s="147"/>
    </row>
    <row r="29" spans="2:23">
      <c r="B29" s="224" t="s">
        <v>527</v>
      </c>
      <c r="C29" s="233"/>
      <c r="D29" s="233"/>
      <c r="E29" s="267">
        <v>52454</v>
      </c>
      <c r="F29" s="268">
        <v>46175</v>
      </c>
      <c r="G29" s="733">
        <v>92116</v>
      </c>
      <c r="H29" s="220">
        <v>0.99493232268543585</v>
      </c>
      <c r="I29" s="1121">
        <v>0.75612917985282335</v>
      </c>
      <c r="J29" s="267">
        <v>152442</v>
      </c>
      <c r="K29" s="733">
        <v>198898</v>
      </c>
      <c r="L29" s="1291">
        <v>0.30474541136957001</v>
      </c>
      <c r="M29" s="163"/>
    </row>
    <row r="30" spans="2:23" s="59" customFormat="1" ht="15">
      <c r="B30" s="225" t="s">
        <v>528</v>
      </c>
      <c r="C30" s="235"/>
      <c r="D30" s="235"/>
      <c r="E30" s="270">
        <v>34090</v>
      </c>
      <c r="F30" s="271">
        <v>29729</v>
      </c>
      <c r="G30" s="735">
        <v>103464</v>
      </c>
      <c r="H30" s="221">
        <v>2.4802381513000773</v>
      </c>
      <c r="I30" s="1122">
        <v>2.03502493399824</v>
      </c>
      <c r="J30" s="270">
        <v>199909</v>
      </c>
      <c r="K30" s="735">
        <v>133603</v>
      </c>
      <c r="L30" s="1292">
        <v>-0.3316809148162414</v>
      </c>
      <c r="M30" s="147"/>
    </row>
    <row r="31" spans="2:23">
      <c r="B31" s="227" t="s">
        <v>222</v>
      </c>
      <c r="C31" s="233"/>
      <c r="D31" s="236"/>
      <c r="E31" s="267">
        <v>-84895</v>
      </c>
      <c r="F31" s="268">
        <v>-165580</v>
      </c>
      <c r="G31" s="733">
        <v>-176482</v>
      </c>
      <c r="H31" s="220">
        <v>6.5841285179369491E-2</v>
      </c>
      <c r="I31" s="1121">
        <v>1.0788267860298015</v>
      </c>
      <c r="J31" s="267">
        <v>-300773</v>
      </c>
      <c r="K31" s="733">
        <v>-608976</v>
      </c>
      <c r="L31" s="1291">
        <v>1.0247030152307555</v>
      </c>
      <c r="M31" s="163"/>
    </row>
    <row r="32" spans="2:23" s="86" customFormat="1" ht="15">
      <c r="B32" s="227" t="s">
        <v>449</v>
      </c>
      <c r="C32" s="233"/>
      <c r="D32" s="237"/>
      <c r="E32" s="267">
        <v>-25602</v>
      </c>
      <c r="F32" s="268">
        <v>-18325</v>
      </c>
      <c r="G32" s="733">
        <v>-42273</v>
      </c>
      <c r="H32" s="220">
        <v>1.3068485675306958</v>
      </c>
      <c r="I32" s="1121">
        <v>0.6511600656198735</v>
      </c>
      <c r="J32" s="267">
        <v>-84030</v>
      </c>
      <c r="K32" s="733">
        <v>-90257</v>
      </c>
      <c r="L32" s="1291">
        <v>7.410448649291923E-2</v>
      </c>
      <c r="M32" s="239"/>
    </row>
    <row r="33" spans="2:13" s="13" customFormat="1">
      <c r="B33" s="225" t="s">
        <v>40</v>
      </c>
      <c r="C33" s="235"/>
      <c r="D33" s="235"/>
      <c r="E33" s="270">
        <v>-110497</v>
      </c>
      <c r="F33" s="271">
        <v>-183905</v>
      </c>
      <c r="G33" s="735">
        <v>-218755</v>
      </c>
      <c r="H33" s="221">
        <v>0.18950001359397506</v>
      </c>
      <c r="I33" s="1122">
        <v>0.97973700643456385</v>
      </c>
      <c r="J33" s="270">
        <v>-384803</v>
      </c>
      <c r="K33" s="735">
        <v>-699233</v>
      </c>
      <c r="L33" s="1292">
        <v>0.81711940915221559</v>
      </c>
      <c r="M33" s="240"/>
    </row>
    <row r="34" spans="2:13" s="13" customFormat="1">
      <c r="B34" s="224" t="s">
        <v>52</v>
      </c>
      <c r="C34" s="233"/>
      <c r="D34" s="233"/>
      <c r="E34" s="267">
        <v>-13274</v>
      </c>
      <c r="F34" s="268">
        <v>-49398</v>
      </c>
      <c r="G34" s="733">
        <v>-54675</v>
      </c>
      <c r="H34" s="220">
        <v>0.10682618729503224</v>
      </c>
      <c r="I34" s="1121">
        <v>3.1189543468434531</v>
      </c>
      <c r="J34" s="267">
        <v>-44280</v>
      </c>
      <c r="K34" s="733">
        <v>-157693</v>
      </c>
      <c r="L34" s="1291">
        <v>2.5612691960252936</v>
      </c>
      <c r="M34" s="240"/>
    </row>
    <row r="35" spans="2:13" s="13" customFormat="1" ht="15" thickBot="1">
      <c r="B35" s="244" t="s">
        <v>424</v>
      </c>
      <c r="C35" s="238"/>
      <c r="D35" s="238"/>
      <c r="E35" s="273">
        <v>169595</v>
      </c>
      <c r="F35" s="274">
        <v>233534</v>
      </c>
      <c r="G35" s="275">
        <v>231115</v>
      </c>
      <c r="H35" s="304">
        <v>-1.0358234775236119E-2</v>
      </c>
      <c r="I35" s="1123">
        <v>0.36274654323535471</v>
      </c>
      <c r="J35" s="273">
        <v>769775</v>
      </c>
      <c r="K35" s="275">
        <v>871819</v>
      </c>
      <c r="L35" s="1293">
        <v>0.13256341138644401</v>
      </c>
      <c r="M35" s="240"/>
    </row>
    <row r="36" spans="2:13" s="13" customFormat="1">
      <c r="B36" s="210"/>
      <c r="C36" s="163"/>
      <c r="D36" s="163"/>
      <c r="E36" s="163"/>
      <c r="F36" s="163"/>
      <c r="G36" s="163"/>
      <c r="H36" s="163"/>
      <c r="I36" s="163"/>
      <c r="J36" s="163"/>
      <c r="K36" s="240"/>
      <c r="L36" s="240"/>
      <c r="M36" s="240"/>
    </row>
    <row r="37" spans="2:13" ht="142.9" customHeight="1">
      <c r="B37" s="2126" t="s">
        <v>623</v>
      </c>
      <c r="C37" s="2126"/>
      <c r="D37" s="2126"/>
      <c r="E37" s="2127"/>
      <c r="F37" s="2126"/>
      <c r="G37" s="2126"/>
      <c r="H37" s="2126"/>
      <c r="I37" s="2126"/>
      <c r="J37" s="163"/>
      <c r="K37" s="163"/>
      <c r="L37" s="163"/>
      <c r="M37" s="163"/>
    </row>
    <row r="38" spans="2:13">
      <c r="B38" s="210"/>
      <c r="C38" s="163"/>
      <c r="D38" s="163"/>
      <c r="E38" s="163"/>
      <c r="F38" s="163"/>
      <c r="G38" s="163"/>
      <c r="H38" s="163"/>
      <c r="I38" s="163"/>
      <c r="J38" s="163"/>
      <c r="K38" s="163"/>
      <c r="L38" s="163"/>
      <c r="M38" s="163"/>
    </row>
    <row r="39" spans="2:13">
      <c r="B39" s="210"/>
      <c r="C39" s="163"/>
      <c r="D39" s="163"/>
      <c r="E39" s="163"/>
      <c r="F39" s="163"/>
      <c r="G39" s="163"/>
      <c r="H39" s="163"/>
      <c r="I39" s="163"/>
      <c r="J39" s="163"/>
      <c r="K39" s="163"/>
      <c r="L39" s="163"/>
      <c r="M39" s="163"/>
    </row>
    <row r="40" spans="2:13">
      <c r="B40" s="210"/>
      <c r="C40" s="163"/>
      <c r="D40" s="163"/>
      <c r="E40" s="163"/>
      <c r="F40" s="163"/>
      <c r="G40" s="163"/>
      <c r="H40" s="163"/>
      <c r="I40" s="163"/>
      <c r="J40" s="163"/>
      <c r="K40" s="163"/>
      <c r="L40" s="163"/>
      <c r="M40" s="163"/>
    </row>
    <row r="41" spans="2:13">
      <c r="B41" s="210"/>
      <c r="C41" s="163"/>
      <c r="D41" s="163"/>
      <c r="E41" s="163"/>
      <c r="F41" s="163"/>
      <c r="G41" s="163"/>
      <c r="H41" s="163"/>
      <c r="I41" s="163"/>
      <c r="J41" s="163"/>
      <c r="K41" s="163"/>
      <c r="L41" s="163"/>
      <c r="M41" s="163"/>
    </row>
    <row r="42" spans="2:13">
      <c r="J42" s="163"/>
      <c r="K42" s="163"/>
      <c r="L42" s="163"/>
      <c r="M42" s="163"/>
    </row>
    <row r="43" spans="2:13">
      <c r="J43" s="163"/>
      <c r="K43" s="163"/>
      <c r="L43" s="163"/>
      <c r="M43" s="163"/>
    </row>
    <row r="44" spans="2:13">
      <c r="J44" s="163"/>
      <c r="K44" s="163"/>
      <c r="L44" s="163"/>
      <c r="M44" s="163"/>
    </row>
    <row r="45" spans="2:13">
      <c r="J45" s="163"/>
      <c r="K45" s="163"/>
      <c r="L45" s="163"/>
      <c r="M45" s="163"/>
    </row>
    <row r="46" spans="2:13">
      <c r="J46" s="163"/>
      <c r="K46" s="163"/>
      <c r="L46" s="163"/>
      <c r="M46" s="163"/>
    </row>
    <row r="47" spans="2:13">
      <c r="J47" s="163"/>
      <c r="K47" s="163"/>
      <c r="L47" s="163"/>
      <c r="M47" s="163"/>
    </row>
    <row r="48" spans="2:13">
      <c r="J48" s="163"/>
      <c r="K48" s="163"/>
      <c r="L48" s="163"/>
      <c r="M48" s="163"/>
    </row>
    <row r="49" spans="10:13">
      <c r="J49" s="163"/>
      <c r="K49" s="163"/>
      <c r="L49" s="163"/>
      <c r="M49" s="163"/>
    </row>
    <row r="50" spans="10:13">
      <c r="J50" s="163"/>
      <c r="K50" s="163"/>
      <c r="L50" s="163"/>
      <c r="M50" s="163"/>
    </row>
    <row r="51" spans="10:13">
      <c r="J51" s="163"/>
      <c r="K51" s="163"/>
      <c r="L51" s="163"/>
      <c r="M51" s="163"/>
    </row>
    <row r="52" spans="10:13">
      <c r="J52" s="163"/>
      <c r="K52" s="163"/>
      <c r="L52" s="163"/>
      <c r="M52" s="163"/>
    </row>
    <row r="53" spans="10:13">
      <c r="J53" s="163"/>
      <c r="K53" s="163"/>
      <c r="L53" s="163"/>
      <c r="M53" s="163"/>
    </row>
    <row r="54" spans="10:13">
      <c r="J54" s="163"/>
      <c r="K54" s="163"/>
      <c r="L54" s="163"/>
      <c r="M54" s="163"/>
    </row>
    <row r="55" spans="10:13">
      <c r="J55" s="163"/>
      <c r="K55" s="163"/>
      <c r="L55" s="163"/>
      <c r="M55" s="163"/>
    </row>
    <row r="56" spans="10:13">
      <c r="J56" s="163"/>
      <c r="K56" s="163"/>
      <c r="L56" s="163"/>
      <c r="M56" s="163"/>
    </row>
    <row r="57" spans="10:13">
      <c r="J57" s="163"/>
      <c r="K57" s="163"/>
      <c r="L57" s="163"/>
      <c r="M57" s="163"/>
    </row>
    <row r="58" spans="10:13">
      <c r="J58" s="163"/>
      <c r="K58" s="163"/>
      <c r="L58" s="163"/>
      <c r="M58" s="163"/>
    </row>
    <row r="59" spans="10:13">
      <c r="J59" s="163"/>
      <c r="K59" s="163"/>
      <c r="L59" s="163"/>
      <c r="M59" s="163"/>
    </row>
    <row r="60" spans="10:13">
      <c r="J60" s="163"/>
      <c r="K60" s="163"/>
      <c r="L60" s="163"/>
      <c r="M60" s="163"/>
    </row>
    <row r="61" spans="10:13">
      <c r="J61" s="163"/>
      <c r="K61" s="163"/>
      <c r="L61" s="163"/>
      <c r="M61" s="163"/>
    </row>
    <row r="62" spans="10:13">
      <c r="J62" s="163"/>
      <c r="K62" s="163"/>
      <c r="L62" s="163"/>
      <c r="M62" s="163"/>
    </row>
    <row r="63" spans="10:13">
      <c r="J63" s="163"/>
      <c r="K63" s="163"/>
      <c r="L63" s="163"/>
      <c r="M63" s="163"/>
    </row>
    <row r="64" spans="10:13">
      <c r="J64" s="163"/>
      <c r="K64" s="163"/>
      <c r="L64" s="163"/>
      <c r="M64" s="163"/>
    </row>
    <row r="65" spans="10:13">
      <c r="J65" s="163"/>
      <c r="K65" s="163"/>
      <c r="L65" s="163"/>
      <c r="M65" s="163"/>
    </row>
    <row r="66" spans="10:13" ht="15">
      <c r="J66"/>
    </row>
    <row r="67" spans="10:13" ht="15">
      <c r="J67"/>
    </row>
  </sheetData>
  <mergeCells count="8">
    <mergeCell ref="J13:K13"/>
    <mergeCell ref="B37:I37"/>
    <mergeCell ref="B2:I3"/>
    <mergeCell ref="E5:G5"/>
    <mergeCell ref="B4:D4"/>
    <mergeCell ref="H5:I5"/>
    <mergeCell ref="E13:G13"/>
    <mergeCell ref="H13:I13"/>
  </mergeCells>
  <hyperlinks>
    <hyperlink ref="A1" location="'Appendices &gt;&gt;'!A1" display="Back to Appendices" xr:uid="{212962D7-FD00-4386-91B4-EDD034783DC6}"/>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L14" unlockedFormula="1"/>
    <ignoredError sqref="J14:K14"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A1:R24"/>
  <sheetViews>
    <sheetView showGridLines="0" topLeftCell="B1" zoomScale="70" zoomScaleNormal="80" workbookViewId="0">
      <selection activeCell="C6" sqref="C6:J19"/>
    </sheetView>
  </sheetViews>
  <sheetFormatPr baseColWidth="10" defaultColWidth="11.42578125" defaultRowHeight="14.25"/>
  <cols>
    <col min="1" max="1" width="11.42578125" style="8"/>
    <col min="2" max="2" width="49.7109375" style="168" customWidth="1"/>
    <col min="3" max="5" width="10.5703125" style="8" customWidth="1"/>
    <col min="6" max="9" width="11.42578125" style="8"/>
    <col min="10" max="10" width="13.5703125" style="8" bestFit="1" customWidth="1"/>
    <col min="11" max="16384" width="11.42578125" style="8"/>
  </cols>
  <sheetData>
    <row r="1" spans="1:10" ht="15">
      <c r="A1" s="405" t="s">
        <v>814</v>
      </c>
    </row>
    <row r="2" spans="1:10">
      <c r="B2" s="2033" t="s">
        <v>624</v>
      </c>
      <c r="C2" s="2132"/>
      <c r="D2" s="2132"/>
      <c r="E2" s="2132"/>
      <c r="F2" s="2132"/>
      <c r="G2" s="2132"/>
    </row>
    <row r="3" spans="1:10">
      <c r="B3" s="2132"/>
      <c r="C3" s="2132"/>
      <c r="D3" s="2132"/>
      <c r="E3" s="2132"/>
      <c r="F3" s="2132"/>
      <c r="G3" s="2132"/>
    </row>
    <row r="4" spans="1:10" ht="15" thickBot="1">
      <c r="B4" s="211"/>
      <c r="C4" s="168"/>
      <c r="D4" s="168"/>
      <c r="E4" s="168"/>
      <c r="F4" s="168"/>
      <c r="G4" s="168"/>
    </row>
    <row r="5" spans="1:10">
      <c r="B5" s="637" t="s">
        <v>627</v>
      </c>
      <c r="C5" s="1921" t="s">
        <v>23</v>
      </c>
      <c r="D5" s="1942"/>
      <c r="E5" s="1923"/>
      <c r="F5" s="1921" t="s">
        <v>42</v>
      </c>
      <c r="G5" s="1923"/>
      <c r="H5" s="2133" t="s">
        <v>25</v>
      </c>
      <c r="I5" s="2134"/>
      <c r="J5" s="1566" t="s">
        <v>42</v>
      </c>
    </row>
    <row r="6" spans="1:10" ht="15" thickBot="1">
      <c r="B6" s="736" t="s">
        <v>597</v>
      </c>
      <c r="C6" s="699" t="s">
        <v>770</v>
      </c>
      <c r="D6" s="698" t="s">
        <v>714</v>
      </c>
      <c r="E6" s="698" t="s">
        <v>771</v>
      </c>
      <c r="F6" s="699" t="s">
        <v>26</v>
      </c>
      <c r="G6" s="899" t="s">
        <v>27</v>
      </c>
      <c r="H6" s="1567" t="s">
        <v>638</v>
      </c>
      <c r="I6" s="1568" t="s">
        <v>639</v>
      </c>
      <c r="J6" s="1569" t="str">
        <f>I6&amp;" / "&amp;H6</f>
        <v>2025 / 2024</v>
      </c>
    </row>
    <row r="7" spans="1:10">
      <c r="B7" s="248" t="s">
        <v>166</v>
      </c>
      <c r="C7" s="700">
        <v>-15640</v>
      </c>
      <c r="D7" s="1570">
        <v>12434</v>
      </c>
      <c r="E7" s="701">
        <v>16878</v>
      </c>
      <c r="F7" s="428">
        <v>0.35740710953836258</v>
      </c>
      <c r="G7" s="429">
        <v>-2.0791560102301792</v>
      </c>
      <c r="H7" s="700">
        <v>6032</v>
      </c>
      <c r="I7" s="701">
        <v>53731</v>
      </c>
      <c r="J7" s="1294">
        <v>7.9076591511936343</v>
      </c>
    </row>
    <row r="8" spans="1:10">
      <c r="B8" s="248" t="s">
        <v>48</v>
      </c>
      <c r="C8" s="212">
        <v>214144</v>
      </c>
      <c r="D8" s="638">
        <v>260937</v>
      </c>
      <c r="E8" s="988">
        <v>252100</v>
      </c>
      <c r="F8" s="439">
        <v>-3.3866412199113197E-2</v>
      </c>
      <c r="G8" s="765">
        <v>0.17724521817095037</v>
      </c>
      <c r="H8" s="212">
        <v>944976</v>
      </c>
      <c r="I8" s="988">
        <v>1010073</v>
      </c>
      <c r="J8" s="1295">
        <v>6.8887463808604665E-2</v>
      </c>
    </row>
    <row r="9" spans="1:10">
      <c r="B9" s="245" t="s">
        <v>202</v>
      </c>
      <c r="C9" s="212">
        <v>145476</v>
      </c>
      <c r="D9" s="638">
        <v>161004</v>
      </c>
      <c r="E9" s="988">
        <v>168396</v>
      </c>
      <c r="F9" s="439">
        <v>4.591190280986808E-2</v>
      </c>
      <c r="G9" s="765">
        <v>0.1575517611152355</v>
      </c>
      <c r="H9" s="212">
        <v>617226</v>
      </c>
      <c r="I9" s="988">
        <v>626810</v>
      </c>
      <c r="J9" s="1295">
        <v>1.5527537725241645E-2</v>
      </c>
    </row>
    <row r="10" spans="1:10">
      <c r="B10" s="245" t="s">
        <v>440</v>
      </c>
      <c r="C10" s="212">
        <v>15356</v>
      </c>
      <c r="D10" s="638">
        <v>17871</v>
      </c>
      <c r="E10" s="988">
        <v>31462</v>
      </c>
      <c r="F10" s="439">
        <v>0.76050584746236916</v>
      </c>
      <c r="G10" s="765">
        <v>1.0488408439697838</v>
      </c>
      <c r="H10" s="212">
        <v>66525</v>
      </c>
      <c r="I10" s="988">
        <v>85899</v>
      </c>
      <c r="J10" s="1295">
        <v>0.29122886133032694</v>
      </c>
    </row>
    <row r="11" spans="1:10">
      <c r="B11" s="245" t="s">
        <v>529</v>
      </c>
      <c r="C11" s="212">
        <v>15289</v>
      </c>
      <c r="D11" s="638">
        <v>107080</v>
      </c>
      <c r="E11" s="988">
        <v>44433</v>
      </c>
      <c r="F11" s="439">
        <v>-0.58504856182293608</v>
      </c>
      <c r="G11" s="765">
        <v>1.9062070769834523</v>
      </c>
      <c r="H11" s="212">
        <v>187604</v>
      </c>
      <c r="I11" s="988">
        <v>257003</v>
      </c>
      <c r="J11" s="1295">
        <v>0.36992281614464512</v>
      </c>
    </row>
    <row r="12" spans="1:10" ht="15.6" customHeight="1">
      <c r="B12" s="246" t="s">
        <v>530</v>
      </c>
      <c r="C12" s="212">
        <v>53081</v>
      </c>
      <c r="D12" s="638">
        <v>-32934</v>
      </c>
      <c r="E12" s="988">
        <v>-1392</v>
      </c>
      <c r="F12" s="439">
        <v>-0.95773364911641468</v>
      </c>
      <c r="G12" s="765">
        <v>-1.0262240726436955</v>
      </c>
      <c r="H12" s="212">
        <v>78521</v>
      </c>
      <c r="I12" s="988">
        <v>-39251</v>
      </c>
      <c r="J12" s="1295">
        <v>-1.4998790132575999</v>
      </c>
    </row>
    <row r="13" spans="1:10">
      <c r="B13" s="245" t="s">
        <v>531</v>
      </c>
      <c r="C13" s="212">
        <v>-21323</v>
      </c>
      <c r="D13" s="638">
        <v>4028</v>
      </c>
      <c r="E13" s="988">
        <v>8391</v>
      </c>
      <c r="F13" s="439">
        <v>1.083167825223436</v>
      </c>
      <c r="G13" s="765">
        <v>-1.3935187356375744</v>
      </c>
      <c r="H13" s="212">
        <v>-32613</v>
      </c>
      <c r="I13" s="988">
        <v>29888</v>
      </c>
      <c r="J13" s="1295">
        <v>-1.9164443626774599</v>
      </c>
    </row>
    <row r="14" spans="1:10">
      <c r="B14" s="245" t="s">
        <v>48</v>
      </c>
      <c r="C14" s="212">
        <v>6265</v>
      </c>
      <c r="D14" s="638">
        <v>3888</v>
      </c>
      <c r="E14" s="988">
        <v>810</v>
      </c>
      <c r="F14" s="439">
        <v>-0.79166666666666663</v>
      </c>
      <c r="G14" s="765">
        <v>-0.87071029529130084</v>
      </c>
      <c r="H14" s="212">
        <v>27713</v>
      </c>
      <c r="I14" s="988">
        <v>49724</v>
      </c>
      <c r="J14" s="1295">
        <v>0.79424818677155129</v>
      </c>
    </row>
    <row r="15" spans="1:10" ht="15.75" thickBot="1">
      <c r="B15" s="248" t="s">
        <v>532</v>
      </c>
      <c r="C15" s="212">
        <v>-145999</v>
      </c>
      <c r="D15" s="638">
        <v>-190831</v>
      </c>
      <c r="E15" s="988">
        <v>-207372</v>
      </c>
      <c r="F15" s="439">
        <v>8.6678789085630745E-2</v>
      </c>
      <c r="G15" s="765">
        <v>0.42036589291707477</v>
      </c>
      <c r="H15" s="212">
        <v>-686698</v>
      </c>
      <c r="I15" s="988">
        <v>-783973</v>
      </c>
      <c r="J15" s="1295">
        <v>0.14165615743747614</v>
      </c>
    </row>
    <row r="16" spans="1:10" s="59" customFormat="1" ht="15.75" thickBot="1">
      <c r="B16" s="249" t="s">
        <v>533</v>
      </c>
      <c r="C16" s="894">
        <v>52505</v>
      </c>
      <c r="D16" s="895">
        <v>82540</v>
      </c>
      <c r="E16" s="896">
        <v>61606</v>
      </c>
      <c r="F16" s="897">
        <v>-0.25362248606736126</v>
      </c>
      <c r="G16" s="898">
        <v>0.17333587277402152</v>
      </c>
      <c r="H16" s="894">
        <v>264310</v>
      </c>
      <c r="I16" s="896">
        <v>279831</v>
      </c>
      <c r="J16" s="1296">
        <v>5.8722711967008435E-2</v>
      </c>
    </row>
    <row r="17" spans="2:18">
      <c r="B17" s="639" t="s">
        <v>496</v>
      </c>
      <c r="C17" s="212">
        <v>-22722</v>
      </c>
      <c r="D17" s="638">
        <v>-21056</v>
      </c>
      <c r="E17" s="988">
        <v>-10592</v>
      </c>
      <c r="F17" s="439">
        <v>-0.49696048632218848</v>
      </c>
      <c r="G17" s="765">
        <v>-0.53384385177361149</v>
      </c>
      <c r="H17" s="212">
        <v>-68660</v>
      </c>
      <c r="I17" s="988">
        <v>-54432</v>
      </c>
      <c r="J17" s="1295">
        <v>-0.20722400233032334</v>
      </c>
    </row>
    <row r="18" spans="2:18" ht="15" thickBot="1">
      <c r="B18" s="250" t="s">
        <v>534</v>
      </c>
      <c r="C18" s="212">
        <v>156</v>
      </c>
      <c r="D18" s="638">
        <v>142</v>
      </c>
      <c r="E18" s="988">
        <v>-27</v>
      </c>
      <c r="F18" s="439">
        <v>-1.1901408450704225</v>
      </c>
      <c r="G18" s="765">
        <v>-1.1730769230769231</v>
      </c>
      <c r="H18" s="212">
        <v>392</v>
      </c>
      <c r="I18" s="988">
        <v>434</v>
      </c>
      <c r="J18" s="1295">
        <v>0.10714285714285714</v>
      </c>
    </row>
    <row r="19" spans="2:18" s="59" customFormat="1" ht="15.75" thickBot="1">
      <c r="B19" s="251" t="s">
        <v>424</v>
      </c>
      <c r="C19" s="894">
        <v>29627</v>
      </c>
      <c r="D19" s="895">
        <v>61342</v>
      </c>
      <c r="E19" s="896">
        <v>51041</v>
      </c>
      <c r="F19" s="897">
        <v>-0.16792735809070458</v>
      </c>
      <c r="G19" s="898">
        <v>0.72278664731494924</v>
      </c>
      <c r="H19" s="894">
        <v>195258</v>
      </c>
      <c r="I19" s="896">
        <v>224965</v>
      </c>
      <c r="J19" s="1296">
        <v>0.15214229378565794</v>
      </c>
    </row>
    <row r="20" spans="2:18" ht="9.75" customHeight="1">
      <c r="B20" s="247"/>
      <c r="C20" s="21"/>
      <c r="D20" s="21"/>
      <c r="E20" s="21"/>
      <c r="F20" s="223"/>
      <c r="G20" s="223"/>
      <c r="H20"/>
    </row>
    <row r="21" spans="2:18" ht="14.1" customHeight="1">
      <c r="B21" s="2016" t="s">
        <v>626</v>
      </c>
      <c r="C21" s="2016"/>
      <c r="D21" s="2016"/>
      <c r="E21" s="2016"/>
      <c r="F21" s="2016"/>
      <c r="G21" s="2016"/>
      <c r="H21" s="2016"/>
      <c r="I21" s="2016"/>
      <c r="J21" s="2016"/>
      <c r="K21" s="2016"/>
      <c r="L21" s="2016"/>
      <c r="M21" s="2016"/>
      <c r="N21" s="2016"/>
      <c r="O21" s="2016"/>
      <c r="P21" s="2016"/>
      <c r="Q21" s="2016"/>
      <c r="R21" s="2016"/>
    </row>
    <row r="22" spans="2:18" ht="14.65" customHeight="1">
      <c r="B22" s="2016" t="s">
        <v>535</v>
      </c>
      <c r="C22" s="2016"/>
      <c r="D22" s="2016"/>
      <c r="E22" s="2016"/>
      <c r="F22" s="2016"/>
      <c r="G22" s="2016"/>
      <c r="H22" s="1547"/>
      <c r="I22" s="1547"/>
      <c r="J22" s="1547"/>
      <c r="K22" s="1547"/>
      <c r="L22" s="1547"/>
      <c r="M22" s="1547"/>
      <c r="N22" s="1547"/>
      <c r="O22" s="1547"/>
      <c r="P22" s="1547"/>
      <c r="Q22" s="1547"/>
      <c r="R22" s="1547"/>
    </row>
    <row r="23" spans="2:18">
      <c r="B23" s="210"/>
      <c r="C23" s="163"/>
      <c r="D23" s="163"/>
      <c r="E23" s="163"/>
      <c r="F23" s="163"/>
      <c r="G23" s="163"/>
    </row>
    <row r="24" spans="2:18">
      <c r="B24" s="210"/>
      <c r="C24" s="163"/>
      <c r="D24" s="163"/>
      <c r="E24" s="163"/>
      <c r="F24" s="163"/>
      <c r="G24" s="163"/>
    </row>
  </sheetData>
  <mergeCells count="6">
    <mergeCell ref="B2:G3"/>
    <mergeCell ref="B22:G22"/>
    <mergeCell ref="C5:E5"/>
    <mergeCell ref="F5:G5"/>
    <mergeCell ref="B21:R21"/>
    <mergeCell ref="H5:I5"/>
  </mergeCells>
  <hyperlinks>
    <hyperlink ref="B6" location="Index!A1" display="Back to index" xr:uid="{DC8AECDC-DF2A-4DF4-80D6-DAFCF7462345}"/>
    <hyperlink ref="A1" location="'Appendices &gt;&gt;'!A1" display="Back to Appendices" xr:uid="{A875F89B-548A-4ECA-AC7C-60DF265FDB48}"/>
  </hyperlinks>
  <pageMargins left="0.7" right="0.7" top="0.75" bottom="0.75" header="0.3" footer="0.3"/>
  <headerFooter>
    <oddFooter>&amp;C_x000D_&amp;1#&amp;"Calibri"&amp;8&amp;K0000FF Datos elaborados por BCP para uso Interno</oddFooter>
  </headerFooter>
  <ignoredErrors>
    <ignoredError sqref="B6 H6:I6" numberStoredAsText="1"/>
    <ignoredError sqref="J6:K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N68"/>
  <sheetViews>
    <sheetView showGridLines="0" tabSelected="1" topLeftCell="A13" zoomScale="80" zoomScaleNormal="60" workbookViewId="0">
      <pane xSplit="2" topLeftCell="C1" activePane="topRight" state="frozen"/>
      <selection pane="topRight" activeCell="M42" sqref="M42"/>
    </sheetView>
  </sheetViews>
  <sheetFormatPr baseColWidth="10" defaultColWidth="11.42578125" defaultRowHeight="16.5"/>
  <cols>
    <col min="2" max="2" width="53" style="4" customWidth="1"/>
    <col min="3" max="5" width="12.7109375" style="355" customWidth="1"/>
    <col min="6" max="6" width="8.42578125" style="355" bestFit="1" customWidth="1"/>
    <col min="7" max="7" width="10.28515625" style="355" customWidth="1"/>
    <col min="8" max="9" width="12.42578125" style="356" customWidth="1"/>
    <col min="10" max="10" width="16.42578125" style="356" customWidth="1"/>
  </cols>
  <sheetData>
    <row r="1" spans="1:10">
      <c r="A1" s="145" t="s">
        <v>21</v>
      </c>
    </row>
    <row r="2" spans="1:10" ht="17.25" thickBot="1"/>
    <row r="3" spans="1:10" ht="15">
      <c r="B3" s="788" t="s">
        <v>41</v>
      </c>
      <c r="C3" s="1939" t="s">
        <v>23</v>
      </c>
      <c r="D3" s="1940"/>
      <c r="E3" s="1941"/>
      <c r="F3" s="789" t="s">
        <v>42</v>
      </c>
      <c r="G3" s="790"/>
      <c r="H3" s="789" t="s">
        <v>25</v>
      </c>
      <c r="I3" s="790"/>
      <c r="J3" s="791" t="s">
        <v>42</v>
      </c>
    </row>
    <row r="4" spans="1:10" ht="15" customHeight="1" thickBot="1">
      <c r="B4" s="792" t="s">
        <v>597</v>
      </c>
      <c r="C4" s="793" t="s">
        <v>770</v>
      </c>
      <c r="D4" s="1021" t="s">
        <v>714</v>
      </c>
      <c r="E4" s="1021" t="s">
        <v>771</v>
      </c>
      <c r="F4" s="1596" t="s">
        <v>26</v>
      </c>
      <c r="G4" s="1597" t="s">
        <v>27</v>
      </c>
      <c r="H4" s="794" t="s">
        <v>772</v>
      </c>
      <c r="I4" s="1020" t="s">
        <v>773</v>
      </c>
      <c r="J4" s="1775" t="s">
        <v>821</v>
      </c>
    </row>
    <row r="5" spans="1:10" ht="15">
      <c r="B5" s="1434" t="s">
        <v>45</v>
      </c>
      <c r="C5" s="778">
        <v>3629794</v>
      </c>
      <c r="D5" s="1022">
        <v>3687829</v>
      </c>
      <c r="E5" s="779">
        <v>3841267</v>
      </c>
      <c r="F5" s="693">
        <v>4.1606592930420579E-2</v>
      </c>
      <c r="G5" s="780">
        <v>5.826033102705002E-2</v>
      </c>
      <c r="H5" s="778">
        <v>14115131</v>
      </c>
      <c r="I5" s="779">
        <v>14716479</v>
      </c>
      <c r="J5" s="694">
        <v>4.2603076089056488E-2</v>
      </c>
    </row>
    <row r="6" spans="1:10" ht="27" customHeight="1">
      <c r="B6" s="1435" t="s">
        <v>46</v>
      </c>
      <c r="C6" s="541">
        <v>-743296</v>
      </c>
      <c r="D6" s="709">
        <v>-602918</v>
      </c>
      <c r="E6" s="750">
        <v>-646286</v>
      </c>
      <c r="F6" s="874">
        <v>7.1930179560072846E-2</v>
      </c>
      <c r="G6" s="875">
        <v>-0.13051328138453591</v>
      </c>
      <c r="H6" s="541">
        <v>-3519447</v>
      </c>
      <c r="I6" s="750">
        <v>-2406256</v>
      </c>
      <c r="J6" s="876">
        <v>-0.31629713418045508</v>
      </c>
    </row>
    <row r="7" spans="1:10" ht="25.5">
      <c r="B7" s="1436" t="s">
        <v>47</v>
      </c>
      <c r="C7" s="543">
        <v>2886498</v>
      </c>
      <c r="D7" s="717">
        <v>3084911</v>
      </c>
      <c r="E7" s="752">
        <v>3194981</v>
      </c>
      <c r="F7" s="785">
        <v>3.5680121727985022E-2</v>
      </c>
      <c r="G7" s="786">
        <v>0.10687102502755935</v>
      </c>
      <c r="H7" s="543">
        <v>10595684</v>
      </c>
      <c r="I7" s="752">
        <v>12310223</v>
      </c>
      <c r="J7" s="787">
        <v>0.16181484838543694</v>
      </c>
    </row>
    <row r="8" spans="1:10" ht="15">
      <c r="B8" s="1434" t="s">
        <v>48</v>
      </c>
      <c r="C8" s="541">
        <v>1582733</v>
      </c>
      <c r="D8" s="709">
        <v>1654191</v>
      </c>
      <c r="E8" s="750">
        <v>1799499</v>
      </c>
      <c r="F8" s="333">
        <v>8.7842335014517672E-2</v>
      </c>
      <c r="G8" s="777">
        <v>0.1369567703459775</v>
      </c>
      <c r="H8" s="541">
        <v>6111966</v>
      </c>
      <c r="I8" s="750">
        <v>6821279</v>
      </c>
      <c r="J8" s="112">
        <v>0.11605316521721488</v>
      </c>
    </row>
    <row r="9" spans="1:10" ht="15">
      <c r="B9" s="1434" t="s">
        <v>49</v>
      </c>
      <c r="C9" s="541">
        <v>312682</v>
      </c>
      <c r="D9" s="709">
        <v>388350</v>
      </c>
      <c r="E9" s="750">
        <v>320843</v>
      </c>
      <c r="F9" s="333">
        <v>-0.17383030771211536</v>
      </c>
      <c r="G9" s="777">
        <v>2.6099999360372519E-2</v>
      </c>
      <c r="H9" s="541">
        <v>1199020</v>
      </c>
      <c r="I9" s="750">
        <v>1389200</v>
      </c>
      <c r="J9" s="112">
        <v>0.15861286717485948</v>
      </c>
    </row>
    <row r="10" spans="1:10" ht="15">
      <c r="B10" s="1434" t="s">
        <v>541</v>
      </c>
      <c r="C10" s="1327">
        <v>0</v>
      </c>
      <c r="D10" s="709">
        <v>123953</v>
      </c>
      <c r="E10" s="750">
        <v>124673</v>
      </c>
      <c r="F10" s="333">
        <v>5.80865327987221E-3</v>
      </c>
      <c r="G10" s="777" t="s">
        <v>543</v>
      </c>
      <c r="H10" s="541">
        <v>0</v>
      </c>
      <c r="I10" s="750">
        <v>414634</v>
      </c>
      <c r="J10" s="112" t="s">
        <v>543</v>
      </c>
    </row>
    <row r="11" spans="1:10" ht="15">
      <c r="B11" s="1434" t="s">
        <v>50</v>
      </c>
      <c r="C11" s="541">
        <v>-3026227</v>
      </c>
      <c r="D11" s="709">
        <v>-2744642</v>
      </c>
      <c r="E11" s="750">
        <v>-3079957</v>
      </c>
      <c r="F11" s="333">
        <v>0.12217076033959985</v>
      </c>
      <c r="G11" s="777">
        <v>1.7754781779423686E-2</v>
      </c>
      <c r="H11" s="541">
        <v>-10082143</v>
      </c>
      <c r="I11" s="750">
        <v>-10987783</v>
      </c>
      <c r="J11" s="112">
        <v>8.9826141128924675E-2</v>
      </c>
    </row>
    <row r="12" spans="1:10" ht="15">
      <c r="B12" s="1437" t="s">
        <v>51</v>
      </c>
      <c r="C12" s="543">
        <v>1755686</v>
      </c>
      <c r="D12" s="717">
        <v>2506763</v>
      </c>
      <c r="E12" s="752">
        <v>2360039</v>
      </c>
      <c r="F12" s="410">
        <v>-5.8531261232114884E-2</v>
      </c>
      <c r="G12" s="784">
        <v>0.34422613155199733</v>
      </c>
      <c r="H12" s="543">
        <v>7824527</v>
      </c>
      <c r="I12" s="752">
        <v>9947553</v>
      </c>
      <c r="J12" s="114">
        <v>0.27132962797623422</v>
      </c>
    </row>
    <row r="13" spans="1:10" ht="15">
      <c r="B13" s="1434" t="s">
        <v>52</v>
      </c>
      <c r="C13" s="541">
        <v>-598348</v>
      </c>
      <c r="D13" s="709">
        <v>-728308</v>
      </c>
      <c r="E13" s="750">
        <v>-735153</v>
      </c>
      <c r="F13" s="333">
        <v>9.3984962406015032E-3</v>
      </c>
      <c r="G13" s="777">
        <v>0.22863784954574928</v>
      </c>
      <c r="H13" s="541">
        <v>-2201275</v>
      </c>
      <c r="I13" s="750">
        <v>-2864899</v>
      </c>
      <c r="J13" s="112">
        <v>0.30147255567795939</v>
      </c>
    </row>
    <row r="14" spans="1:10" ht="15">
      <c r="B14" s="1438" t="s">
        <v>53</v>
      </c>
      <c r="C14" s="543">
        <v>1157338</v>
      </c>
      <c r="D14" s="717">
        <v>1778455</v>
      </c>
      <c r="E14" s="752">
        <v>1624886</v>
      </c>
      <c r="F14" s="410">
        <v>-8.6349668673089838E-2</v>
      </c>
      <c r="G14" s="784">
        <v>0.40398569821435054</v>
      </c>
      <c r="H14" s="543">
        <v>5623252</v>
      </c>
      <c r="I14" s="752">
        <v>7082654</v>
      </c>
      <c r="J14" s="114">
        <v>0.25952989480108662</v>
      </c>
    </row>
    <row r="15" spans="1:10" ht="15">
      <c r="B15" s="1439" t="s">
        <v>54</v>
      </c>
      <c r="C15" s="541">
        <v>30625</v>
      </c>
      <c r="D15" s="709">
        <v>39800</v>
      </c>
      <c r="E15" s="750">
        <v>37876</v>
      </c>
      <c r="F15" s="333">
        <v>-4.8341708542713566E-2</v>
      </c>
      <c r="G15" s="777">
        <v>0.23676734693877552</v>
      </c>
      <c r="H15" s="541">
        <v>121998</v>
      </c>
      <c r="I15" s="750">
        <v>157277</v>
      </c>
      <c r="J15" s="112">
        <v>0.28917687175199591</v>
      </c>
    </row>
    <row r="16" spans="1:10" ht="15">
      <c r="B16" s="1438" t="s">
        <v>55</v>
      </c>
      <c r="C16" s="543">
        <v>1126713</v>
      </c>
      <c r="D16" s="717">
        <v>1738655</v>
      </c>
      <c r="E16" s="752">
        <v>1587010</v>
      </c>
      <c r="F16" s="410">
        <v>-8.721971869059704E-2</v>
      </c>
      <c r="G16" s="784">
        <v>0.40853083260777145</v>
      </c>
      <c r="H16" s="543">
        <v>5501254</v>
      </c>
      <c r="I16" s="752">
        <v>6925377</v>
      </c>
      <c r="J16" s="114">
        <v>0.25887243163104268</v>
      </c>
    </row>
    <row r="17" spans="2:10" ht="15">
      <c r="B17" s="1440" t="s">
        <v>56</v>
      </c>
      <c r="C17" s="1327">
        <v>0</v>
      </c>
      <c r="D17" s="1837">
        <v>0</v>
      </c>
      <c r="E17" s="1837">
        <v>0</v>
      </c>
      <c r="F17" s="333" t="s">
        <v>543</v>
      </c>
      <c r="G17" s="777" t="s">
        <v>543</v>
      </c>
      <c r="H17" s="541">
        <v>3667644</v>
      </c>
      <c r="I17" s="750">
        <v>3181440</v>
      </c>
      <c r="J17" s="112">
        <v>-0.13256575610937157</v>
      </c>
    </row>
    <row r="18" spans="2:10" ht="15">
      <c r="B18" s="1440" t="s">
        <v>57</v>
      </c>
      <c r="C18" s="1082">
        <v>14.12603067305478</v>
      </c>
      <c r="D18" s="1083">
        <v>21.798180956339422</v>
      </c>
      <c r="E18" s="1084">
        <v>19.896949745360768</v>
      </c>
      <c r="F18" s="333">
        <v>-8.7219718690597053E-2</v>
      </c>
      <c r="G18" s="777">
        <v>0.40853083260777151</v>
      </c>
      <c r="H18" s="1082">
        <v>68.971319887376197</v>
      </c>
      <c r="I18" s="1084">
        <v>86.826093179423765</v>
      </c>
      <c r="J18" s="112">
        <v>0.25887243163104268</v>
      </c>
    </row>
    <row r="19" spans="2:10" ht="15.75" thickBot="1">
      <c r="B19" s="1440" t="s">
        <v>58</v>
      </c>
      <c r="C19" s="1327">
        <v>0</v>
      </c>
      <c r="D19" s="1837">
        <v>0</v>
      </c>
      <c r="E19" s="1837">
        <v>0</v>
      </c>
      <c r="F19" s="333" t="s">
        <v>543</v>
      </c>
      <c r="G19" s="777" t="s">
        <v>543</v>
      </c>
      <c r="H19" s="1082">
        <v>45.98265187482999</v>
      </c>
      <c r="I19" s="1084">
        <v>39.886926861129147</v>
      </c>
      <c r="J19" s="112">
        <v>-0.13256575610937141</v>
      </c>
    </row>
    <row r="20" spans="2:10" ht="15">
      <c r="B20" s="1268" t="s">
        <v>59</v>
      </c>
      <c r="C20" s="778">
        <v>145732273</v>
      </c>
      <c r="D20" s="1022">
        <v>144752254</v>
      </c>
      <c r="E20" s="779">
        <v>149984954</v>
      </c>
      <c r="F20" s="693">
        <v>3.614935073826208E-2</v>
      </c>
      <c r="G20" s="780">
        <v>2.9181463463484165E-2</v>
      </c>
      <c r="H20" s="778">
        <v>145732273</v>
      </c>
      <c r="I20" s="779">
        <v>149984954</v>
      </c>
      <c r="J20" s="694">
        <v>2.9181463463484165E-2</v>
      </c>
    </row>
    <row r="21" spans="2:10" ht="15">
      <c r="B21" s="1439" t="s">
        <v>60</v>
      </c>
      <c r="C21" s="541">
        <v>161842066</v>
      </c>
      <c r="D21" s="709">
        <v>158430455</v>
      </c>
      <c r="E21" s="750">
        <v>170401633</v>
      </c>
      <c r="F21" s="333">
        <v>7.5561090826886793E-2</v>
      </c>
      <c r="G21" s="777">
        <v>5.2888394294225087E-2</v>
      </c>
      <c r="H21" s="541">
        <v>161842066</v>
      </c>
      <c r="I21" s="750">
        <v>170401633</v>
      </c>
      <c r="J21" s="112">
        <v>5.2888394294225087E-2</v>
      </c>
    </row>
    <row r="22" spans="2:10" ht="15.75" thickBot="1">
      <c r="B22" s="1441" t="s">
        <v>61</v>
      </c>
      <c r="C22" s="547">
        <v>34346451</v>
      </c>
      <c r="D22" s="548">
        <v>36560502</v>
      </c>
      <c r="E22" s="549">
        <v>38366950</v>
      </c>
      <c r="F22" s="781">
        <v>4.9409824843214684E-2</v>
      </c>
      <c r="G22" s="782">
        <v>0.1170571888198871</v>
      </c>
      <c r="H22" s="547">
        <v>34346451</v>
      </c>
      <c r="I22" s="549">
        <v>38366950</v>
      </c>
      <c r="J22" s="112">
        <v>0.1170571888198871</v>
      </c>
    </row>
    <row r="23" spans="2:10" ht="15">
      <c r="B23" s="1442" t="s">
        <v>62</v>
      </c>
      <c r="C23" s="778"/>
      <c r="D23" s="1022"/>
      <c r="E23" s="779"/>
      <c r="F23" s="693"/>
      <c r="G23" s="780"/>
      <c r="H23" s="778"/>
      <c r="I23" s="1022"/>
      <c r="J23" s="694"/>
    </row>
    <row r="24" spans="2:10" ht="15">
      <c r="B24" s="1440" t="s">
        <v>655</v>
      </c>
      <c r="C24" s="540">
        <v>6.3353187919537257E-2</v>
      </c>
      <c r="D24" s="540">
        <v>6.5658181595341134E-2</v>
      </c>
      <c r="E24" s="540">
        <v>6.6204258866942103E-2</v>
      </c>
      <c r="F24" s="1146" t="s">
        <v>877</v>
      </c>
      <c r="G24" s="1147" t="s">
        <v>833</v>
      </c>
      <c r="H24" s="540">
        <v>6.2852941772174875E-2</v>
      </c>
      <c r="I24" s="540">
        <v>6.2727989621632979E-2</v>
      </c>
      <c r="J24" s="1299" t="s">
        <v>911</v>
      </c>
    </row>
    <row r="25" spans="2:10" ht="15">
      <c r="B25" s="1439" t="s">
        <v>63</v>
      </c>
      <c r="C25" s="540">
        <v>5.0835471742410925E-2</v>
      </c>
      <c r="D25" s="540">
        <v>5.5320315930248685E-2</v>
      </c>
      <c r="E25" s="540">
        <v>5.5467888037950497E-2</v>
      </c>
      <c r="F25" s="1146" t="s">
        <v>912</v>
      </c>
      <c r="G25" s="1147" t="s">
        <v>913</v>
      </c>
      <c r="H25" s="540">
        <v>4.7725036555965383E-2</v>
      </c>
      <c r="I25" s="540">
        <v>5.2847519057907105E-2</v>
      </c>
      <c r="J25" s="1299" t="s">
        <v>914</v>
      </c>
    </row>
    <row r="26" spans="2:10" ht="15">
      <c r="B26" s="1439" t="s">
        <v>656</v>
      </c>
      <c r="C26" s="540">
        <v>2.561960463545012E-2</v>
      </c>
      <c r="D26" s="540">
        <v>2.4303619335266206E-2</v>
      </c>
      <c r="E26" s="540">
        <v>2.3068105869132487E-2</v>
      </c>
      <c r="F26" s="1146" t="s">
        <v>915</v>
      </c>
      <c r="G26" s="1147" t="s">
        <v>916</v>
      </c>
      <c r="H26" s="540">
        <v>2.7350248574375898E-2</v>
      </c>
      <c r="I26" s="540">
        <v>2.3136640623105876E-2</v>
      </c>
      <c r="J26" s="1299" t="s">
        <v>917</v>
      </c>
    </row>
    <row r="27" spans="2:10" ht="15">
      <c r="B27" s="1439" t="s">
        <v>64</v>
      </c>
      <c r="C27" s="540">
        <v>0.13292776106360213</v>
      </c>
      <c r="D27" s="540">
        <v>0.19585096281919026</v>
      </c>
      <c r="E27" s="540">
        <v>0.16944496965618197</v>
      </c>
      <c r="F27" s="1146" t="s">
        <v>918</v>
      </c>
      <c r="G27" s="1147" t="s">
        <v>919</v>
      </c>
      <c r="H27" s="540">
        <v>0.16470000000000001</v>
      </c>
      <c r="I27" s="540">
        <v>0.19048419974194303</v>
      </c>
      <c r="J27" s="1299" t="s">
        <v>920</v>
      </c>
    </row>
    <row r="28" spans="2:10" ht="15.75" thickBot="1">
      <c r="B28" s="1443" t="s">
        <v>65</v>
      </c>
      <c r="C28" s="540">
        <v>1.7818971296023615E-2</v>
      </c>
      <c r="D28" s="540">
        <v>2.7590800712520281E-2</v>
      </c>
      <c r="E28" s="540">
        <v>2.4296710864783175E-2</v>
      </c>
      <c r="F28" s="1146" t="s">
        <v>921</v>
      </c>
      <c r="G28" s="1147" t="s">
        <v>922</v>
      </c>
      <c r="H28" s="540">
        <v>2.2230471753523467E-2</v>
      </c>
      <c r="I28" s="540">
        <v>2.6460435617114024E-2</v>
      </c>
      <c r="J28" s="1300" t="s">
        <v>923</v>
      </c>
    </row>
    <row r="29" spans="2:10" ht="15">
      <c r="B29" s="1444" t="s">
        <v>66</v>
      </c>
      <c r="C29" s="1301"/>
      <c r="D29" s="1302"/>
      <c r="E29" s="1302"/>
      <c r="F29" s="1303"/>
      <c r="G29" s="1304"/>
      <c r="H29" s="1302"/>
      <c r="I29" s="1302"/>
      <c r="J29" s="1305"/>
    </row>
    <row r="30" spans="2:10" ht="15">
      <c r="B30" s="1439" t="s">
        <v>657</v>
      </c>
      <c r="C30" s="540">
        <v>3.7213527850485116E-2</v>
      </c>
      <c r="D30" s="540">
        <v>3.4219176994646314E-2</v>
      </c>
      <c r="E30" s="540">
        <v>3.209345918791294E-2</v>
      </c>
      <c r="F30" s="1146" t="s">
        <v>924</v>
      </c>
      <c r="G30" s="1147" t="s">
        <v>925</v>
      </c>
      <c r="H30" s="540">
        <v>3.7213527850485116E-2</v>
      </c>
      <c r="I30" s="540">
        <v>3.209345918791294E-2</v>
      </c>
      <c r="J30" s="1299" t="s">
        <v>925</v>
      </c>
    </row>
    <row r="31" spans="2:10" ht="15">
      <c r="B31" s="1440" t="s">
        <v>67</v>
      </c>
      <c r="C31" s="1145">
        <v>3.0099999999999998E-2</v>
      </c>
      <c r="D31" s="1145">
        <v>2.86E-2</v>
      </c>
      <c r="E31" s="1145">
        <v>2.7199999999999998E-2</v>
      </c>
      <c r="F31" s="1743" t="s">
        <v>926</v>
      </c>
      <c r="G31" s="1744" t="s">
        <v>927</v>
      </c>
      <c r="H31" s="1145">
        <v>3.0099999999999998E-2</v>
      </c>
      <c r="I31" s="1145">
        <v>2.7199999999999998E-2</v>
      </c>
      <c r="J31" s="1745" t="s">
        <v>927</v>
      </c>
    </row>
    <row r="32" spans="2:10" ht="15">
      <c r="B32" s="1439" t="s">
        <v>658</v>
      </c>
      <c r="C32" s="540">
        <v>5.2580371130284916E-2</v>
      </c>
      <c r="D32" s="540">
        <v>4.814947475705629E-2</v>
      </c>
      <c r="E32" s="540">
        <v>4.5477228335850273E-2</v>
      </c>
      <c r="F32" s="1146" t="s">
        <v>928</v>
      </c>
      <c r="G32" s="1147" t="s">
        <v>929</v>
      </c>
      <c r="H32" s="540">
        <v>5.2580371130284916E-2</v>
      </c>
      <c r="I32" s="540">
        <v>4.5477228335850273E-2</v>
      </c>
      <c r="J32" s="1299" t="s">
        <v>929</v>
      </c>
    </row>
    <row r="33" spans="2:14" ht="15">
      <c r="B33" s="1439" t="s">
        <v>659</v>
      </c>
      <c r="C33" s="540">
        <v>2.0625550392534459E-2</v>
      </c>
      <c r="D33" s="540">
        <v>1.6881707173760949E-2</v>
      </c>
      <c r="E33" s="540">
        <v>1.754202679425531E-2</v>
      </c>
      <c r="F33" s="1146" t="s">
        <v>822</v>
      </c>
      <c r="G33" s="1147" t="s">
        <v>930</v>
      </c>
      <c r="H33" s="540">
        <v>2.4212908330756983E-2</v>
      </c>
      <c r="I33" s="540">
        <v>1.6274033301414664E-2</v>
      </c>
      <c r="J33" s="1299" t="s">
        <v>824</v>
      </c>
    </row>
    <row r="34" spans="2:14" ht="15">
      <c r="B34" s="1439" t="s">
        <v>68</v>
      </c>
      <c r="C34" s="540">
        <v>1.4742143585756928</v>
      </c>
      <c r="D34" s="540">
        <v>1.5492773206080872</v>
      </c>
      <c r="E34" s="540">
        <v>1.5934128258311562</v>
      </c>
      <c r="F34" s="1146" t="s">
        <v>931</v>
      </c>
      <c r="G34" s="1147" t="s">
        <v>932</v>
      </c>
      <c r="H34" s="540">
        <v>1.4742143585756928</v>
      </c>
      <c r="I34" s="540">
        <v>1.5934128258311562</v>
      </c>
      <c r="J34" s="1299" t="s">
        <v>932</v>
      </c>
    </row>
    <row r="35" spans="2:14" ht="15.75" thickBot="1">
      <c r="B35" s="1445" t="s">
        <v>69</v>
      </c>
      <c r="C35" s="540">
        <v>1.0433687688226159</v>
      </c>
      <c r="D35" s="540">
        <v>1.1010503253705839</v>
      </c>
      <c r="E35" s="540">
        <v>1.1244777082203228</v>
      </c>
      <c r="F35" s="1146" t="s">
        <v>933</v>
      </c>
      <c r="G35" s="1147" t="s">
        <v>934</v>
      </c>
      <c r="H35" s="540">
        <v>1.0433687688226159</v>
      </c>
      <c r="I35" s="540">
        <v>1.1244777082203228</v>
      </c>
      <c r="J35" s="1299" t="s">
        <v>934</v>
      </c>
    </row>
    <row r="36" spans="2:14" ht="15">
      <c r="B36" s="1446" t="s">
        <v>70</v>
      </c>
      <c r="C36" s="1301"/>
      <c r="D36" s="1302"/>
      <c r="E36" s="1302"/>
      <c r="F36" s="1303"/>
      <c r="G36" s="1304"/>
      <c r="H36" s="1302"/>
      <c r="I36" s="1302"/>
      <c r="J36" s="1305"/>
    </row>
    <row r="37" spans="2:14" ht="15">
      <c r="B37" s="1439" t="s">
        <v>660</v>
      </c>
      <c r="C37" s="541">
        <v>5396202</v>
      </c>
      <c r="D37" s="709">
        <v>5670690</v>
      </c>
      <c r="E37" s="750">
        <v>5857472</v>
      </c>
      <c r="F37" s="333">
        <v>3.2938143330000405E-2</v>
      </c>
      <c r="G37" s="777">
        <v>8.5480491649497184E-2</v>
      </c>
      <c r="H37" s="541">
        <v>20684226</v>
      </c>
      <c r="I37" s="709">
        <v>22397662</v>
      </c>
      <c r="J37" s="112">
        <v>8.2837810803266215E-2</v>
      </c>
    </row>
    <row r="38" spans="2:14" ht="15">
      <c r="B38" s="1439" t="s">
        <v>661</v>
      </c>
      <c r="C38" s="541">
        <v>2612878</v>
      </c>
      <c r="D38" s="709">
        <v>2629461</v>
      </c>
      <c r="E38" s="750">
        <v>2871709</v>
      </c>
      <c r="F38" s="333">
        <v>9.2128386768238812E-2</v>
      </c>
      <c r="G38" s="777">
        <v>9.9059734132248042E-2</v>
      </c>
      <c r="H38" s="541">
        <v>9309797</v>
      </c>
      <c r="I38" s="709">
        <v>10426752</v>
      </c>
      <c r="J38" s="112">
        <v>0.11997630023511791</v>
      </c>
    </row>
    <row r="39" spans="2:14" ht="15">
      <c r="B39" s="1447" t="s">
        <v>662</v>
      </c>
      <c r="C39" s="540">
        <v>0.4842068551177291</v>
      </c>
      <c r="D39" s="540">
        <v>0.46369330716367851</v>
      </c>
      <c r="E39" s="540">
        <v>0.49026423002961006</v>
      </c>
      <c r="F39" s="1146" t="s">
        <v>935</v>
      </c>
      <c r="G39" s="1147" t="s">
        <v>922</v>
      </c>
      <c r="H39" s="540">
        <v>0.4500916302113504</v>
      </c>
      <c r="I39" s="540">
        <v>0.46552858954653392</v>
      </c>
      <c r="J39" s="1299" t="s">
        <v>849</v>
      </c>
    </row>
    <row r="40" spans="2:14" ht="15.75" thickBot="1">
      <c r="B40" s="1448" t="s">
        <v>71</v>
      </c>
      <c r="C40" s="262">
        <v>4.1322677631314801E-2</v>
      </c>
      <c r="D40" s="1306">
        <v>4.1727044263826722E-2</v>
      </c>
      <c r="E40" s="1306">
        <v>4.3965118594222918E-2</v>
      </c>
      <c r="F40" s="1146" t="s">
        <v>936</v>
      </c>
      <c r="G40" s="1147" t="s">
        <v>937</v>
      </c>
      <c r="H40" s="540">
        <v>3.7620727790343346E-2</v>
      </c>
      <c r="I40" s="540">
        <v>3.9838466478365482E-2</v>
      </c>
      <c r="J40" s="1300" t="s">
        <v>936</v>
      </c>
    </row>
    <row r="41" spans="2:14" ht="15">
      <c r="B41" s="1449" t="s">
        <v>72</v>
      </c>
      <c r="C41" s="1450"/>
      <c r="D41" s="1451"/>
      <c r="E41" s="1451"/>
      <c r="F41" s="1452"/>
      <c r="G41" s="1856"/>
      <c r="H41" s="1450"/>
      <c r="I41" s="1858"/>
      <c r="J41" s="1453"/>
      <c r="N41" s="45"/>
    </row>
    <row r="42" spans="2:14" ht="15">
      <c r="B42" s="1454" t="s">
        <v>663</v>
      </c>
      <c r="C42" s="1848">
        <v>0.18706657922216613</v>
      </c>
      <c r="D42" s="1849">
        <v>0.1771535743917122</v>
      </c>
      <c r="E42" s="1849">
        <v>0.19441348723740554</v>
      </c>
      <c r="F42" s="1850" t="s">
        <v>825</v>
      </c>
      <c r="G42" s="1857" t="s">
        <v>826</v>
      </c>
      <c r="H42" s="2135">
        <f>+C42</f>
        <v>0.18706657922216613</v>
      </c>
      <c r="I42" s="2136">
        <f>+E42</f>
        <v>0.19441348723740554</v>
      </c>
      <c r="J42" s="1299" t="str">
        <f>+CONCATENATE(ROUND(((ROUND(I42,4)-ROUND(H42,4))/1%*100),0)," bps")</f>
        <v>73 bps</v>
      </c>
    </row>
    <row r="43" spans="2:14" ht="15">
      <c r="B43" s="1454" t="s">
        <v>664</v>
      </c>
      <c r="C43" s="1848">
        <v>0.130819689715995</v>
      </c>
      <c r="D43" s="1849">
        <v>0.12821568505074304</v>
      </c>
      <c r="E43" s="1849">
        <v>0.13664085842892726</v>
      </c>
      <c r="F43" s="1850" t="s">
        <v>827</v>
      </c>
      <c r="G43" s="1857" t="s">
        <v>828</v>
      </c>
      <c r="H43" s="2135">
        <f>+C43</f>
        <v>0.130819689715995</v>
      </c>
      <c r="I43" s="2136">
        <f>+E43</f>
        <v>0.13664085842892726</v>
      </c>
      <c r="J43" s="1299" t="str">
        <f t="shared" ref="J43:J44" si="0">+CONCATENATE(ROUND(((ROUND(I43,4)-ROUND(H43,4))/1%*100),0)," bps")</f>
        <v>58 bps</v>
      </c>
    </row>
    <row r="44" spans="2:14" ht="15.75" thickBot="1">
      <c r="B44" s="1455" t="s">
        <v>734</v>
      </c>
      <c r="C44" s="1848">
        <v>0.13321974184240737</v>
      </c>
      <c r="D44" s="1849">
        <v>0.1317210587286255</v>
      </c>
      <c r="E44" s="1849">
        <v>0.13989403241204909</v>
      </c>
      <c r="F44" s="1850" t="s">
        <v>829</v>
      </c>
      <c r="G44" s="1857" t="s">
        <v>830</v>
      </c>
      <c r="H44" s="2137">
        <f>+C44</f>
        <v>0.13321974184240737</v>
      </c>
      <c r="I44" s="2138">
        <f>+E44</f>
        <v>0.13989403241204909</v>
      </c>
      <c r="J44" s="1300" t="str">
        <f t="shared" si="0"/>
        <v>67 bps</v>
      </c>
    </row>
    <row r="45" spans="2:14" ht="15">
      <c r="B45" s="1456" t="s">
        <v>73</v>
      </c>
      <c r="C45" s="1852"/>
      <c r="D45" s="1853"/>
      <c r="E45" s="1853"/>
      <c r="F45" s="1854"/>
      <c r="G45" s="1855"/>
      <c r="H45" s="1450"/>
      <c r="I45" s="1858"/>
      <c r="J45" s="1453"/>
    </row>
    <row r="46" spans="2:14" ht="15">
      <c r="B46" s="1454" t="s">
        <v>663</v>
      </c>
      <c r="C46" s="1848">
        <v>0.19420849952121369</v>
      </c>
      <c r="D46" s="1849">
        <v>0.21128717514882489</v>
      </c>
      <c r="E46" s="1849">
        <v>0.21251928588479013</v>
      </c>
      <c r="F46" s="1850" t="s">
        <v>831</v>
      </c>
      <c r="G46" s="1851" t="s">
        <v>832</v>
      </c>
      <c r="H46" s="2135">
        <f>+C46</f>
        <v>0.19420849952121369</v>
      </c>
      <c r="I46" s="2136">
        <f>+E46</f>
        <v>0.21251928588479013</v>
      </c>
      <c r="J46" s="1299" t="str">
        <f t="shared" ref="J46:J48" si="1">+CONCATENATE(ROUND(((ROUND(I46,4)-ROUND(H46,4))/1%*100),0)," bps")</f>
        <v>183 bps</v>
      </c>
    </row>
    <row r="47" spans="2:14" ht="15">
      <c r="B47" s="1454" t="s">
        <v>664</v>
      </c>
      <c r="C47" s="1848">
        <v>0.17071134015786255</v>
      </c>
      <c r="D47" s="1849">
        <v>0.17129155422551925</v>
      </c>
      <c r="E47" s="1849">
        <v>0.17407588153730849</v>
      </c>
      <c r="F47" s="1850" t="s">
        <v>833</v>
      </c>
      <c r="G47" s="1851" t="s">
        <v>834</v>
      </c>
      <c r="H47" s="2135">
        <f>+C47</f>
        <v>0.17071134015786255</v>
      </c>
      <c r="I47" s="2136">
        <f>+E47</f>
        <v>0.17407588153730849</v>
      </c>
      <c r="J47" s="1299" t="str">
        <f t="shared" si="1"/>
        <v>34 bps</v>
      </c>
    </row>
    <row r="48" spans="2:14" ht="15.75" thickBot="1">
      <c r="B48" s="1454" t="s">
        <v>734</v>
      </c>
      <c r="C48" s="1848">
        <v>0.17526918099927319</v>
      </c>
      <c r="D48" s="1849">
        <v>0.1714394307534014</v>
      </c>
      <c r="E48" s="1849">
        <v>0.17302558959482628</v>
      </c>
      <c r="F48" s="1850" t="s">
        <v>835</v>
      </c>
      <c r="G48" s="1851" t="str">
        <f>+CONCATENATE(ROUND(((ROUND(E48,4)-ROUND(C48,4))/1%*100),0)," bps")</f>
        <v>-23 bps</v>
      </c>
      <c r="H48" s="2137">
        <f>+C48</f>
        <v>0.17526918099927319</v>
      </c>
      <c r="I48" s="2138">
        <f>+E48</f>
        <v>0.17302558959482628</v>
      </c>
      <c r="J48" s="1300" t="str">
        <f t="shared" si="1"/>
        <v>-23 bps</v>
      </c>
    </row>
    <row r="49" spans="2:10" thickBot="1">
      <c r="B49" s="1742" t="s">
        <v>735</v>
      </c>
      <c r="C49" s="1860">
        <v>47283</v>
      </c>
      <c r="D49" s="1861">
        <v>50169</v>
      </c>
      <c r="E49" s="1862">
        <v>51005</v>
      </c>
      <c r="F49" s="1863">
        <f>IFERROR((E49-D49)/D49,"n.a.")</f>
        <v>1.666367677250892E-2</v>
      </c>
      <c r="G49" s="1864">
        <f>IFERROR((E49-C49)/C49,"n.a.")</f>
        <v>7.8717509464289487E-2</v>
      </c>
      <c r="H49" s="710">
        <f>+C49</f>
        <v>47283</v>
      </c>
      <c r="I49" s="740">
        <f>+E49</f>
        <v>51005</v>
      </c>
      <c r="J49" s="1859">
        <f>IFERROR((I49-H49)/H49,"n.a.")</f>
        <v>7.8717509464289487E-2</v>
      </c>
    </row>
    <row r="50" spans="2:10" ht="15">
      <c r="B50" s="1457" t="s">
        <v>75</v>
      </c>
      <c r="C50" s="1865"/>
      <c r="D50" s="1866"/>
      <c r="E50" s="1867"/>
      <c r="F50" s="1868"/>
      <c r="G50" s="1869"/>
      <c r="H50" s="1458"/>
      <c r="I50" s="1459"/>
      <c r="J50" s="1460"/>
    </row>
    <row r="51" spans="2:10" ht="15">
      <c r="B51" s="1461" t="s">
        <v>76</v>
      </c>
      <c r="C51" s="1870">
        <v>94382</v>
      </c>
      <c r="D51" s="1871">
        <v>94382</v>
      </c>
      <c r="E51" s="1872">
        <v>94382</v>
      </c>
      <c r="F51" s="1873">
        <v>0</v>
      </c>
      <c r="G51" s="1874">
        <v>0</v>
      </c>
      <c r="H51" s="541">
        <v>94382</v>
      </c>
      <c r="I51" s="750">
        <v>94382</v>
      </c>
      <c r="J51" s="112">
        <v>0</v>
      </c>
    </row>
    <row r="52" spans="2:10" ht="15.75">
      <c r="B52" s="1461" t="s">
        <v>733</v>
      </c>
      <c r="C52" s="1870">
        <v>14948</v>
      </c>
      <c r="D52" s="1871">
        <v>15016</v>
      </c>
      <c r="E52" s="1872">
        <v>15016</v>
      </c>
      <c r="F52" s="1873">
        <v>0</v>
      </c>
      <c r="G52" s="1874">
        <v>4.5491035590045489E-3</v>
      </c>
      <c r="H52" s="541">
        <v>14948</v>
      </c>
      <c r="I52" s="750">
        <v>15016</v>
      </c>
      <c r="J52" s="112">
        <v>4.5491035590045489E-3</v>
      </c>
    </row>
    <row r="53" spans="2:10" ht="15.75" thickBot="1">
      <c r="B53" s="1455" t="s">
        <v>77</v>
      </c>
      <c r="C53" s="547">
        <v>79434</v>
      </c>
      <c r="D53" s="548">
        <v>79366</v>
      </c>
      <c r="E53" s="549">
        <v>79366</v>
      </c>
      <c r="F53" s="781">
        <v>0</v>
      </c>
      <c r="G53" s="782">
        <v>-8.5605660044817079E-4</v>
      </c>
      <c r="H53" s="547">
        <v>79434</v>
      </c>
      <c r="I53" s="549">
        <v>79366</v>
      </c>
      <c r="J53" s="783">
        <v>-8.5605660044817079E-4</v>
      </c>
    </row>
    <row r="55" spans="2:10" ht="14.65" customHeight="1">
      <c r="B55" s="1937" t="s">
        <v>78</v>
      </c>
      <c r="C55" s="1938"/>
      <c r="D55" s="1938"/>
      <c r="E55" s="1938"/>
      <c r="F55" s="1938"/>
      <c r="G55" s="1938"/>
      <c r="H55" s="1938"/>
      <c r="I55" s="1938"/>
      <c r="J55" s="1938"/>
    </row>
    <row r="56" spans="2:10" ht="15">
      <c r="B56" s="1462" t="s">
        <v>79</v>
      </c>
      <c r="C56" s="1463"/>
      <c r="D56" s="1463"/>
      <c r="E56" s="1463"/>
      <c r="F56" s="1463"/>
      <c r="G56" s="1463"/>
      <c r="H56" s="1463"/>
      <c r="I56" s="1463"/>
      <c r="J56" s="1463"/>
    </row>
    <row r="57" spans="2:10" ht="14.65" customHeight="1">
      <c r="B57" s="1937" t="s">
        <v>610</v>
      </c>
      <c r="C57" s="1938"/>
      <c r="D57" s="1938"/>
      <c r="E57" s="1938"/>
      <c r="F57" s="1938"/>
      <c r="G57" s="1938"/>
      <c r="H57" s="1938"/>
      <c r="I57" s="1938"/>
      <c r="J57" s="1938"/>
    </row>
    <row r="58" spans="2:10" ht="14.65" customHeight="1">
      <c r="B58" s="1937" t="s">
        <v>80</v>
      </c>
      <c r="C58" s="1938"/>
      <c r="D58" s="1938"/>
      <c r="E58" s="1938"/>
      <c r="F58" s="1938"/>
      <c r="G58" s="1938"/>
      <c r="H58" s="1938"/>
      <c r="I58" s="1938"/>
      <c r="J58" s="1938"/>
    </row>
    <row r="59" spans="2:10" ht="14.65" customHeight="1">
      <c r="B59" s="1937" t="s">
        <v>81</v>
      </c>
      <c r="C59" s="1938"/>
      <c r="D59" s="1938"/>
      <c r="E59" s="1938"/>
      <c r="F59" s="1938"/>
      <c r="G59" s="1938"/>
      <c r="H59" s="1938"/>
      <c r="I59" s="1938"/>
      <c r="J59" s="1938"/>
    </row>
    <row r="60" spans="2:10" ht="24.6" customHeight="1">
      <c r="B60" s="1937" t="s">
        <v>609</v>
      </c>
      <c r="C60" s="1938"/>
      <c r="D60" s="1938"/>
      <c r="E60" s="1938"/>
      <c r="F60" s="1938"/>
      <c r="G60" s="1938"/>
      <c r="H60" s="1938"/>
      <c r="I60" s="1938"/>
      <c r="J60" s="1938"/>
    </row>
    <row r="61" spans="2:10" ht="14.65" customHeight="1">
      <c r="B61" s="1937" t="s">
        <v>82</v>
      </c>
      <c r="C61" s="1938"/>
      <c r="D61" s="1938"/>
      <c r="E61" s="1938"/>
      <c r="F61" s="1938"/>
      <c r="G61" s="1938"/>
      <c r="H61" s="1938"/>
      <c r="I61" s="1938"/>
      <c r="J61" s="1938"/>
    </row>
    <row r="62" spans="2:10" ht="15">
      <c r="B62" s="1937" t="s">
        <v>83</v>
      </c>
      <c r="C62" s="1938"/>
      <c r="D62" s="1938"/>
      <c r="E62" s="1938"/>
      <c r="F62" s="1938"/>
      <c r="G62" s="1938"/>
      <c r="H62" s="1938"/>
      <c r="I62" s="1938"/>
      <c r="J62" s="1938"/>
    </row>
    <row r="63" spans="2:10" ht="15">
      <c r="B63" s="1937" t="s">
        <v>84</v>
      </c>
      <c r="C63" s="1938"/>
      <c r="D63" s="1938"/>
      <c r="E63" s="1938"/>
      <c r="F63" s="1938"/>
      <c r="G63" s="1938"/>
      <c r="H63" s="1938"/>
      <c r="I63" s="1938"/>
      <c r="J63" s="1938"/>
    </row>
    <row r="64" spans="2:10" ht="21.6" customHeight="1">
      <c r="B64" s="1937" t="s">
        <v>611</v>
      </c>
      <c r="C64" s="1938"/>
      <c r="D64" s="1938"/>
      <c r="E64" s="1938"/>
      <c r="F64" s="1938"/>
      <c r="G64" s="1938"/>
      <c r="H64" s="1938"/>
      <c r="I64" s="1938"/>
      <c r="J64" s="1938"/>
    </row>
    <row r="65" spans="2:10" ht="14.65" customHeight="1">
      <c r="B65" s="1937" t="s">
        <v>612</v>
      </c>
      <c r="C65" s="1938"/>
      <c r="D65" s="1938"/>
      <c r="E65" s="1938"/>
      <c r="F65" s="1938"/>
      <c r="G65" s="1938"/>
      <c r="H65" s="1938"/>
      <c r="I65" s="1938"/>
      <c r="J65" s="1938"/>
    </row>
    <row r="66" spans="2:10" ht="15">
      <c r="B66" s="1937" t="s">
        <v>736</v>
      </c>
      <c r="C66" s="1938"/>
      <c r="D66" s="1938"/>
      <c r="E66" s="1938"/>
      <c r="F66" s="1938"/>
      <c r="G66" s="1938"/>
      <c r="H66" s="1938"/>
      <c r="I66" s="1938"/>
      <c r="J66" s="1938"/>
    </row>
    <row r="67" spans="2:10" ht="15">
      <c r="B67" s="1937" t="s">
        <v>737</v>
      </c>
      <c r="C67" s="1938"/>
      <c r="D67" s="1938"/>
      <c r="E67" s="1938"/>
      <c r="F67" s="1938"/>
      <c r="G67" s="1938"/>
      <c r="H67" s="1938"/>
      <c r="I67" s="1938"/>
      <c r="J67" s="1938"/>
    </row>
    <row r="68" spans="2:10" ht="14.65" customHeight="1">
      <c r="B68" s="1937" t="s">
        <v>738</v>
      </c>
      <c r="C68" s="1938"/>
      <c r="D68" s="1938"/>
      <c r="E68" s="1938"/>
      <c r="F68" s="1938"/>
      <c r="G68" s="1938"/>
      <c r="H68" s="1938"/>
      <c r="I68" s="1938"/>
      <c r="J68" s="1938"/>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ignoredErrors>
    <ignoredError sqref="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K31"/>
  <sheetViews>
    <sheetView showGridLines="0" zoomScale="86" zoomScaleNormal="70" workbookViewId="0">
      <pane xSplit="2" topLeftCell="D1" activePane="topRight" state="frozen"/>
      <selection pane="topRight"/>
    </sheetView>
  </sheetViews>
  <sheetFormatPr baseColWidth="10" defaultColWidth="11.42578125" defaultRowHeight="15"/>
  <cols>
    <col min="2" max="2" width="37.5703125" customWidth="1"/>
    <col min="3" max="3" width="9.42578125" bestFit="1" customWidth="1"/>
    <col min="4" max="5" width="9.7109375" bestFit="1" customWidth="1"/>
    <col min="7" max="7" width="12.42578125" customWidth="1"/>
    <col min="10" max="10" width="12.7109375" bestFit="1" customWidth="1"/>
  </cols>
  <sheetData>
    <row r="1" spans="1:11">
      <c r="A1" s="145" t="s">
        <v>21</v>
      </c>
    </row>
    <row r="3" spans="1:11" ht="15.75" thickBot="1"/>
    <row r="4" spans="1:11">
      <c r="B4" s="796" t="s">
        <v>85</v>
      </c>
      <c r="C4" s="1921" t="s">
        <v>23</v>
      </c>
      <c r="D4" s="1942"/>
      <c r="E4" s="1923"/>
      <c r="F4" s="1921" t="s">
        <v>42</v>
      </c>
      <c r="G4" s="1923"/>
      <c r="H4" s="1921" t="s">
        <v>25</v>
      </c>
      <c r="I4" s="1923"/>
      <c r="J4" s="1375" t="s">
        <v>42</v>
      </c>
    </row>
    <row r="5" spans="1:11" ht="15.75" thickBot="1">
      <c r="B5" s="797" t="s">
        <v>44</v>
      </c>
      <c r="C5" s="809" t="s">
        <v>770</v>
      </c>
      <c r="D5" s="810" t="s">
        <v>714</v>
      </c>
      <c r="E5" s="811" t="s">
        <v>771</v>
      </c>
      <c r="F5" s="91" t="s">
        <v>26</v>
      </c>
      <c r="G5" s="93" t="s">
        <v>27</v>
      </c>
      <c r="H5" s="1181" t="s">
        <v>772</v>
      </c>
      <c r="I5" s="1182" t="s">
        <v>773</v>
      </c>
      <c r="J5" s="1184" t="str">
        <f>+CONCATENATE(I5," / ",H5)</f>
        <v>Dec 25 / Dec 24</v>
      </c>
    </row>
    <row r="6" spans="1:11">
      <c r="B6" s="88" t="s">
        <v>86</v>
      </c>
      <c r="C6" s="651"/>
      <c r="D6" s="652"/>
      <c r="E6" s="653"/>
      <c r="F6" s="350"/>
      <c r="G6" s="906"/>
      <c r="H6" s="1183"/>
      <c r="I6" s="1183"/>
      <c r="J6" s="1185"/>
    </row>
    <row r="7" spans="1:11">
      <c r="B7" s="89" t="s">
        <v>87</v>
      </c>
      <c r="C7" s="812">
        <v>1131115.0828379998</v>
      </c>
      <c r="D7" s="813">
        <v>1447672.0970088001</v>
      </c>
      <c r="E7" s="813">
        <v>1391505.5871599996</v>
      </c>
      <c r="F7" s="649">
        <f>+E7/D7-1</f>
        <v>-3.8797811994064513E-2</v>
      </c>
      <c r="G7" s="907">
        <v>0.23020690668245064</v>
      </c>
      <c r="H7" s="813">
        <v>4889076.4318655999</v>
      </c>
      <c r="I7" s="813">
        <v>5907554.5277111996</v>
      </c>
      <c r="J7" s="351">
        <v>0.20831707379484826</v>
      </c>
    </row>
    <row r="8" spans="1:11">
      <c r="B8" s="89" t="s">
        <v>88</v>
      </c>
      <c r="C8" s="812">
        <v>23502</v>
      </c>
      <c r="D8" s="813">
        <v>22660</v>
      </c>
      <c r="E8" s="813">
        <v>24734</v>
      </c>
      <c r="F8" s="649">
        <f t="shared" ref="F8:F19" si="0">+E8/D8-1</f>
        <v>9.1526919682259456E-2</v>
      </c>
      <c r="G8" s="907">
        <v>5.2421070547187476E-2</v>
      </c>
      <c r="H8" s="813">
        <v>93511</v>
      </c>
      <c r="I8" s="813">
        <v>85851</v>
      </c>
      <c r="J8" s="351">
        <v>-8.1915496572595739E-2</v>
      </c>
    </row>
    <row r="9" spans="1:11">
      <c r="B9" s="88" t="s">
        <v>89</v>
      </c>
      <c r="C9" s="812"/>
      <c r="D9" s="813"/>
      <c r="E9" s="813"/>
      <c r="F9" s="649"/>
      <c r="G9" s="907"/>
      <c r="H9" s="813"/>
      <c r="I9" s="813"/>
      <c r="J9" s="351"/>
    </row>
    <row r="10" spans="1:11" ht="15.75">
      <c r="B10" s="89" t="s">
        <v>665</v>
      </c>
      <c r="C10" s="812">
        <v>114385.20952100767</v>
      </c>
      <c r="D10" s="813">
        <v>119165.26276480587</v>
      </c>
      <c r="E10" s="813">
        <v>133473.55533697415</v>
      </c>
      <c r="F10" s="649">
        <f t="shared" si="0"/>
        <v>0.12007100257403258</v>
      </c>
      <c r="G10" s="907">
        <v>0.16687774491037477</v>
      </c>
      <c r="H10" s="813">
        <v>302219.86113624478</v>
      </c>
      <c r="I10" s="813">
        <v>445184.47853934177</v>
      </c>
      <c r="J10" s="351">
        <v>0.47304838558789031</v>
      </c>
      <c r="K10" s="264">
        <f>+E11/E19</f>
        <v>9.9778829370955439E-3</v>
      </c>
    </row>
    <row r="11" spans="1:11">
      <c r="B11" s="89" t="s">
        <v>90</v>
      </c>
      <c r="C11" s="812">
        <v>13651</v>
      </c>
      <c r="D11" s="813">
        <v>14067</v>
      </c>
      <c r="E11" s="813">
        <v>15835</v>
      </c>
      <c r="F11" s="649">
        <f t="shared" si="0"/>
        <v>0.12568422549228697</v>
      </c>
      <c r="G11" s="907">
        <v>0.15998827924694162</v>
      </c>
      <c r="H11" s="813">
        <v>-7042</v>
      </c>
      <c r="I11" s="813">
        <v>47022</v>
      </c>
      <c r="J11" s="351">
        <v>-7.6773643851178646</v>
      </c>
    </row>
    <row r="12" spans="1:11">
      <c r="B12" s="88" t="s">
        <v>91</v>
      </c>
      <c r="C12" s="812"/>
      <c r="D12" s="813"/>
      <c r="E12" s="813"/>
      <c r="F12" s="649"/>
      <c r="G12" s="907"/>
      <c r="H12" s="813"/>
      <c r="I12" s="813"/>
      <c r="J12" s="351"/>
    </row>
    <row r="13" spans="1:11" ht="15.75">
      <c r="B13" s="89" t="s">
        <v>666</v>
      </c>
      <c r="C13" s="812">
        <v>167661</v>
      </c>
      <c r="D13" s="813">
        <v>229237</v>
      </c>
      <c r="E13" s="813">
        <v>208743</v>
      </c>
      <c r="F13" s="649">
        <f t="shared" si="0"/>
        <v>-8.9400925679536947E-2</v>
      </c>
      <c r="G13" s="907">
        <v>0.24503015012435808</v>
      </c>
      <c r="H13" s="813">
        <v>761022</v>
      </c>
      <c r="I13" s="813">
        <v>838054</v>
      </c>
      <c r="J13" s="351">
        <v>0.10122177808263098</v>
      </c>
    </row>
    <row r="14" spans="1:11">
      <c r="B14" s="89" t="s">
        <v>92</v>
      </c>
      <c r="C14" s="812">
        <v>24322</v>
      </c>
      <c r="D14" s="813">
        <v>46589</v>
      </c>
      <c r="E14" s="813">
        <v>34324</v>
      </c>
      <c r="F14" s="649">
        <f t="shared" si="0"/>
        <v>-0.26325956770911585</v>
      </c>
      <c r="G14" s="907">
        <v>0.41123262889565004</v>
      </c>
      <c r="H14" s="813">
        <v>132926</v>
      </c>
      <c r="I14" s="813">
        <v>146543</v>
      </c>
      <c r="J14" s="351">
        <v>0.10244045559183305</v>
      </c>
    </row>
    <row r="15" spans="1:11">
      <c r="B15" s="88" t="s">
        <v>93</v>
      </c>
      <c r="C15" s="812"/>
      <c r="D15" s="813"/>
      <c r="E15" s="813"/>
      <c r="F15" s="649"/>
      <c r="G15" s="907"/>
      <c r="H15" s="813"/>
      <c r="I15" s="813"/>
      <c r="J15" s="351"/>
    </row>
    <row r="16" spans="1:11">
      <c r="B16" s="89" t="s">
        <v>94</v>
      </c>
      <c r="C16" s="812">
        <v>32369</v>
      </c>
      <c r="D16" s="813">
        <v>31844</v>
      </c>
      <c r="E16" s="813">
        <v>15079</v>
      </c>
      <c r="F16" s="649">
        <f t="shared" si="0"/>
        <v>-0.5264728049240045</v>
      </c>
      <c r="G16" s="907">
        <v>-0.53415304766906613</v>
      </c>
      <c r="H16" s="813">
        <v>110975</v>
      </c>
      <c r="I16" s="813">
        <v>100203</v>
      </c>
      <c r="J16" s="351">
        <v>-9.7066906961027252E-2</v>
      </c>
    </row>
    <row r="17" spans="2:10">
      <c r="B17" s="89" t="s">
        <v>95</v>
      </c>
      <c r="C17" s="812">
        <v>-2742</v>
      </c>
      <c r="D17" s="813">
        <v>29498</v>
      </c>
      <c r="E17" s="813">
        <v>35962</v>
      </c>
      <c r="F17" s="649">
        <f t="shared" si="0"/>
        <v>0.2191335005763102</v>
      </c>
      <c r="G17" s="907">
        <v>-14.115244347191831</v>
      </c>
      <c r="H17" s="813">
        <v>84282</v>
      </c>
      <c r="I17" s="813">
        <v>124762</v>
      </c>
      <c r="J17" s="351">
        <v>0.48029235186635344</v>
      </c>
    </row>
    <row r="18" spans="2:10" ht="16.5" thickBot="1">
      <c r="B18" s="90" t="s">
        <v>667</v>
      </c>
      <c r="C18" s="812">
        <v>-377550.29235900752</v>
      </c>
      <c r="D18" s="813">
        <v>-202077.359773606</v>
      </c>
      <c r="E18" s="813">
        <v>-272646.14249697386</v>
      </c>
      <c r="F18" s="649">
        <f t="shared" si="0"/>
        <v>0.34921667030105907</v>
      </c>
      <c r="G18" s="907">
        <v>-0.27785477056996083</v>
      </c>
      <c r="H18" s="813">
        <v>-865716.29300184478</v>
      </c>
      <c r="I18" s="813">
        <v>-769797.00625054142</v>
      </c>
      <c r="J18" s="351">
        <v>-0.11079759908261189</v>
      </c>
    </row>
    <row r="19" spans="2:10" ht="15.75" thickBot="1">
      <c r="B19" s="90" t="s">
        <v>96</v>
      </c>
      <c r="C19" s="814">
        <v>1126713</v>
      </c>
      <c r="D19" s="815">
        <v>1738655</v>
      </c>
      <c r="E19" s="815">
        <v>1587010</v>
      </c>
      <c r="F19" s="348">
        <f t="shared" si="0"/>
        <v>-8.7219718690597081E-2</v>
      </c>
      <c r="G19" s="795">
        <v>0.40853083260777145</v>
      </c>
      <c r="H19" s="815">
        <v>5501254</v>
      </c>
      <c r="I19" s="815">
        <v>6925377</v>
      </c>
      <c r="J19" s="1186">
        <v>0.25887243163104268</v>
      </c>
    </row>
    <row r="22" spans="2:10">
      <c r="B22" s="1584" t="s">
        <v>704</v>
      </c>
      <c r="C22" s="1583"/>
      <c r="D22" s="1583"/>
      <c r="E22" s="1583"/>
      <c r="F22" s="1583"/>
      <c r="G22" s="1583"/>
    </row>
    <row r="23" spans="2:10" ht="14.65" customHeight="1">
      <c r="B23" s="1584" t="s">
        <v>705</v>
      </c>
      <c r="C23" s="1583"/>
      <c r="D23" s="1583"/>
      <c r="E23" s="1583"/>
      <c r="F23" s="1583"/>
      <c r="G23" s="1583"/>
    </row>
    <row r="24" spans="2:10" ht="14.65" customHeight="1">
      <c r="B24" s="1584" t="s">
        <v>706</v>
      </c>
      <c r="C24" s="1583"/>
      <c r="D24" s="1583"/>
      <c r="E24" s="1583"/>
      <c r="F24" s="1583"/>
      <c r="G24" s="1583"/>
    </row>
    <row r="25" spans="2:10" ht="14.65" customHeight="1">
      <c r="B25" s="1584" t="s">
        <v>707</v>
      </c>
      <c r="C25" s="1583"/>
      <c r="D25" s="1583"/>
      <c r="E25" s="1583"/>
      <c r="F25" s="1583"/>
      <c r="G25" s="1583"/>
    </row>
    <row r="26" spans="2:10" ht="14.65" customHeight="1">
      <c r="B26" s="1583"/>
      <c r="C26" s="1583"/>
      <c r="D26" s="1583"/>
      <c r="E26" s="1583"/>
      <c r="F26" s="1583"/>
      <c r="G26" s="1583"/>
    </row>
    <row r="27" spans="2:10" ht="12.6" customHeight="1">
      <c r="B27" s="1583"/>
      <c r="C27" s="1583"/>
      <c r="D27" s="1583"/>
      <c r="E27" s="1583"/>
      <c r="F27" s="1583"/>
      <c r="G27" s="1583"/>
    </row>
    <row r="31" spans="2:10">
      <c r="F31" s="1367"/>
      <c r="G31" s="1367"/>
    </row>
  </sheetData>
  <mergeCells count="3">
    <mergeCell ref="C4:E4"/>
    <mergeCell ref="F4:G4"/>
    <mergeCell ref="H4:I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J24"/>
  <sheetViews>
    <sheetView showGridLines="0" zoomScale="70" zoomScaleNormal="70" workbookViewId="0">
      <pane xSplit="2" topLeftCell="C1" activePane="topRight" state="frozen"/>
      <selection activeCell="H30" sqref="H30:J30"/>
      <selection pane="topRight"/>
    </sheetView>
  </sheetViews>
  <sheetFormatPr baseColWidth="10" defaultColWidth="11.42578125" defaultRowHeight="15"/>
  <cols>
    <col min="2" max="2" width="53.5703125" customWidth="1"/>
    <col min="8" max="8" width="12.5703125" bestFit="1" customWidth="1"/>
    <col min="9" max="9" width="13.28515625" bestFit="1" customWidth="1"/>
    <col min="10" max="10" width="12.5703125" bestFit="1" customWidth="1"/>
  </cols>
  <sheetData>
    <row r="1" spans="1:10">
      <c r="A1" s="145" t="s">
        <v>21</v>
      </c>
    </row>
    <row r="2" spans="1:10" ht="15.75" thickBot="1"/>
    <row r="3" spans="1:10" ht="14.85" customHeight="1">
      <c r="B3" s="1946" t="s">
        <v>64</v>
      </c>
      <c r="C3" s="1921" t="s">
        <v>23</v>
      </c>
      <c r="D3" s="1942"/>
      <c r="E3" s="1923"/>
      <c r="F3" s="1948" t="s">
        <v>510</v>
      </c>
      <c r="G3" s="1949"/>
      <c r="H3" s="1948" t="s">
        <v>634</v>
      </c>
      <c r="I3" s="1949"/>
      <c r="J3" s="1375" t="s">
        <v>510</v>
      </c>
    </row>
    <row r="4" spans="1:10" ht="15" customHeight="1" thickBot="1">
      <c r="B4" s="1947"/>
      <c r="C4" s="809" t="s">
        <v>770</v>
      </c>
      <c r="D4" s="810" t="s">
        <v>714</v>
      </c>
      <c r="E4" s="811" t="s">
        <v>771</v>
      </c>
      <c r="F4" s="164" t="s">
        <v>26</v>
      </c>
      <c r="G4" s="106" t="s">
        <v>27</v>
      </c>
      <c r="H4" s="1297" t="s">
        <v>638</v>
      </c>
      <c r="I4" s="1298" t="s">
        <v>639</v>
      </c>
      <c r="J4" s="1376" t="str">
        <f>+I4&amp;"/"&amp;H4</f>
        <v>2025/2024</v>
      </c>
    </row>
    <row r="5" spans="1:10">
      <c r="B5" s="94" t="s">
        <v>86</v>
      </c>
      <c r="C5" s="908"/>
      <c r="D5" s="909"/>
      <c r="E5" s="910"/>
      <c r="F5" s="909"/>
      <c r="G5" s="910"/>
      <c r="H5" s="651"/>
      <c r="I5" s="653"/>
      <c r="J5" s="1464"/>
    </row>
    <row r="6" spans="1:10">
      <c r="B6" s="95" t="s">
        <v>87</v>
      </c>
      <c r="C6" s="417">
        <v>0.20085136448428306</v>
      </c>
      <c r="D6" s="1145">
        <v>0.25557980142458558</v>
      </c>
      <c r="E6" s="924">
        <v>0.22959739318180644</v>
      </c>
      <c r="F6" s="1146" t="str">
        <f>+CONCATENATE(ROUND(((ROUND(E6,4)-ROUND(D6,4))/1%*100),0)," bps")</f>
        <v>-260 bps</v>
      </c>
      <c r="G6" s="1147" t="str">
        <f>+CONCATENATE(ROUND(((ROUND(E6,4)-ROUND(C6,4))/1%*100),0)," bps")</f>
        <v>287 bps</v>
      </c>
      <c r="H6" s="417">
        <v>0.21990000000000001</v>
      </c>
      <c r="I6" s="924">
        <v>0.2467547082284467</v>
      </c>
      <c r="J6" s="1147" t="str">
        <f>+CONCATENATE(ROUND(((ROUND(I6,4)-ROUND(H6,4))/1%*100),0)," bps")</f>
        <v>269 bps</v>
      </c>
    </row>
    <row r="7" spans="1:10">
      <c r="B7" s="95" t="s">
        <v>88</v>
      </c>
      <c r="C7" s="417">
        <v>9.5197396268984699E-2</v>
      </c>
      <c r="D7" s="1145">
        <v>0.14842567908350746</v>
      </c>
      <c r="E7" s="924">
        <v>0.12862119241372094</v>
      </c>
      <c r="F7" s="807" t="str">
        <f>+CONCATENATE(ROUND(((ROUND(E7,4)-ROUND(D7,4))/1%*100),0)," bps")</f>
        <v>-198 bps</v>
      </c>
      <c r="G7" s="911" t="str">
        <f>+CONCATENATE(ROUND(((ROUND(E7,4)-ROUND(C7,4))/1%*100),0)," bps")</f>
        <v>334 bps</v>
      </c>
      <c r="H7" s="417">
        <v>9.8699999999999996E-2</v>
      </c>
      <c r="I7" s="924">
        <v>9.1501101517610955E-2</v>
      </c>
      <c r="J7" s="911" t="str">
        <f t="shared" ref="J7:J17" si="0">+CONCATENATE(ROUND(((ROUND(I7,4)-ROUND(H7,4))/1%*100),0)," bps")</f>
        <v>-72 bps</v>
      </c>
    </row>
    <row r="8" spans="1:10">
      <c r="B8" s="96" t="s">
        <v>89</v>
      </c>
      <c r="C8" s="417"/>
      <c r="D8" s="1145"/>
      <c r="E8" s="924"/>
      <c r="F8" s="808"/>
      <c r="G8" s="912"/>
      <c r="H8" s="417"/>
      <c r="I8" s="924"/>
      <c r="J8" s="912"/>
    </row>
    <row r="9" spans="1:10" ht="15.75">
      <c r="B9" s="97" t="s">
        <v>615</v>
      </c>
      <c r="C9" s="417">
        <v>0.17294105820659197</v>
      </c>
      <c r="D9" s="1145">
        <v>0.18765782233556275</v>
      </c>
      <c r="E9" s="924">
        <v>0.19990908502150576</v>
      </c>
      <c r="F9" s="807" t="str">
        <f>+CONCATENATE(ROUND(((ROUND(E9,4)-ROUND(D9,4))/1%*100),0)," bps")</f>
        <v>122 bps</v>
      </c>
      <c r="G9" s="911" t="str">
        <f>+CONCATENATE(ROUND(((ROUND(E9,4)-ROUND(C9,4))/1%*100),0)," bps")</f>
        <v>270 bps</v>
      </c>
      <c r="H9" s="417">
        <v>0.1091</v>
      </c>
      <c r="I9" s="924">
        <v>0.16646870979919087</v>
      </c>
      <c r="J9" s="911" t="str">
        <f t="shared" si="0"/>
        <v>574 bps</v>
      </c>
    </row>
    <row r="10" spans="1:10">
      <c r="B10" s="98" t="s">
        <v>90</v>
      </c>
      <c r="C10" s="417">
        <v>0.12905802723106657</v>
      </c>
      <c r="D10" s="1145">
        <v>0.1227722130705507</v>
      </c>
      <c r="E10" s="924">
        <v>0.1321518017406553</v>
      </c>
      <c r="F10" s="807" t="str">
        <f>+CONCATENATE(ROUND(((ROUND(E10,4)-ROUND(D10,4))/1%*100),0)," bps")</f>
        <v>94 bps</v>
      </c>
      <c r="G10" s="911" t="str">
        <f>+CONCATENATE(ROUND(((ROUND(E10,4)-ROUND(C10,4))/1%*100),0)," bps")</f>
        <v>31 bps</v>
      </c>
      <c r="H10" s="417">
        <v>-1.9900000000000001E-2</v>
      </c>
      <c r="I10" s="924">
        <v>0.1031475163829996</v>
      </c>
      <c r="J10" s="911" t="str">
        <f t="shared" si="0"/>
        <v>1230 bps</v>
      </c>
    </row>
    <row r="11" spans="1:10">
      <c r="B11" s="1383" t="s">
        <v>91</v>
      </c>
      <c r="C11" s="417"/>
      <c r="D11" s="1145"/>
      <c r="E11" s="924"/>
      <c r="F11" s="808"/>
      <c r="G11" s="912"/>
      <c r="H11" s="417"/>
      <c r="I11" s="924"/>
      <c r="J11" s="912"/>
    </row>
    <row r="12" spans="1:10" ht="15.75">
      <c r="B12" s="95" t="s">
        <v>616</v>
      </c>
      <c r="C12" s="417">
        <v>0.20472097083450691</v>
      </c>
      <c r="D12" s="1145">
        <v>0.20890677902117383</v>
      </c>
      <c r="E12" s="924">
        <v>0.18584478426363479</v>
      </c>
      <c r="F12" s="807" t="str">
        <f>+CONCATENATE(ROUND(((ROUND(E12,4)-ROUND(D12,4))/1%*100),0)," bps")</f>
        <v>-231 bps</v>
      </c>
      <c r="G12" s="911" t="str">
        <f>+CONCATENATE(ROUND(((ROUND(E12,4)-ROUND(C12,4))/1%*100),0)," bps")</f>
        <v>-189 bps</v>
      </c>
      <c r="H12" s="417">
        <v>0.23719999999999999</v>
      </c>
      <c r="I12" s="924">
        <v>0.21441507526758141</v>
      </c>
      <c r="J12" s="911" t="str">
        <f t="shared" si="0"/>
        <v>-228 bps</v>
      </c>
    </row>
    <row r="13" spans="1:10">
      <c r="B13" s="95" t="s">
        <v>97</v>
      </c>
      <c r="C13" s="417">
        <v>0.19657338213588271</v>
      </c>
      <c r="D13" s="1145">
        <v>0.40977536193642583</v>
      </c>
      <c r="E13" s="924">
        <v>0.29479773130110931</v>
      </c>
      <c r="F13" s="807" t="str">
        <f>+CONCATENATE(ROUND(((ROUND(E13,4)-ROUND(D13,4))/1%*100),0)," bps")</f>
        <v>-1150 bps</v>
      </c>
      <c r="G13" s="911" t="str">
        <f>+CONCATENATE(ROUND(((ROUND(E13,4)-ROUND(C13,4))/1%*100),0)," bps")</f>
        <v>982 bps</v>
      </c>
      <c r="H13" s="417">
        <v>0.27250000000000002</v>
      </c>
      <c r="I13" s="924">
        <v>0.31554456916580714</v>
      </c>
      <c r="J13" s="911" t="str">
        <f t="shared" si="0"/>
        <v>430 bps</v>
      </c>
    </row>
    <row r="14" spans="1:10">
      <c r="B14" s="1585" t="s">
        <v>708</v>
      </c>
      <c r="C14" s="1465"/>
      <c r="D14" s="1466"/>
      <c r="E14" s="1467"/>
      <c r="F14" s="19"/>
      <c r="G14" s="1417"/>
      <c r="H14" s="1465"/>
      <c r="I14" s="1467"/>
      <c r="J14" s="1417"/>
    </row>
    <row r="15" spans="1:10">
      <c r="B15" s="95" t="s">
        <v>94</v>
      </c>
      <c r="C15" s="417">
        <v>0.18033522105257294</v>
      </c>
      <c r="D15" s="1145">
        <v>0.16682022519735054</v>
      </c>
      <c r="E15" s="924">
        <v>7.6848297363515783E-2</v>
      </c>
      <c r="F15" s="807" t="str">
        <f>+CONCATENATE(ROUND(((ROUND(E15,4)-ROUND(D15,4))/1%*100),0)," bps")</f>
        <v>-900 bps</v>
      </c>
      <c r="G15" s="911" t="str">
        <f>+CONCATENATE(ROUND(((ROUND(E15,4)-ROUND(C15,4))/1%*100),0)," bps")</f>
        <v>-1035 bps</v>
      </c>
      <c r="H15" s="417">
        <v>0.15409999999999999</v>
      </c>
      <c r="I15" s="924">
        <v>0.13215513915770108</v>
      </c>
      <c r="J15" s="911" t="str">
        <f t="shared" si="0"/>
        <v>-219 bps</v>
      </c>
    </row>
    <row r="16" spans="1:10" ht="15.75" thickBot="1">
      <c r="B16" s="99" t="s">
        <v>98</v>
      </c>
      <c r="C16" s="417">
        <v>-1.4364114857914048E-2</v>
      </c>
      <c r="D16" s="1145">
        <v>0.16998826569238537</v>
      </c>
      <c r="E16" s="924">
        <v>0.21765109069148494</v>
      </c>
      <c r="F16" s="807" t="str">
        <f>+CONCATENATE(ROUND(((ROUND(E16,4)-ROUND(D16,4))/1%*100),0)," bps")</f>
        <v>477 bps</v>
      </c>
      <c r="G16" s="911" t="str">
        <f>+CONCATENATE(ROUND(((ROUND(E16,4)-ROUND(C16,4))/1%*100),0)," bps")</f>
        <v>2321 bps</v>
      </c>
      <c r="H16" s="417">
        <v>0.10929999999999999</v>
      </c>
      <c r="I16" s="924">
        <v>0.19033511013202417</v>
      </c>
      <c r="J16" s="911" t="str">
        <f t="shared" si="0"/>
        <v>810 bps</v>
      </c>
    </row>
    <row r="17" spans="2:10" ht="15.75" thickBot="1">
      <c r="B17" s="100" t="s">
        <v>99</v>
      </c>
      <c r="C17" s="1148">
        <v>0.13292776106360213</v>
      </c>
      <c r="D17" s="1149">
        <v>0.19585096281919026</v>
      </c>
      <c r="E17" s="1150">
        <v>0.16944496965618197</v>
      </c>
      <c r="F17" s="357" t="str">
        <f>+CONCATENATE(ROUND(((ROUND(E17,4)-ROUND(D17,4))/1%*100),0)," bps")</f>
        <v>-265 bps</v>
      </c>
      <c r="G17" s="349" t="str">
        <f>+CONCATENATE(ROUND(((ROUND(E17,4)-ROUND(C17,4))/1%*100),0)," bps")</f>
        <v>365 bps</v>
      </c>
      <c r="H17" s="1148">
        <v>0.16470000000000001</v>
      </c>
      <c r="I17" s="1150">
        <v>0.19048419974194303</v>
      </c>
      <c r="J17" s="349" t="str">
        <f t="shared" si="0"/>
        <v>258 bps</v>
      </c>
    </row>
    <row r="19" spans="2:10">
      <c r="B19" s="1944" t="s">
        <v>767</v>
      </c>
      <c r="C19" s="1945"/>
      <c r="D19" s="1945"/>
      <c r="E19" s="1945"/>
      <c r="F19" s="1945"/>
      <c r="G19" s="1945"/>
    </row>
    <row r="20" spans="2:10" ht="15" customHeight="1">
      <c r="B20" s="1945"/>
      <c r="C20" s="1945"/>
      <c r="D20" s="1945"/>
      <c r="E20" s="1945"/>
      <c r="F20" s="1945"/>
      <c r="G20" s="1945"/>
    </row>
    <row r="21" spans="2:10" ht="38.25" customHeight="1">
      <c r="B21" s="1945"/>
      <c r="C21" s="1945"/>
      <c r="D21" s="1945"/>
      <c r="E21" s="1945"/>
      <c r="F21" s="1945"/>
      <c r="G21" s="1945"/>
    </row>
    <row r="22" spans="2:10" ht="16.5" customHeight="1">
      <c r="B22" s="1943"/>
      <c r="C22" s="1943"/>
      <c r="D22" s="1943"/>
      <c r="E22" s="1943"/>
    </row>
    <row r="23" spans="2:10">
      <c r="B23" s="1943"/>
      <c r="C23" s="1943"/>
      <c r="D23" s="1943"/>
      <c r="E23" s="1943"/>
    </row>
    <row r="24" spans="2:10" ht="46.5" customHeight="1">
      <c r="B24" s="1943"/>
      <c r="C24" s="1943"/>
      <c r="D24" s="1943"/>
      <c r="E24" s="1943"/>
    </row>
  </sheetData>
  <mergeCells count="6">
    <mergeCell ref="B22:E24"/>
    <mergeCell ref="C3:E3"/>
    <mergeCell ref="B19:G21"/>
    <mergeCell ref="B3:B4"/>
    <mergeCell ref="H3:I3"/>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ignoredErrors>
    <ignoredError sqref="H4:I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Y88"/>
  <sheetViews>
    <sheetView showGridLines="0" topLeftCell="A28" zoomScale="62" zoomScaleNormal="70" workbookViewId="0">
      <pane xSplit="2" topLeftCell="C1" activePane="topRight" state="frozen"/>
      <selection pane="topRight"/>
    </sheetView>
  </sheetViews>
  <sheetFormatPr baseColWidth="10" defaultColWidth="11.42578125" defaultRowHeight="15"/>
  <cols>
    <col min="2" max="2" width="57.7109375" customWidth="1"/>
    <col min="3" max="6" width="11.5703125" customWidth="1"/>
    <col min="7" max="8" width="15.7109375" customWidth="1"/>
    <col min="9" max="11" width="12.28515625" customWidth="1"/>
    <col min="12" max="12" width="12" customWidth="1"/>
    <col min="13" max="13" width="39.5703125" bestFit="1" customWidth="1"/>
    <col min="14" max="25" width="10.7109375" customWidth="1"/>
  </cols>
  <sheetData>
    <row r="1" spans="1:11">
      <c r="A1" s="145" t="s">
        <v>21</v>
      </c>
    </row>
    <row r="2" spans="1:11" ht="15.75" thickBot="1"/>
    <row r="3" spans="1:11" ht="26.1" customHeight="1">
      <c r="B3" s="1950" t="s">
        <v>757</v>
      </c>
      <c r="C3" s="1953" t="s">
        <v>43</v>
      </c>
      <c r="D3" s="1954"/>
      <c r="E3" s="1957"/>
      <c r="F3" s="1959" t="s">
        <v>42</v>
      </c>
      <c r="G3" s="1960"/>
      <c r="H3" s="1953" t="s">
        <v>753</v>
      </c>
      <c r="I3" s="1954"/>
      <c r="J3" s="1953" t="s">
        <v>754</v>
      </c>
      <c r="K3" s="1957"/>
    </row>
    <row r="4" spans="1:11">
      <c r="B4" s="1951"/>
      <c r="C4" s="1955"/>
      <c r="D4" s="1956"/>
      <c r="E4" s="1958"/>
      <c r="F4" s="1961"/>
      <c r="G4" s="1962"/>
      <c r="H4" s="1955"/>
      <c r="I4" s="1956"/>
      <c r="J4" s="1955"/>
      <c r="K4" s="1958"/>
    </row>
    <row r="5" spans="1:11" ht="15.75" thickBot="1">
      <c r="B5" s="1952"/>
      <c r="C5" s="1402" t="s">
        <v>772</v>
      </c>
      <c r="D5" s="1403" t="s">
        <v>713</v>
      </c>
      <c r="E5" s="1404" t="s">
        <v>773</v>
      </c>
      <c r="F5" s="1206" t="s">
        <v>26</v>
      </c>
      <c r="G5" s="1390" t="s">
        <v>27</v>
      </c>
      <c r="H5" s="1206" t="s">
        <v>26</v>
      </c>
      <c r="I5" s="1612" t="s">
        <v>27</v>
      </c>
      <c r="J5" s="1206" t="s">
        <v>26</v>
      </c>
      <c r="K5" s="1390" t="s">
        <v>27</v>
      </c>
    </row>
    <row r="6" spans="1:11">
      <c r="B6" s="1207" t="s">
        <v>103</v>
      </c>
      <c r="C6" s="1208">
        <v>120571.109</v>
      </c>
      <c r="D6" s="1209">
        <v>123089.317</v>
      </c>
      <c r="E6" s="1210">
        <v>125200.572</v>
      </c>
      <c r="F6" s="1211">
        <v>1.7152219635762522E-2</v>
      </c>
      <c r="G6" s="1211">
        <v>3.8396121910100334E-2</v>
      </c>
      <c r="H6" s="1613">
        <v>3381.7087936366297</v>
      </c>
      <c r="I6" s="1614">
        <v>9390.6963761522347</v>
      </c>
      <c r="J6" s="1615">
        <v>2.747361733786069E-2</v>
      </c>
      <c r="K6" s="1616">
        <v>7.7885128983529839E-2</v>
      </c>
    </row>
    <row r="7" spans="1:11">
      <c r="B7" s="1720" t="s">
        <v>22</v>
      </c>
      <c r="C7" s="1208">
        <v>12239.171</v>
      </c>
      <c r="D7" s="1209">
        <v>13095.856</v>
      </c>
      <c r="E7" s="1210">
        <v>13607.074000000001</v>
      </c>
      <c r="F7" s="1212">
        <v>3.9036623493722056E-2</v>
      </c>
      <c r="G7" s="1211">
        <v>0.11176435070643276</v>
      </c>
      <c r="H7" s="1617">
        <v>511.50400148676636</v>
      </c>
      <c r="I7" s="1618">
        <v>1368.974837347605</v>
      </c>
      <c r="J7" s="1212">
        <v>3.9058462576769815E-2</v>
      </c>
      <c r="K7" s="1225">
        <v>0.11185192504848618</v>
      </c>
    </row>
    <row r="8" spans="1:11">
      <c r="B8" s="1720" t="s">
        <v>113</v>
      </c>
      <c r="C8" s="1208">
        <v>1794.549</v>
      </c>
      <c r="D8" s="1209">
        <v>2158.4540000000002</v>
      </c>
      <c r="E8" s="1210">
        <v>2314.9920000000002</v>
      </c>
      <c r="F8" s="1212">
        <v>7.2523204108125627E-2</v>
      </c>
      <c r="G8" s="1211">
        <v>0.29001325681271473</v>
      </c>
      <c r="H8" s="1617">
        <v>230.19370740410341</v>
      </c>
      <c r="I8" s="1618">
        <v>796.47980999107949</v>
      </c>
      <c r="J8" s="1212">
        <v>0.10664749279072128</v>
      </c>
      <c r="K8" s="1225">
        <v>0.44383285716415632</v>
      </c>
    </row>
    <row r="9" spans="1:11">
      <c r="B9" s="1720" t="s">
        <v>715</v>
      </c>
      <c r="C9" s="1208">
        <v>9938.9709999999995</v>
      </c>
      <c r="D9" s="1209">
        <v>5505.442</v>
      </c>
      <c r="E9" s="1210">
        <v>7553.0929999999998</v>
      </c>
      <c r="F9" s="1212">
        <v>0.37193217184015381</v>
      </c>
      <c r="G9" s="1211">
        <v>-0.24005281834507819</v>
      </c>
      <c r="H9" s="1617" t="s">
        <v>543</v>
      </c>
      <c r="I9" s="1618" t="s">
        <v>543</v>
      </c>
      <c r="J9" s="1212" t="s">
        <v>543</v>
      </c>
      <c r="K9" s="1225" t="s">
        <v>543</v>
      </c>
    </row>
    <row r="10" spans="1:11">
      <c r="B10" s="1207" t="s">
        <v>635</v>
      </c>
      <c r="C10" s="1619">
        <v>1801.615</v>
      </c>
      <c r="D10" s="1620">
        <v>1421.6869999999999</v>
      </c>
      <c r="E10" s="1621">
        <v>1462.296</v>
      </c>
      <c r="F10" s="1622">
        <v>2.8563952543703364E-2</v>
      </c>
      <c r="G10" s="1623">
        <v>-0.18834157131240581</v>
      </c>
      <c r="H10" s="1624">
        <v>87.134623550401557</v>
      </c>
      <c r="I10" s="1625">
        <v>-164.95661641391621</v>
      </c>
      <c r="J10" s="1622">
        <v>6.1289597183066036E-2</v>
      </c>
      <c r="K10" s="1626">
        <v>-9.1560414635710852E-2</v>
      </c>
    </row>
    <row r="11" spans="1:11" ht="15.75" thickBot="1">
      <c r="B11" s="1213" t="s">
        <v>721</v>
      </c>
      <c r="C11" s="1619">
        <v>-613.14199999999255</v>
      </c>
      <c r="D11" s="1620">
        <v>-518.50200000003679</v>
      </c>
      <c r="E11" s="1621">
        <v>-153.07300000000396</v>
      </c>
      <c r="F11" s="1622">
        <v>-0.70477838079700161</v>
      </c>
      <c r="G11" s="1623">
        <v>-0.75034657550778483</v>
      </c>
      <c r="H11" s="1627">
        <v>382.16495004463991</v>
      </c>
      <c r="I11" s="1628">
        <v>519.13806512042072</v>
      </c>
      <c r="J11" s="1629">
        <v>-0.73705588415206269</v>
      </c>
      <c r="K11" s="1630">
        <v>-0.84668488722094892</v>
      </c>
    </row>
    <row r="12" spans="1:11" ht="15.75" thickBot="1">
      <c r="B12" s="1214" t="s">
        <v>720</v>
      </c>
      <c r="C12" s="1235">
        <v>145732.27299999999</v>
      </c>
      <c r="D12" s="1236">
        <v>144752.25399999999</v>
      </c>
      <c r="E12" s="1237">
        <v>149984.954</v>
      </c>
      <c r="F12" s="1238">
        <v>3.6149350738262198E-2</v>
      </c>
      <c r="G12" s="1238">
        <v>2.9181463463484159E-2</v>
      </c>
      <c r="H12" s="1631" t="s">
        <v>543</v>
      </c>
      <c r="I12" s="1632" t="s">
        <v>543</v>
      </c>
      <c r="J12" s="1633" t="s">
        <v>543</v>
      </c>
      <c r="K12" s="1632" t="s">
        <v>543</v>
      </c>
    </row>
    <row r="13" spans="1:11">
      <c r="B13" s="1634" t="s">
        <v>722</v>
      </c>
      <c r="C13" s="1635">
        <v>9938.9709999999995</v>
      </c>
      <c r="D13" s="1636">
        <v>9553.8250000000007</v>
      </c>
      <c r="E13" s="1637">
        <v>9258.46899999999</v>
      </c>
      <c r="F13" s="1638">
        <v>-3.0914947678025384E-2</v>
      </c>
      <c r="G13" s="1639">
        <v>-6.8468053684834107E-2</v>
      </c>
      <c r="H13" s="1640">
        <v>-2.1521483794640517</v>
      </c>
      <c r="I13" s="1641">
        <v>421.97903270890492</v>
      </c>
      <c r="J13" s="1642">
        <v>-2.2526562706182141E-4</v>
      </c>
      <c r="K13" s="1643">
        <v>4.2457014182746278E-2</v>
      </c>
    </row>
    <row r="14" spans="1:11" ht="15.75" thickBot="1">
      <c r="B14" s="1644" t="s">
        <v>723</v>
      </c>
      <c r="C14" s="1227">
        <v>145732.27299999999</v>
      </c>
      <c r="D14" s="1398">
        <v>148800.63699999999</v>
      </c>
      <c r="E14" s="1399">
        <v>151690.32999999999</v>
      </c>
      <c r="F14" s="1645">
        <v>1.9419896703802397E-2</v>
      </c>
      <c r="G14" s="1646">
        <v>4.0883579713328233E-2</v>
      </c>
      <c r="H14" s="1647">
        <v>4590.5539277430771</v>
      </c>
      <c r="I14" s="1648">
        <v>12332.311504906327</v>
      </c>
      <c r="J14" s="1649">
        <v>3.0850364758472582E-2</v>
      </c>
      <c r="K14" s="1650">
        <v>8.4623064274214066E-2</v>
      </c>
    </row>
    <row r="15" spans="1:11">
      <c r="B15" s="1767"/>
      <c r="C15" s="1233"/>
      <c r="D15" s="1233"/>
      <c r="E15" s="1233"/>
      <c r="F15" s="1768"/>
      <c r="G15" s="1768"/>
      <c r="H15" s="1769"/>
      <c r="I15" s="1769"/>
      <c r="J15" s="1770"/>
      <c r="K15" s="1770"/>
    </row>
    <row r="16" spans="1:11">
      <c r="B16" s="1771" t="s">
        <v>643</v>
      </c>
      <c r="C16" s="1233"/>
      <c r="D16" s="1233"/>
      <c r="E16" s="1233"/>
      <c r="F16" s="1768"/>
      <c r="G16" s="1768"/>
      <c r="H16" s="1769"/>
      <c r="I16" s="1769"/>
      <c r="J16" s="1770"/>
      <c r="K16" s="1770"/>
    </row>
    <row r="17" spans="2:10">
      <c r="B17" s="1771" t="s">
        <v>731</v>
      </c>
    </row>
    <row r="18" spans="2:10" ht="15.75" thickBot="1">
      <c r="B18" s="1771"/>
    </row>
    <row r="19" spans="2:10" ht="14.65" customHeight="1">
      <c r="B19" s="1950" t="s">
        <v>757</v>
      </c>
      <c r="C19" s="1953" t="str">
        <f>+C3</f>
        <v>As of</v>
      </c>
      <c r="D19" s="1954"/>
      <c r="E19" s="1953" t="s">
        <v>724</v>
      </c>
      <c r="F19" s="1957"/>
      <c r="G19" s="1954" t="s">
        <v>755</v>
      </c>
      <c r="H19" s="1957"/>
      <c r="I19" s="1953" t="s">
        <v>756</v>
      </c>
      <c r="J19" s="1957"/>
    </row>
    <row r="20" spans="2:10">
      <c r="B20" s="1951"/>
      <c r="C20" s="1955"/>
      <c r="D20" s="1956"/>
      <c r="E20" s="1955"/>
      <c r="F20" s="1958"/>
      <c r="G20" s="1956"/>
      <c r="H20" s="1958"/>
      <c r="I20" s="1955"/>
      <c r="J20" s="1958"/>
    </row>
    <row r="21" spans="2:10" ht="15.75" thickBot="1">
      <c r="B21" s="1952"/>
      <c r="C21" s="1610" t="str">
        <f>+D5</f>
        <v>Sep 25</v>
      </c>
      <c r="D21" s="1611" t="str">
        <f>+E5</f>
        <v>Dec 25</v>
      </c>
      <c r="E21" s="1206" t="s">
        <v>726</v>
      </c>
      <c r="F21" s="1390" t="s">
        <v>716</v>
      </c>
      <c r="G21" s="1610" t="str">
        <f>C21</f>
        <v>Sep 25</v>
      </c>
      <c r="H21" s="1611" t="str">
        <f>D21</f>
        <v>Dec 25</v>
      </c>
      <c r="I21" s="1206" t="s">
        <v>726</v>
      </c>
      <c r="J21" s="1390" t="s">
        <v>716</v>
      </c>
    </row>
    <row r="22" spans="2:10">
      <c r="B22" s="1218" t="s">
        <v>103</v>
      </c>
      <c r="C22" s="1219">
        <v>123089.317</v>
      </c>
      <c r="D22" s="1220">
        <v>125200.572</v>
      </c>
      <c r="E22" s="1651">
        <v>2111.2550000000047</v>
      </c>
      <c r="F22" s="1222">
        <v>1.7152219635762522E-2</v>
      </c>
      <c r="G22" s="1219">
        <v>123089.317</v>
      </c>
      <c r="H22" s="1220">
        <v>126471.02579363663</v>
      </c>
      <c r="I22" s="1651">
        <v>3381.7087936366297</v>
      </c>
      <c r="J22" s="1222">
        <v>2.747361733786069E-2</v>
      </c>
    </row>
    <row r="23" spans="2:10">
      <c r="B23" s="1223" t="s">
        <v>104</v>
      </c>
      <c r="C23" s="1219">
        <v>53340.008432462018</v>
      </c>
      <c r="D23" s="1220">
        <v>54142.021999999997</v>
      </c>
      <c r="E23" s="1651">
        <v>802.01356753797882</v>
      </c>
      <c r="F23" s="1222">
        <v>1.5035872529969074E-2</v>
      </c>
      <c r="G23" s="1219">
        <v>53340.008432462018</v>
      </c>
      <c r="H23" s="1220">
        <v>55111.411759999995</v>
      </c>
      <c r="I23" s="1651">
        <v>1771.403327537977</v>
      </c>
      <c r="J23" s="1222">
        <v>3.3209655933611026E-2</v>
      </c>
    </row>
    <row r="24" spans="2:10">
      <c r="B24" s="1224" t="s">
        <v>105</v>
      </c>
      <c r="C24" s="1208">
        <v>31484.93453188401</v>
      </c>
      <c r="D24" s="1209">
        <v>31958.151999999998</v>
      </c>
      <c r="E24" s="1652">
        <v>473.21746811598859</v>
      </c>
      <c r="F24" s="1225">
        <v>1.5029965129410572E-2</v>
      </c>
      <c r="G24" s="1208">
        <v>31484.93453188401</v>
      </c>
      <c r="H24" s="1209">
        <v>32520.874190000002</v>
      </c>
      <c r="I24" s="1897">
        <v>1035.9396581159926</v>
      </c>
      <c r="J24" s="1898">
        <v>3.2902709613924053E-2</v>
      </c>
    </row>
    <row r="25" spans="2:10">
      <c r="B25" s="1224" t="s">
        <v>106</v>
      </c>
      <c r="C25" s="1208">
        <v>21855.073900578009</v>
      </c>
      <c r="D25" s="1209">
        <v>22183.87</v>
      </c>
      <c r="E25" s="1652">
        <v>328.79609942199022</v>
      </c>
      <c r="F25" s="1225">
        <v>1.5044382870436968E-2</v>
      </c>
      <c r="G25" s="1208">
        <v>21855.073900578009</v>
      </c>
      <c r="H25" s="1209">
        <v>22590.53757</v>
      </c>
      <c r="I25" s="1897">
        <v>735.46366942199165</v>
      </c>
      <c r="J25" s="1898">
        <v>3.365185003572746E-2</v>
      </c>
    </row>
    <row r="26" spans="2:10">
      <c r="B26" s="1223" t="s">
        <v>107</v>
      </c>
      <c r="C26" s="1219">
        <v>67958.216697833006</v>
      </c>
      <c r="D26" s="1220">
        <v>69501.026999999987</v>
      </c>
      <c r="E26" s="1651">
        <v>1542.8103021669813</v>
      </c>
      <c r="F26" s="1222">
        <v>2.2702336481648322E-2</v>
      </c>
      <c r="G26" s="1219">
        <v>67958.216697833006</v>
      </c>
      <c r="H26" s="1220">
        <v>69771.031709999996</v>
      </c>
      <c r="I26" s="1651">
        <v>1812.8150121669896</v>
      </c>
      <c r="J26" s="1222">
        <v>2.6675435293239458E-2</v>
      </c>
    </row>
    <row r="27" spans="2:10">
      <c r="B27" s="1224" t="s">
        <v>108</v>
      </c>
      <c r="C27" s="1208">
        <v>8096.7726657430039</v>
      </c>
      <c r="D27" s="1209">
        <v>8433.6299999999992</v>
      </c>
      <c r="E27" s="1652">
        <v>336.85733425699527</v>
      </c>
      <c r="F27" s="1225">
        <v>4.1603901722746972E-2</v>
      </c>
      <c r="G27" s="1208">
        <v>8096.7726657430039</v>
      </c>
      <c r="H27" s="1209">
        <v>8550.3005499999999</v>
      </c>
      <c r="I27" s="1656">
        <v>453.527884256996</v>
      </c>
      <c r="J27" s="1657">
        <v>5.601341460108511E-2</v>
      </c>
    </row>
    <row r="28" spans="2:10">
      <c r="B28" s="1224" t="s">
        <v>109</v>
      </c>
      <c r="C28" s="1208">
        <v>16446.505680805018</v>
      </c>
      <c r="D28" s="1209">
        <v>16734.866999999998</v>
      </c>
      <c r="E28" s="1652">
        <v>288.36131919498075</v>
      </c>
      <c r="F28" s="1225">
        <v>1.7533287908782391E-2</v>
      </c>
      <c r="G28" s="1208">
        <v>16446.505680805018</v>
      </c>
      <c r="H28" s="1209">
        <v>16738.992840000003</v>
      </c>
      <c r="I28" s="1656">
        <v>292.487159194985</v>
      </c>
      <c r="J28" s="1657">
        <v>1.7784152139767473E-2</v>
      </c>
    </row>
    <row r="29" spans="2:10">
      <c r="B29" s="1224" t="s">
        <v>110</v>
      </c>
      <c r="C29" s="1208">
        <v>23377.467005794992</v>
      </c>
      <c r="D29" s="1209">
        <v>23821.746999999999</v>
      </c>
      <c r="E29" s="1652">
        <v>444.27999420500782</v>
      </c>
      <c r="F29" s="1225">
        <v>1.9004625013260723E-2</v>
      </c>
      <c r="G29" s="1208">
        <v>23377.467005794992</v>
      </c>
      <c r="H29" s="1209">
        <v>23871.125309999999</v>
      </c>
      <c r="I29" s="1656">
        <v>493.65830420500788</v>
      </c>
      <c r="J29" s="1657">
        <v>2.1116843158526688E-2</v>
      </c>
    </row>
    <row r="30" spans="2:10">
      <c r="B30" s="1653" t="s">
        <v>111</v>
      </c>
      <c r="C30" s="1619">
        <v>13780.860543770003</v>
      </c>
      <c r="D30" s="1620">
        <v>14074.097</v>
      </c>
      <c r="E30" s="1654">
        <v>293.2364562299972</v>
      </c>
      <c r="F30" s="1626">
        <v>2.1278530125069972E-2</v>
      </c>
      <c r="G30" s="1619">
        <v>13780.860543770003</v>
      </c>
      <c r="H30" s="1620">
        <v>14141.33138</v>
      </c>
      <c r="I30" s="1656">
        <v>360.47083622999708</v>
      </c>
      <c r="J30" s="1657">
        <v>2.6157353170006337E-2</v>
      </c>
    </row>
    <row r="31" spans="2:10">
      <c r="B31" s="1653" t="s">
        <v>112</v>
      </c>
      <c r="C31" s="1619">
        <v>6256.6108017199931</v>
      </c>
      <c r="D31" s="1620">
        <v>6436.6859999999997</v>
      </c>
      <c r="E31" s="1624">
        <v>180.07519828000659</v>
      </c>
      <c r="F31" s="1626">
        <v>2.8781588624707588E-2</v>
      </c>
      <c r="G31" s="1619">
        <v>6256.6108017199931</v>
      </c>
      <c r="H31" s="1620">
        <v>6469.2816300000004</v>
      </c>
      <c r="I31" s="1624">
        <v>212.6708282800073</v>
      </c>
      <c r="J31" s="1626">
        <v>3.399137888224435E-2</v>
      </c>
    </row>
    <row r="32" spans="2:10" ht="15.75" thickBot="1">
      <c r="B32" s="1226" t="s">
        <v>730</v>
      </c>
      <c r="C32" s="1227">
        <v>1791.0918697049638</v>
      </c>
      <c r="D32" s="1398">
        <v>1557.5230000000156</v>
      </c>
      <c r="E32" s="1655">
        <v>-233.56886970494816</v>
      </c>
      <c r="F32" s="1401">
        <v>-0.13040585670428095</v>
      </c>
      <c r="G32" s="1227">
        <v>1791.0918697049638</v>
      </c>
      <c r="H32" s="1398">
        <v>1588.5823236366505</v>
      </c>
      <c r="I32" s="1655">
        <v>-202.50954606831328</v>
      </c>
      <c r="J32" s="1401">
        <v>-0.11306485696999535</v>
      </c>
    </row>
    <row r="34" spans="2:10">
      <c r="B34" s="1771" t="s">
        <v>643</v>
      </c>
    </row>
    <row r="35" spans="2:10">
      <c r="B35" s="1771" t="s">
        <v>644</v>
      </c>
    </row>
    <row r="36" spans="2:10" ht="15.75" thickBot="1"/>
    <row r="37" spans="2:10" ht="14.65" customHeight="1">
      <c r="B37" s="1950" t="s">
        <v>757</v>
      </c>
      <c r="C37" s="1953" t="str">
        <f>+C19</f>
        <v>As of</v>
      </c>
      <c r="D37" s="1954"/>
      <c r="E37" s="1953" t="s">
        <v>727</v>
      </c>
      <c r="F37" s="1957"/>
      <c r="G37" s="1954" t="s">
        <v>725</v>
      </c>
      <c r="H37" s="1957"/>
      <c r="I37" s="1953" t="s">
        <v>728</v>
      </c>
      <c r="J37" s="1957"/>
    </row>
    <row r="38" spans="2:10">
      <c r="B38" s="1951"/>
      <c r="C38" s="1955"/>
      <c r="D38" s="1956"/>
      <c r="E38" s="1955"/>
      <c r="F38" s="1958"/>
      <c r="G38" s="1956"/>
      <c r="H38" s="1958"/>
      <c r="I38" s="1955"/>
      <c r="J38" s="1958"/>
    </row>
    <row r="39" spans="2:10" ht="15.75" thickBot="1">
      <c r="B39" s="1952"/>
      <c r="C39" s="1610" t="str">
        <f>+C5</f>
        <v>Dec 24</v>
      </c>
      <c r="D39" s="1611" t="str">
        <f>+E5</f>
        <v>Dec 25</v>
      </c>
      <c r="E39" s="1206" t="s">
        <v>726</v>
      </c>
      <c r="F39" s="1390" t="s">
        <v>716</v>
      </c>
      <c r="G39" s="1610" t="str">
        <f>C39</f>
        <v>Dec 24</v>
      </c>
      <c r="H39" s="1611" t="str">
        <f>D39</f>
        <v>Dec 25</v>
      </c>
      <c r="I39" s="1206" t="s">
        <v>726</v>
      </c>
      <c r="J39" s="1390" t="s">
        <v>716</v>
      </c>
    </row>
    <row r="40" spans="2:10">
      <c r="B40" s="1218" t="s">
        <v>103</v>
      </c>
      <c r="C40" s="1219">
        <v>120571.109</v>
      </c>
      <c r="D40" s="1220">
        <v>125200.572</v>
      </c>
      <c r="E40" s="1651">
        <v>4629.4630000000034</v>
      </c>
      <c r="F40" s="1222">
        <v>3.8396121910100334E-2</v>
      </c>
      <c r="G40" s="1219">
        <v>120571.109</v>
      </c>
      <c r="H40" s="1220">
        <v>129961.80537615223</v>
      </c>
      <c r="I40" s="1651">
        <v>9390.6963761522347</v>
      </c>
      <c r="J40" s="1222">
        <v>7.7885128983529839E-2</v>
      </c>
    </row>
    <row r="41" spans="2:10">
      <c r="B41" s="1223" t="s">
        <v>104</v>
      </c>
      <c r="C41" s="1219">
        <v>53524.77810209203</v>
      </c>
      <c r="D41" s="1220">
        <v>54142.021999999997</v>
      </c>
      <c r="E41" s="1651">
        <v>617.24389790796704</v>
      </c>
      <c r="F41" s="1222">
        <v>1.1531928198387886E-2</v>
      </c>
      <c r="G41" s="1219">
        <v>53524.77810209203</v>
      </c>
      <c r="H41" s="1220">
        <v>57774.965911999992</v>
      </c>
      <c r="I41" s="1651">
        <v>4250.1878099079622</v>
      </c>
      <c r="J41" s="1222">
        <v>7.9405986547038898E-2</v>
      </c>
    </row>
    <row r="42" spans="2:10">
      <c r="B42" s="1224" t="s">
        <v>105</v>
      </c>
      <c r="C42" s="1208">
        <v>31388.476569866016</v>
      </c>
      <c r="D42" s="1209">
        <v>31958.151999999998</v>
      </c>
      <c r="E42" s="1652">
        <v>569.67543013398245</v>
      </c>
      <c r="F42" s="1225">
        <v>1.8149190161107942E-2</v>
      </c>
      <c r="G42" s="1208">
        <v>31388.476569866016</v>
      </c>
      <c r="H42" s="1209">
        <v>34067.042828000005</v>
      </c>
      <c r="I42" s="1656">
        <v>2678.5662581339893</v>
      </c>
      <c r="J42" s="1657">
        <v>8.5335975200067526E-2</v>
      </c>
    </row>
    <row r="43" spans="2:10">
      <c r="B43" s="1224" t="s">
        <v>106</v>
      </c>
      <c r="C43" s="1208">
        <v>22136.301532226014</v>
      </c>
      <c r="D43" s="1209">
        <v>22183.87</v>
      </c>
      <c r="E43" s="1652">
        <v>47.568467773984594</v>
      </c>
      <c r="F43" s="1225">
        <v>2.1488895832366683E-3</v>
      </c>
      <c r="G43" s="1208">
        <v>22136.301532226014</v>
      </c>
      <c r="H43" s="1209">
        <v>23707.923083999998</v>
      </c>
      <c r="I43" s="1656">
        <v>1571.6215517739838</v>
      </c>
      <c r="J43" s="1657">
        <v>7.0997476678117177E-2</v>
      </c>
    </row>
    <row r="44" spans="2:10">
      <c r="B44" s="1223" t="s">
        <v>107</v>
      </c>
      <c r="C44" s="1219">
        <v>65013.985490527994</v>
      </c>
      <c r="D44" s="1220">
        <v>69501.026999999987</v>
      </c>
      <c r="E44" s="1651">
        <v>4487.0415094719938</v>
      </c>
      <c r="F44" s="1222">
        <v>6.9016558139259443E-2</v>
      </c>
      <c r="G44" s="1219">
        <v>65013.985490527994</v>
      </c>
      <c r="H44" s="1220">
        <v>70512.909251999998</v>
      </c>
      <c r="I44" s="1651">
        <v>5498.9237614720041</v>
      </c>
      <c r="J44" s="1222">
        <v>8.4580628613718067E-2</v>
      </c>
    </row>
    <row r="45" spans="2:10">
      <c r="B45" s="1224" t="s">
        <v>108</v>
      </c>
      <c r="C45" s="1208">
        <v>8184.621661115998</v>
      </c>
      <c r="D45" s="1209">
        <v>8433.6299999999992</v>
      </c>
      <c r="E45" s="1652">
        <v>249.0083388840012</v>
      </c>
      <c r="F45" s="1225">
        <v>3.0423927848370225E-2</v>
      </c>
      <c r="G45" s="1208">
        <v>8184.621661115998</v>
      </c>
      <c r="H45" s="1209">
        <v>8870.8678600000003</v>
      </c>
      <c r="I45" s="1897">
        <v>686.2461988840023</v>
      </c>
      <c r="J45" s="1898">
        <v>8.3845805865928158E-2</v>
      </c>
    </row>
    <row r="46" spans="2:10">
      <c r="B46" s="1224" t="s">
        <v>109</v>
      </c>
      <c r="C46" s="1208">
        <v>16163.108822459008</v>
      </c>
      <c r="D46" s="1209">
        <v>16734.866999999998</v>
      </c>
      <c r="E46" s="1652">
        <v>571.7581775409908</v>
      </c>
      <c r="F46" s="1225">
        <v>3.5374270124725049E-2</v>
      </c>
      <c r="G46" s="1208">
        <v>16163.108822459008</v>
      </c>
      <c r="H46" s="1209">
        <v>16750.333008000001</v>
      </c>
      <c r="I46" s="1897">
        <v>587.22418554099386</v>
      </c>
      <c r="J46" s="1898">
        <v>3.6331140994672495E-2</v>
      </c>
    </row>
    <row r="47" spans="2:10">
      <c r="B47" s="1224" t="s">
        <v>110</v>
      </c>
      <c r="C47" s="1208">
        <v>21838.121455903001</v>
      </c>
      <c r="D47" s="1209">
        <v>23821.746999999999</v>
      </c>
      <c r="E47" s="1652">
        <v>1983.6255440969981</v>
      </c>
      <c r="F47" s="1225">
        <v>9.0833158342051856E-2</v>
      </c>
      <c r="G47" s="1208">
        <v>21838.121455903001</v>
      </c>
      <c r="H47" s="1209">
        <v>24006.798371999997</v>
      </c>
      <c r="I47" s="1656">
        <v>2168.6769160969961</v>
      </c>
      <c r="J47" s="1657">
        <v>9.9306935373362215E-2</v>
      </c>
    </row>
    <row r="48" spans="2:10">
      <c r="B48" s="1653" t="s">
        <v>111</v>
      </c>
      <c r="C48" s="1619">
        <v>12866.064386636999</v>
      </c>
      <c r="D48" s="1620">
        <v>14074.097</v>
      </c>
      <c r="E48" s="1654">
        <v>1208.0326133630006</v>
      </c>
      <c r="F48" s="1626">
        <v>9.3892940145526627E-2</v>
      </c>
      <c r="G48" s="1619">
        <v>12866.064386636999</v>
      </c>
      <c r="H48" s="1620">
        <v>14326.067455999999</v>
      </c>
      <c r="I48" s="1656">
        <v>1460.0030693629997</v>
      </c>
      <c r="J48" s="1657">
        <v>0.11347705292687582</v>
      </c>
    </row>
    <row r="49" spans="2:25">
      <c r="B49" s="1653" t="s">
        <v>112</v>
      </c>
      <c r="C49" s="1619">
        <v>5962.069164412992</v>
      </c>
      <c r="D49" s="1620">
        <v>6436.6859999999997</v>
      </c>
      <c r="E49" s="1624">
        <v>474.6168355870077</v>
      </c>
      <c r="F49" s="1626">
        <v>7.9606059993390987E-2</v>
      </c>
      <c r="G49" s="1619">
        <v>5962.069164412992</v>
      </c>
      <c r="H49" s="1620">
        <v>6558.8425559999996</v>
      </c>
      <c r="I49" s="1624">
        <v>596.77339158700761</v>
      </c>
      <c r="J49" s="1626">
        <v>0.10009501317916425</v>
      </c>
    </row>
    <row r="50" spans="2:25" ht="15.75" thickBot="1">
      <c r="B50" s="1226" t="s">
        <v>730</v>
      </c>
      <c r="C50" s="1227">
        <v>2032.3454073799658</v>
      </c>
      <c r="D50" s="1398">
        <v>1557.5230000000156</v>
      </c>
      <c r="E50" s="1655">
        <v>-474.82240737995016</v>
      </c>
      <c r="F50" s="1401">
        <v>-0.23363273076306257</v>
      </c>
      <c r="G50" s="1227">
        <v>2032.3454073799658</v>
      </c>
      <c r="H50" s="1398">
        <v>1673.9302121522621</v>
      </c>
      <c r="I50" s="1655">
        <v>-358.41519522770363</v>
      </c>
      <c r="J50" s="1401">
        <v>-0.17635545312632706</v>
      </c>
    </row>
    <row r="52" spans="2:25">
      <c r="B52" s="1771" t="s">
        <v>643</v>
      </c>
    </row>
    <row r="53" spans="2:25">
      <c r="B53" s="1772" t="s">
        <v>732</v>
      </c>
    </row>
    <row r="54" spans="2:25" ht="15" customHeight="1">
      <c r="M54" s="798"/>
      <c r="N54" s="798"/>
      <c r="O54" s="798"/>
      <c r="P54" s="798"/>
      <c r="Q54" s="798"/>
      <c r="R54" s="798"/>
      <c r="S54" s="798"/>
      <c r="T54" s="14"/>
      <c r="U54" s="14"/>
      <c r="V54" s="14"/>
      <c r="W54" s="14"/>
      <c r="X54" s="14"/>
      <c r="Y54" s="14"/>
    </row>
    <row r="55" spans="2:25">
      <c r="B55" s="1468"/>
      <c r="F55" s="41"/>
      <c r="G55" s="41"/>
      <c r="H55" s="41"/>
      <c r="I55" s="41"/>
      <c r="J55" s="14"/>
      <c r="K55" s="14"/>
      <c r="L55" s="14"/>
      <c r="Q55" s="41"/>
      <c r="R55" s="41"/>
      <c r="S55" s="41"/>
      <c r="T55" s="41"/>
      <c r="U55" s="41"/>
      <c r="V55" s="41"/>
      <c r="W55" s="41"/>
      <c r="X55" s="14"/>
      <c r="Y55" s="14"/>
    </row>
    <row r="56" spans="2:25">
      <c r="C56" s="1086"/>
      <c r="D56" s="1086"/>
      <c r="E56" s="1086"/>
      <c r="F56" s="41"/>
      <c r="G56" s="41"/>
      <c r="H56" s="41"/>
      <c r="I56" s="41"/>
      <c r="J56" s="14"/>
      <c r="K56" s="14"/>
      <c r="L56" s="14"/>
      <c r="Q56" s="41"/>
      <c r="R56" s="41"/>
      <c r="S56" s="41"/>
      <c r="T56" s="41"/>
      <c r="U56" s="41"/>
      <c r="V56" s="41"/>
      <c r="W56" s="41"/>
      <c r="X56" s="14"/>
      <c r="Y56" s="14"/>
    </row>
    <row r="57" spans="2:25">
      <c r="B57" s="1468"/>
      <c r="C57" s="1086"/>
      <c r="D57" s="1086"/>
      <c r="E57" s="1086"/>
      <c r="F57" s="41"/>
      <c r="G57" s="41"/>
      <c r="H57" s="41"/>
      <c r="I57" s="41"/>
      <c r="J57" s="14"/>
      <c r="K57" s="14"/>
      <c r="L57" s="14"/>
      <c r="Q57" s="41"/>
      <c r="R57" s="41"/>
      <c r="S57" s="41"/>
      <c r="T57" s="41"/>
      <c r="U57" s="41"/>
      <c r="V57" s="41"/>
      <c r="W57" s="41"/>
      <c r="X57" s="14"/>
      <c r="Y57" s="14"/>
    </row>
    <row r="58" spans="2:25" s="5" customFormat="1">
      <c r="B58" s="1468"/>
      <c r="C58" s="1086"/>
      <c r="D58" s="1086"/>
      <c r="E58" s="1086"/>
      <c r="F58" s="41"/>
      <c r="G58" s="41"/>
      <c r="H58" s="41"/>
      <c r="I58" s="41"/>
      <c r="J58" s="14"/>
      <c r="K58" s="14"/>
      <c r="L58" s="14"/>
      <c r="Q58" s="41"/>
      <c r="R58" s="41"/>
      <c r="S58" s="41"/>
      <c r="T58" s="41"/>
      <c r="U58" s="41"/>
      <c r="V58" s="41"/>
      <c r="W58" s="41"/>
      <c r="X58" s="14"/>
      <c r="Y58" s="14"/>
    </row>
    <row r="59" spans="2:25" s="5" customFormat="1">
      <c r="B59" s="1469"/>
      <c r="C59" s="1086"/>
      <c r="D59" s="1085"/>
      <c r="E59"/>
      <c r="F59" s="41"/>
      <c r="G59" s="41"/>
      <c r="H59" s="41"/>
      <c r="I59" s="41"/>
      <c r="J59" s="14"/>
      <c r="K59" s="14"/>
      <c r="L59" s="14"/>
      <c r="Q59" s="14"/>
      <c r="R59" s="14"/>
      <c r="S59" s="14"/>
      <c r="T59" s="14"/>
      <c r="U59" s="14"/>
      <c r="V59" s="14"/>
      <c r="W59" s="14"/>
      <c r="X59" s="14"/>
      <c r="Y59" s="14"/>
    </row>
    <row r="60" spans="2:25">
      <c r="B60" s="1469"/>
      <c r="C60" s="1086"/>
      <c r="D60" s="1085"/>
      <c r="E60" s="5"/>
      <c r="F60" s="14"/>
      <c r="G60" s="14"/>
      <c r="H60" s="14"/>
      <c r="I60" s="14"/>
      <c r="J60" s="14"/>
      <c r="K60" s="14"/>
      <c r="L60" s="14"/>
      <c r="Q60" s="14"/>
      <c r="R60" s="14"/>
      <c r="S60" s="14"/>
      <c r="T60" s="14"/>
      <c r="U60" s="14"/>
      <c r="V60" s="14"/>
      <c r="W60" s="14"/>
      <c r="X60" s="14"/>
      <c r="Y60" s="14"/>
    </row>
    <row r="61" spans="2:25">
      <c r="B61" s="1468"/>
      <c r="C61" s="1086"/>
      <c r="D61" s="5"/>
      <c r="E61" s="5"/>
      <c r="F61" s="14"/>
      <c r="G61" s="14"/>
      <c r="H61" s="14"/>
      <c r="I61" s="14"/>
      <c r="J61" s="14"/>
      <c r="K61" s="14"/>
      <c r="L61" s="14"/>
      <c r="Q61" s="14"/>
      <c r="R61" s="14"/>
      <c r="S61" s="14"/>
      <c r="T61" s="14"/>
      <c r="U61" s="14"/>
      <c r="V61" s="14"/>
      <c r="W61" s="14"/>
      <c r="X61" s="14"/>
      <c r="Y61" s="14"/>
    </row>
    <row r="62" spans="2:25" ht="15" customHeight="1">
      <c r="C62" s="1086"/>
      <c r="F62" s="14"/>
      <c r="G62" s="14"/>
      <c r="H62" s="14"/>
      <c r="I62" s="14"/>
      <c r="J62" s="14"/>
      <c r="K62" s="14"/>
      <c r="M62" s="14"/>
      <c r="N62" s="14"/>
      <c r="O62" s="14"/>
      <c r="P62" s="14"/>
      <c r="Q62" s="14"/>
      <c r="R62" s="14"/>
      <c r="S62" s="14"/>
      <c r="T62" s="14"/>
      <c r="U62" s="14"/>
      <c r="V62" s="14"/>
      <c r="W62" s="14"/>
      <c r="X62" s="14"/>
      <c r="Y62" s="14"/>
    </row>
    <row r="63" spans="2:25">
      <c r="B63" s="14"/>
      <c r="C63" s="1086"/>
      <c r="D63" s="14"/>
      <c r="E63" s="14"/>
      <c r="F63" s="14"/>
      <c r="G63" s="14"/>
      <c r="H63" s="14"/>
      <c r="I63" s="14"/>
      <c r="J63" s="14"/>
      <c r="K63" s="14"/>
      <c r="M63" s="14"/>
      <c r="N63" s="14"/>
      <c r="O63" s="14"/>
      <c r="P63" s="14"/>
      <c r="Q63" s="14"/>
      <c r="R63" s="14"/>
      <c r="S63" s="14"/>
      <c r="T63" s="14"/>
      <c r="U63" s="14"/>
      <c r="V63" s="14"/>
      <c r="W63" s="14"/>
      <c r="X63" s="14"/>
      <c r="Y63" s="14"/>
    </row>
    <row r="64" spans="2:25">
      <c r="C64" s="1086"/>
      <c r="M64" s="14"/>
      <c r="N64" s="14"/>
      <c r="O64" s="14"/>
      <c r="P64" s="14"/>
      <c r="Q64" s="14"/>
      <c r="R64" s="14"/>
      <c r="S64" s="14"/>
      <c r="T64" s="14"/>
      <c r="U64" s="14"/>
      <c r="V64" s="14"/>
      <c r="W64" s="14"/>
      <c r="X64" s="14"/>
      <c r="Y64" s="14"/>
    </row>
    <row r="65" spans="3:25">
      <c r="C65" s="1086"/>
      <c r="M65" s="14"/>
      <c r="N65" s="14"/>
      <c r="O65" s="14"/>
      <c r="P65" s="14"/>
      <c r="Q65" s="14"/>
      <c r="R65" s="14"/>
      <c r="S65" s="14"/>
      <c r="T65" s="14"/>
      <c r="U65" s="14"/>
      <c r="V65" s="14"/>
      <c r="W65" s="14"/>
      <c r="X65" s="14"/>
      <c r="Y65" s="14"/>
    </row>
    <row r="66" spans="3:25">
      <c r="C66" s="1086"/>
      <c r="M66" s="14"/>
      <c r="N66" s="14"/>
      <c r="O66" s="14"/>
      <c r="P66" s="14"/>
      <c r="Q66" s="14"/>
      <c r="R66" s="14"/>
      <c r="S66" s="14"/>
      <c r="T66" s="14"/>
      <c r="U66" s="14"/>
      <c r="V66" s="14"/>
      <c r="W66" s="14"/>
      <c r="X66" s="14"/>
      <c r="Y66" s="14"/>
    </row>
    <row r="67" spans="3:25">
      <c r="C67" s="1086"/>
      <c r="M67" s="14"/>
      <c r="N67" s="14"/>
      <c r="O67" s="14"/>
      <c r="P67" s="14"/>
      <c r="Q67" s="14"/>
      <c r="R67" s="14"/>
      <c r="S67" s="14"/>
      <c r="T67" s="14"/>
      <c r="U67" s="14"/>
      <c r="V67" s="14"/>
      <c r="W67" s="14"/>
      <c r="X67" s="14"/>
      <c r="Y67" s="14"/>
    </row>
    <row r="68" spans="3:25">
      <c r="M68" s="14"/>
      <c r="N68" s="14"/>
      <c r="O68" s="14"/>
      <c r="P68" s="14"/>
      <c r="Q68" s="14"/>
      <c r="R68" s="14"/>
      <c r="S68" s="14"/>
      <c r="T68" s="14"/>
      <c r="U68" s="14"/>
      <c r="V68" s="14"/>
      <c r="W68" s="14"/>
      <c r="X68" s="14"/>
      <c r="Y68" s="14"/>
    </row>
    <row r="69" spans="3:25">
      <c r="M69" s="14"/>
      <c r="N69" s="14"/>
      <c r="O69" s="14"/>
      <c r="P69" s="14"/>
      <c r="Q69" s="14"/>
      <c r="R69" s="14"/>
      <c r="S69" s="14"/>
      <c r="T69" s="14"/>
      <c r="U69" s="14"/>
      <c r="V69" s="14"/>
      <c r="W69" s="14"/>
      <c r="X69" s="14"/>
      <c r="Y69" s="14"/>
    </row>
    <row r="70" spans="3:25">
      <c r="M70" s="14"/>
      <c r="N70" s="14"/>
      <c r="O70" s="14"/>
      <c r="P70" s="14"/>
      <c r="Q70" s="14"/>
      <c r="R70" s="14"/>
      <c r="S70" s="14"/>
      <c r="T70" s="14"/>
      <c r="U70" s="14"/>
      <c r="V70" s="14"/>
      <c r="W70" s="14"/>
      <c r="X70" s="14"/>
      <c r="Y70" s="14"/>
    </row>
    <row r="71" spans="3:25">
      <c r="M71" s="14"/>
      <c r="N71" s="14"/>
      <c r="O71" s="14"/>
      <c r="P71" s="14"/>
      <c r="Q71" s="14"/>
      <c r="R71" s="14"/>
      <c r="S71" s="14"/>
      <c r="T71" s="14"/>
      <c r="U71" s="14"/>
      <c r="V71" s="14"/>
      <c r="W71" s="14"/>
      <c r="X71" s="14"/>
      <c r="Y71" s="14"/>
    </row>
    <row r="72" spans="3:25">
      <c r="M72" s="14"/>
      <c r="N72" s="14"/>
      <c r="O72" s="14"/>
      <c r="P72" s="14"/>
      <c r="Q72" s="14"/>
      <c r="R72" s="14"/>
      <c r="S72" s="14"/>
      <c r="T72" s="14"/>
      <c r="U72" s="14"/>
      <c r="V72" s="14"/>
      <c r="W72" s="14"/>
      <c r="X72" s="14"/>
      <c r="Y72" s="14"/>
    </row>
    <row r="73" spans="3:25">
      <c r="M73" s="14"/>
      <c r="N73" s="14"/>
      <c r="O73" s="14"/>
      <c r="P73" s="14"/>
      <c r="Q73" s="14"/>
      <c r="R73" s="14"/>
      <c r="S73" s="14"/>
      <c r="T73" s="14"/>
      <c r="U73" s="14"/>
      <c r="V73" s="14"/>
      <c r="W73" s="14"/>
      <c r="X73" s="14"/>
      <c r="Y73" s="14"/>
    </row>
    <row r="74" spans="3:25">
      <c r="M74" s="14"/>
      <c r="N74" s="14"/>
      <c r="O74" s="14"/>
      <c r="P74" s="14"/>
      <c r="Q74" s="14"/>
      <c r="R74" s="14"/>
      <c r="S74" s="14"/>
      <c r="T74" s="14"/>
      <c r="U74" s="14"/>
      <c r="V74" s="14"/>
      <c r="W74" s="14"/>
      <c r="X74" s="14"/>
      <c r="Y74" s="14"/>
    </row>
    <row r="75" spans="3:25">
      <c r="M75" s="14"/>
      <c r="N75" s="14"/>
      <c r="O75" s="14"/>
      <c r="P75" s="14"/>
      <c r="Q75" s="14"/>
      <c r="R75" s="14"/>
      <c r="S75" s="14"/>
      <c r="T75" s="14"/>
      <c r="U75" s="14"/>
      <c r="V75" s="14"/>
      <c r="W75" s="14"/>
      <c r="X75" s="14"/>
      <c r="Y75" s="14"/>
    </row>
    <row r="76" spans="3:25">
      <c r="M76" s="14"/>
      <c r="N76" s="14"/>
      <c r="O76" s="14"/>
      <c r="P76" s="14"/>
      <c r="Q76" s="14"/>
      <c r="R76" s="14"/>
      <c r="S76" s="14"/>
      <c r="T76" s="14"/>
      <c r="U76" s="14"/>
      <c r="V76" s="14"/>
      <c r="W76" s="14"/>
      <c r="X76" s="14"/>
      <c r="Y76" s="14"/>
    </row>
    <row r="77" spans="3:25">
      <c r="M77" s="14"/>
      <c r="N77" s="14"/>
      <c r="O77" s="14"/>
      <c r="P77" s="14"/>
      <c r="Q77" s="14"/>
      <c r="R77" s="14"/>
      <c r="S77" s="14"/>
      <c r="T77" s="14"/>
      <c r="U77" s="14"/>
      <c r="V77" s="14"/>
      <c r="W77" s="14"/>
      <c r="X77" s="14"/>
      <c r="Y77" s="14"/>
    </row>
    <row r="78" spans="3:25">
      <c r="M78" s="14"/>
      <c r="N78" s="14"/>
      <c r="O78" s="14"/>
      <c r="P78" s="14"/>
      <c r="Q78" s="14"/>
      <c r="R78" s="14"/>
      <c r="S78" s="14"/>
      <c r="T78" s="14"/>
      <c r="U78" s="14"/>
      <c r="V78" s="14"/>
      <c r="W78" s="14"/>
      <c r="X78" s="14"/>
      <c r="Y78" s="14"/>
    </row>
    <row r="79" spans="3:25">
      <c r="M79" s="14"/>
      <c r="N79" s="14"/>
      <c r="O79" s="14"/>
      <c r="P79" s="14"/>
      <c r="Q79" s="14"/>
      <c r="R79" s="14"/>
      <c r="S79" s="14"/>
      <c r="T79" s="14"/>
      <c r="U79" s="14"/>
      <c r="V79" s="14"/>
      <c r="W79" s="14"/>
      <c r="X79" s="14"/>
      <c r="Y79" s="14"/>
    </row>
    <row r="80" spans="3:25">
      <c r="L80" s="14"/>
      <c r="M80" s="14"/>
      <c r="N80" s="14"/>
      <c r="O80" s="14"/>
      <c r="P80" s="14"/>
      <c r="Q80" s="14"/>
      <c r="R80" s="14"/>
      <c r="S80" s="14"/>
      <c r="T80" s="14"/>
      <c r="U80" s="14"/>
      <c r="V80" s="14"/>
      <c r="W80" s="14"/>
      <c r="X80" s="14"/>
      <c r="Y80" s="14"/>
    </row>
    <row r="81" spans="2:25">
      <c r="L81" s="14"/>
      <c r="M81" s="14"/>
      <c r="N81" s="14"/>
      <c r="O81" s="14"/>
      <c r="P81" s="14"/>
      <c r="Q81" s="14"/>
      <c r="R81" s="14"/>
      <c r="S81" s="14"/>
      <c r="T81" s="14"/>
      <c r="U81" s="14"/>
      <c r="V81" s="14"/>
      <c r="W81" s="14"/>
      <c r="X81" s="14"/>
      <c r="Y81" s="14"/>
    </row>
    <row r="82" spans="2:25">
      <c r="L82" s="14"/>
      <c r="M82" s="14"/>
      <c r="N82" s="14"/>
      <c r="O82" s="14"/>
      <c r="P82" s="14"/>
      <c r="Q82" s="14"/>
      <c r="R82" s="14"/>
      <c r="S82" s="14"/>
      <c r="T82" s="14"/>
      <c r="U82" s="14"/>
      <c r="V82" s="14"/>
      <c r="W82" s="14"/>
      <c r="X82" s="14"/>
      <c r="Y82" s="14"/>
    </row>
    <row r="83" spans="2:25">
      <c r="L83" s="14"/>
      <c r="M83" s="14"/>
      <c r="N83" s="14"/>
      <c r="O83" s="14"/>
      <c r="P83" s="14"/>
      <c r="Q83" s="14"/>
      <c r="R83" s="14"/>
      <c r="S83" s="14"/>
      <c r="T83" s="14"/>
      <c r="U83" s="14"/>
      <c r="V83" s="14"/>
      <c r="W83" s="14"/>
      <c r="X83" s="14"/>
      <c r="Y83" s="14"/>
    </row>
    <row r="84" spans="2:25" s="5" customFormat="1">
      <c r="B84"/>
      <c r="C84"/>
      <c r="D84"/>
      <c r="E84"/>
      <c r="F84"/>
      <c r="G84"/>
      <c r="H84"/>
      <c r="I84"/>
      <c r="J84"/>
      <c r="K84"/>
      <c r="L84" s="14"/>
      <c r="M84" s="14"/>
      <c r="N84" s="14"/>
      <c r="O84" s="14"/>
      <c r="P84" s="14"/>
      <c r="Q84" s="14"/>
      <c r="R84" s="14"/>
      <c r="S84" s="14"/>
      <c r="T84" s="14"/>
      <c r="U84" s="14"/>
      <c r="V84" s="14"/>
      <c r="W84" s="14"/>
      <c r="X84" s="14"/>
      <c r="Y84" s="14"/>
    </row>
    <row r="85" spans="2:25" s="5" customFormat="1">
      <c r="B85"/>
      <c r="C85"/>
      <c r="D85"/>
      <c r="E85"/>
      <c r="F85"/>
      <c r="G85"/>
      <c r="H85"/>
      <c r="I85"/>
      <c r="J85"/>
      <c r="K85"/>
      <c r="L85" s="14"/>
      <c r="M85" s="14"/>
      <c r="N85" s="14"/>
      <c r="O85" s="14"/>
      <c r="P85" s="14"/>
      <c r="Q85" s="14"/>
      <c r="R85" s="14"/>
      <c r="S85" s="14"/>
      <c r="T85" s="14"/>
      <c r="U85" s="14"/>
      <c r="V85" s="14"/>
      <c r="W85" s="14"/>
      <c r="X85" s="14"/>
      <c r="Y85" s="14"/>
    </row>
    <row r="86" spans="2:25">
      <c r="B86" s="5"/>
      <c r="C86" s="5"/>
      <c r="D86" s="5"/>
      <c r="E86" s="5"/>
      <c r="F86" s="5"/>
      <c r="G86" s="5"/>
      <c r="H86" s="5"/>
      <c r="I86" s="5"/>
      <c r="J86" s="5"/>
      <c r="K86" s="5"/>
      <c r="L86" s="14"/>
      <c r="M86" s="14"/>
      <c r="N86" s="14"/>
      <c r="O86" s="14"/>
      <c r="P86" s="14"/>
      <c r="Q86" s="14"/>
      <c r="R86" s="14"/>
      <c r="S86" s="14"/>
      <c r="T86" s="14"/>
      <c r="U86" s="14"/>
      <c r="V86" s="14"/>
      <c r="W86" s="14"/>
      <c r="X86" s="14"/>
      <c r="Y86" s="14"/>
    </row>
    <row r="87" spans="2:25">
      <c r="B87" s="5"/>
      <c r="C87" s="5"/>
      <c r="D87" s="5"/>
      <c r="E87" s="5"/>
      <c r="F87" s="5"/>
      <c r="G87" s="5"/>
      <c r="H87" s="5"/>
      <c r="I87" s="5"/>
      <c r="J87" s="5"/>
      <c r="K87" s="5"/>
      <c r="L87" s="14"/>
      <c r="M87" s="14"/>
      <c r="N87" s="14"/>
      <c r="O87" s="14"/>
      <c r="P87" s="14"/>
      <c r="Q87" s="14"/>
      <c r="R87" s="14"/>
      <c r="S87" s="14"/>
      <c r="T87" s="14"/>
      <c r="U87" s="14"/>
      <c r="V87" s="14"/>
      <c r="W87" s="14"/>
      <c r="X87" s="14"/>
      <c r="Y87" s="14"/>
    </row>
    <row r="88" spans="2:25">
      <c r="L88" s="14"/>
      <c r="M88" s="14"/>
      <c r="N88" s="14"/>
      <c r="O88" s="14"/>
      <c r="P88" s="14"/>
      <c r="Q88" s="14"/>
      <c r="R88" s="14"/>
      <c r="S88" s="14"/>
      <c r="T88" s="14"/>
      <c r="U88" s="14"/>
      <c r="V88" s="14"/>
      <c r="W88" s="14"/>
      <c r="X88" s="14"/>
      <c r="Y88" s="14"/>
    </row>
  </sheetData>
  <mergeCells count="15">
    <mergeCell ref="B19:B21"/>
    <mergeCell ref="C19:D20"/>
    <mergeCell ref="E19:F20"/>
    <mergeCell ref="G19:H20"/>
    <mergeCell ref="I19:J20"/>
    <mergeCell ref="B3:B5"/>
    <mergeCell ref="C3:E4"/>
    <mergeCell ref="F3:G4"/>
    <mergeCell ref="H3:I4"/>
    <mergeCell ref="J3:K4"/>
    <mergeCell ref="B37:B39"/>
    <mergeCell ref="C37:D38"/>
    <mergeCell ref="E37:F38"/>
    <mergeCell ref="G37:H38"/>
    <mergeCell ref="I37:J38"/>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J37"/>
  <sheetViews>
    <sheetView showGridLines="0" zoomScale="68" zoomScaleNormal="100" workbookViewId="0">
      <pane xSplit="2" topLeftCell="C1" activePane="topRight" state="frozen"/>
      <selection pane="topRight"/>
    </sheetView>
  </sheetViews>
  <sheetFormatPr baseColWidth="10" defaultColWidth="11.42578125" defaultRowHeight="14.25"/>
  <cols>
    <col min="1" max="1" width="11.42578125" style="8"/>
    <col min="2" max="2" width="37.42578125" style="8" bestFit="1" customWidth="1"/>
    <col min="3" max="3" width="14.42578125" style="8" bestFit="1" customWidth="1"/>
    <col min="4" max="4" width="13.5703125" style="8" bestFit="1" customWidth="1"/>
    <col min="5" max="5" width="14" style="8" bestFit="1" customWidth="1"/>
    <col min="6" max="9" width="11.42578125" style="8"/>
    <col min="10" max="10" width="14.28515625" style="8" customWidth="1"/>
    <col min="11" max="16384" width="11.42578125" style="8"/>
  </cols>
  <sheetData>
    <row r="1" spans="1:7" ht="15">
      <c r="A1" s="145" t="s">
        <v>21</v>
      </c>
    </row>
    <row r="3" spans="1:7" ht="15" thickBot="1"/>
    <row r="4" spans="1:7">
      <c r="B4" s="406" t="s">
        <v>117</v>
      </c>
      <c r="C4" s="1963" t="s">
        <v>43</v>
      </c>
      <c r="D4" s="1964"/>
      <c r="E4" s="1965"/>
      <c r="F4" s="1963" t="s">
        <v>42</v>
      </c>
      <c r="G4" s="1965"/>
    </row>
    <row r="5" spans="1:7" ht="15" thickBot="1">
      <c r="B5" s="369" t="s">
        <v>44</v>
      </c>
      <c r="C5" s="1196" t="s">
        <v>772</v>
      </c>
      <c r="D5" s="1726" t="s">
        <v>713</v>
      </c>
      <c r="E5" s="1727" t="s">
        <v>773</v>
      </c>
      <c r="F5" s="344" t="s">
        <v>26</v>
      </c>
      <c r="G5" s="914" t="s">
        <v>27</v>
      </c>
    </row>
    <row r="6" spans="1:7" ht="15" thickBot="1">
      <c r="B6" s="361" t="s">
        <v>118</v>
      </c>
      <c r="C6" s="358">
        <v>145732273</v>
      </c>
      <c r="D6" s="345">
        <v>144752254</v>
      </c>
      <c r="E6" s="359">
        <v>149984954</v>
      </c>
      <c r="F6" s="370">
        <v>3.614935073826208E-2</v>
      </c>
      <c r="G6" s="371">
        <v>2.9181463463484165E-2</v>
      </c>
    </row>
    <row r="7" spans="1:7" ht="15" thickBot="1">
      <c r="B7" s="362" t="s">
        <v>119</v>
      </c>
      <c r="C7" s="372">
        <v>896713.66303787136</v>
      </c>
      <c r="D7" s="373">
        <v>713933.3121358119</v>
      </c>
      <c r="E7" s="374">
        <v>656330.50129935809</v>
      </c>
      <c r="F7" s="375">
        <v>-8.0683741544610776E-2</v>
      </c>
      <c r="G7" s="376">
        <v>-0.26807126025508221</v>
      </c>
    </row>
    <row r="8" spans="1:7">
      <c r="B8" s="363" t="s">
        <v>120</v>
      </c>
      <c r="C8" s="377">
        <v>5423212</v>
      </c>
      <c r="D8" s="378">
        <v>4953303</v>
      </c>
      <c r="E8" s="379">
        <v>4813536</v>
      </c>
      <c r="F8" s="380">
        <v>-2.821692918846273E-2</v>
      </c>
      <c r="G8" s="376">
        <v>-0.11241972469451683</v>
      </c>
    </row>
    <row r="9" spans="1:7">
      <c r="B9" s="364" t="s">
        <v>121</v>
      </c>
      <c r="C9" s="381">
        <v>4383795</v>
      </c>
      <c r="D9" s="382">
        <v>4142080</v>
      </c>
      <c r="E9" s="915">
        <v>4073183</v>
      </c>
      <c r="F9" s="383">
        <v>-1.6633430546971528E-2</v>
      </c>
      <c r="G9" s="853">
        <v>-7.0854590600153533E-2</v>
      </c>
    </row>
    <row r="10" spans="1:7">
      <c r="B10" s="364" t="s">
        <v>122</v>
      </c>
      <c r="C10" s="381">
        <v>2239445</v>
      </c>
      <c r="D10" s="382">
        <v>2016442</v>
      </c>
      <c r="E10" s="915">
        <v>2007364</v>
      </c>
      <c r="F10" s="383">
        <v>-4.5019891472206988E-3</v>
      </c>
      <c r="G10" s="853">
        <v>-0.10363326627802871</v>
      </c>
    </row>
    <row r="11" spans="1:7" ht="15" thickBot="1">
      <c r="B11" s="365" t="s">
        <v>123</v>
      </c>
      <c r="C11" s="384">
        <v>7662657</v>
      </c>
      <c r="D11" s="385">
        <v>6969745</v>
      </c>
      <c r="E11" s="386">
        <v>6820900</v>
      </c>
      <c r="F11" s="383">
        <v>-2.1355874569299164E-2</v>
      </c>
      <c r="G11" s="853">
        <v>-0.10985184381866499</v>
      </c>
    </row>
    <row r="12" spans="1:7">
      <c r="B12" s="366" t="s">
        <v>124</v>
      </c>
      <c r="C12" s="387">
        <v>3.7213527850485116E-2</v>
      </c>
      <c r="D12" s="388">
        <v>3.4219176994646314E-2</v>
      </c>
      <c r="E12" s="916">
        <v>3.209345918791294E-2</v>
      </c>
      <c r="F12" s="389" t="str">
        <f>CONCATENATE(ROUND(E12*10000,0)-ROUND(D12*10000,0)," bps")</f>
        <v>-21 bps</v>
      </c>
      <c r="G12" s="390" t="str">
        <f>CONCATENATE(ROUND(E12*10000,0)-ROUND(C12*10000,0)," bps")</f>
        <v>-51 bps</v>
      </c>
    </row>
    <row r="13" spans="1:7">
      <c r="B13" s="367" t="s">
        <v>125</v>
      </c>
      <c r="C13" s="387">
        <v>3.0081154364483151E-2</v>
      </c>
      <c r="D13" s="388">
        <v>2.8614960289323026E-2</v>
      </c>
      <c r="E13" s="916">
        <v>2.7157277389303996E-2</v>
      </c>
      <c r="F13" s="391" t="str">
        <f>CONCATENATE(ROUND(E13*10000,0)-ROUND(D13*10000,0)," bps")</f>
        <v>-14 bps</v>
      </c>
      <c r="G13" s="917" t="str">
        <f>CONCATENATE(ROUND(E13*10000,0)-ROUND(C13*10000,0)," bps")</f>
        <v>-29 bps</v>
      </c>
    </row>
    <row r="14" spans="1:7" ht="15" thickBot="1">
      <c r="B14" s="368" t="s">
        <v>126</v>
      </c>
      <c r="C14" s="392">
        <v>5.2580371130284916E-2</v>
      </c>
      <c r="D14" s="393">
        <v>4.814947475705629E-2</v>
      </c>
      <c r="E14" s="394">
        <v>4.5477228335850273E-2</v>
      </c>
      <c r="F14" s="395" t="str">
        <f>CONCATENATE(ROUND(E14*10000,0)-ROUND(D14*10000,0)," bps")</f>
        <v>-26 bps</v>
      </c>
      <c r="G14" s="396" t="str">
        <f>CONCATENATE(ROUND(E14*10000,0)-ROUND(C14*10000,0)," bps")</f>
        <v>-71 bps</v>
      </c>
    </row>
    <row r="15" spans="1:7" ht="15" thickBot="1">
      <c r="B15" s="19"/>
      <c r="C15" s="19"/>
      <c r="D15" s="19"/>
      <c r="E15" s="19"/>
      <c r="F15" s="19"/>
      <c r="G15" s="19"/>
    </row>
    <row r="16" spans="1:7">
      <c r="B16" s="360" t="s">
        <v>117</v>
      </c>
      <c r="C16" s="1963" t="s">
        <v>43</v>
      </c>
      <c r="D16" s="1964"/>
      <c r="E16" s="1965"/>
      <c r="F16" s="1963" t="s">
        <v>42</v>
      </c>
      <c r="G16" s="1965"/>
    </row>
    <row r="17" spans="2:10" ht="15" thickBot="1">
      <c r="B17" s="369" t="s">
        <v>44</v>
      </c>
      <c r="C17" s="1007" t="s">
        <v>772</v>
      </c>
      <c r="D17" s="1008" t="s">
        <v>713</v>
      </c>
      <c r="E17" s="1008" t="s">
        <v>773</v>
      </c>
      <c r="F17" s="344" t="s">
        <v>26</v>
      </c>
      <c r="G17" s="914" t="s">
        <v>27</v>
      </c>
    </row>
    <row r="18" spans="2:10">
      <c r="B18" s="362" t="s">
        <v>118</v>
      </c>
      <c r="C18" s="1842">
        <v>145732273</v>
      </c>
      <c r="D18" s="1843">
        <v>144752254</v>
      </c>
      <c r="E18" s="1844">
        <v>149984954</v>
      </c>
      <c r="F18" s="1152">
        <v>3.614935073826208E-2</v>
      </c>
      <c r="G18" s="376">
        <v>2.9181463463484165E-2</v>
      </c>
    </row>
    <row r="19" spans="2:10" s="30" customFormat="1">
      <c r="B19" s="626" t="s">
        <v>127</v>
      </c>
      <c r="C19" s="1153">
        <v>7994977</v>
      </c>
      <c r="D19" s="1154">
        <v>7674040</v>
      </c>
      <c r="E19" s="1155">
        <v>7669950</v>
      </c>
      <c r="F19" s="1156">
        <v>-5.3296568691328162E-4</v>
      </c>
      <c r="G19" s="853">
        <v>-4.0653900567819021E-2</v>
      </c>
      <c r="H19" s="8"/>
      <c r="I19" s="8"/>
      <c r="J19" s="8"/>
    </row>
    <row r="20" spans="2:10" s="30" customFormat="1" ht="15" thickBot="1">
      <c r="B20" s="1157" t="s">
        <v>123</v>
      </c>
      <c r="C20" s="1153">
        <v>7662657</v>
      </c>
      <c r="D20" s="1154">
        <v>6969745</v>
      </c>
      <c r="E20" s="1155">
        <v>6820900</v>
      </c>
      <c r="F20" s="1156">
        <v>-2.1355874569299164E-2</v>
      </c>
      <c r="G20" s="853">
        <v>-0.10985184381866499</v>
      </c>
      <c r="H20" s="8"/>
      <c r="I20" s="8"/>
      <c r="J20" s="8"/>
    </row>
    <row r="21" spans="2:10" s="30" customFormat="1">
      <c r="B21" s="1158" t="s">
        <v>128</v>
      </c>
      <c r="C21" s="1159">
        <v>5.4860717090441595E-2</v>
      </c>
      <c r="D21" s="1160">
        <v>5.301499484767954E-2</v>
      </c>
      <c r="E21" s="1161">
        <v>5.1138129495309242E-2</v>
      </c>
      <c r="F21" s="389" t="str">
        <f>CONCATENATE(ROUND(E21*10000,0)-ROUND(D21*10000,0)," bps")</f>
        <v>-19 bps</v>
      </c>
      <c r="G21" s="390" t="str">
        <f>CONCATENATE(ROUND(E21*10000,0)-ROUND(C21*10000,0)," bps")</f>
        <v>-38 bps</v>
      </c>
      <c r="H21" s="8"/>
      <c r="I21" s="8"/>
      <c r="J21" s="8"/>
    </row>
    <row r="22" spans="2:10" ht="15" thickBot="1">
      <c r="B22" s="1162" t="s">
        <v>69</v>
      </c>
      <c r="C22" s="1163">
        <v>1.0433687688226159</v>
      </c>
      <c r="D22" s="1164">
        <v>1.1010503253705839</v>
      </c>
      <c r="E22" s="1165">
        <v>1.1244777082203228</v>
      </c>
      <c r="F22" s="395" t="str">
        <f>CONCATENATE(ROUND(E22*10000,0)-ROUND(D22*10000,0)," bps")</f>
        <v>234 bps</v>
      </c>
      <c r="G22" s="396" t="str">
        <f>CONCATENATE(ROUND(E22*10000,0)-ROUND(C22*10000,0)," bps")</f>
        <v>811 bps</v>
      </c>
    </row>
    <row r="37" s="30" customFormat="1" ht="12.75"/>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5 B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M21"/>
  <sheetViews>
    <sheetView showGridLines="0" zoomScale="60" zoomScaleNormal="60" workbookViewId="0">
      <pane xSplit="2" topLeftCell="C1" activePane="topRight" state="frozen"/>
      <selection pane="topRight" activeCell="C15" sqref="C15"/>
    </sheetView>
  </sheetViews>
  <sheetFormatPr baseColWidth="10" defaultColWidth="11.42578125" defaultRowHeight="15"/>
  <cols>
    <col min="2" max="2" width="27.28515625" customWidth="1"/>
    <col min="3" max="7" width="15.5703125" customWidth="1"/>
    <col min="8" max="9" width="13.5703125" customWidth="1"/>
    <col min="10" max="11" width="15.5703125" customWidth="1"/>
    <col min="12" max="12" width="13.28515625" bestFit="1" customWidth="1"/>
  </cols>
  <sheetData>
    <row r="1" spans="1:13">
      <c r="A1" s="145" t="s">
        <v>21</v>
      </c>
    </row>
    <row r="3" spans="1:13" ht="15.75" thickBot="1"/>
    <row r="4" spans="1:13" ht="27.6" customHeight="1">
      <c r="B4" s="918" t="s">
        <v>129</v>
      </c>
      <c r="C4" s="1966" t="s">
        <v>43</v>
      </c>
      <c r="D4" s="1967"/>
      <c r="E4" s="1968"/>
      <c r="F4" s="1969" t="s">
        <v>798</v>
      </c>
      <c r="G4" s="1968"/>
      <c r="H4" s="1969" t="s">
        <v>799</v>
      </c>
      <c r="I4" s="1968"/>
      <c r="J4" s="1969" t="s">
        <v>800</v>
      </c>
      <c r="K4" s="1968"/>
      <c r="L4" s="1969" t="s">
        <v>801</v>
      </c>
      <c r="M4" s="1970"/>
    </row>
    <row r="5" spans="1:13" ht="15.75" thickBot="1">
      <c r="B5" s="818" t="s">
        <v>44</v>
      </c>
      <c r="C5" s="1009" t="s">
        <v>772</v>
      </c>
      <c r="D5" s="1010" t="s">
        <v>713</v>
      </c>
      <c r="E5" s="1011" t="s">
        <v>773</v>
      </c>
      <c r="F5" s="1721" t="s">
        <v>26</v>
      </c>
      <c r="G5" s="1722" t="s">
        <v>27</v>
      </c>
      <c r="H5" s="800" t="s">
        <v>26</v>
      </c>
      <c r="I5" s="801" t="s">
        <v>27</v>
      </c>
      <c r="J5" s="1723" t="s">
        <v>26</v>
      </c>
      <c r="K5" s="1723" t="s">
        <v>27</v>
      </c>
      <c r="L5" s="103" t="s">
        <v>26</v>
      </c>
      <c r="M5" s="104" t="s">
        <v>27</v>
      </c>
    </row>
    <row r="6" spans="1:13">
      <c r="B6" s="397" t="s">
        <v>130</v>
      </c>
      <c r="C6" s="381">
        <v>52590952</v>
      </c>
      <c r="D6" s="382">
        <v>50930173</v>
      </c>
      <c r="E6" s="915">
        <v>57051969</v>
      </c>
      <c r="F6" s="822">
        <f>E6-D6</f>
        <v>6121796</v>
      </c>
      <c r="G6" s="822">
        <f>E6-C6</f>
        <v>4461017</v>
      </c>
      <c r="H6" s="383">
        <v>0.12019978805098502</v>
      </c>
      <c r="I6" s="853">
        <v>8.4824800281234694E-2</v>
      </c>
      <c r="J6" s="1732">
        <v>6076139.0008920655</v>
      </c>
      <c r="K6" s="1733">
        <v>8628002.3024085611</v>
      </c>
      <c r="L6" s="1736">
        <v>0.11553323884058897</v>
      </c>
      <c r="M6" s="1737">
        <v>0.16405868261157464</v>
      </c>
    </row>
    <row r="7" spans="1:13">
      <c r="B7" s="397" t="s">
        <v>131</v>
      </c>
      <c r="C7" s="381">
        <v>59757825</v>
      </c>
      <c r="D7" s="382">
        <v>60580840</v>
      </c>
      <c r="E7" s="915">
        <v>67811945</v>
      </c>
      <c r="F7" s="822">
        <f t="shared" ref="F7:F12" si="0">E7-D7</f>
        <v>7231105</v>
      </c>
      <c r="G7" s="822">
        <f t="shared" ref="G7:G12" si="1">E7-C7</f>
        <v>8054120</v>
      </c>
      <c r="H7" s="383">
        <v>0.11936290417894503</v>
      </c>
      <c r="I7" s="853">
        <v>0.13477933642999892</v>
      </c>
      <c r="J7" s="1734">
        <v>7459299.0401427299</v>
      </c>
      <c r="K7" s="1735">
        <v>11504344.608385369</v>
      </c>
      <c r="L7" s="1736">
        <v>0.12100497096755869</v>
      </c>
      <c r="M7" s="1737">
        <v>0.19251611999575569</v>
      </c>
    </row>
    <row r="8" spans="1:13">
      <c r="B8" s="397" t="s">
        <v>132</v>
      </c>
      <c r="C8" s="381">
        <v>45217785</v>
      </c>
      <c r="D8" s="382">
        <v>43115987</v>
      </c>
      <c r="E8" s="915">
        <v>41344255</v>
      </c>
      <c r="F8" s="822">
        <f t="shared" si="0"/>
        <v>-1771732</v>
      </c>
      <c r="G8" s="822">
        <f t="shared" si="1"/>
        <v>-3873530</v>
      </c>
      <c r="H8" s="383">
        <v>-4.1092228736408144E-2</v>
      </c>
      <c r="I8" s="853">
        <v>-8.5663859917065821E-2</v>
      </c>
      <c r="J8" s="813">
        <v>-2398425.6538804621</v>
      </c>
      <c r="K8" s="813">
        <v>-728841.6654772535</v>
      </c>
      <c r="L8" s="1736">
        <v>-5.3055441190085206E-2</v>
      </c>
      <c r="M8" s="1737">
        <v>-1.6118473416538492E-2</v>
      </c>
    </row>
    <row r="9" spans="1:13">
      <c r="B9" s="397" t="s">
        <v>133</v>
      </c>
      <c r="C9" s="381">
        <v>2996020</v>
      </c>
      <c r="D9" s="382">
        <v>2956446</v>
      </c>
      <c r="E9" s="915">
        <v>3192565</v>
      </c>
      <c r="F9" s="822">
        <f t="shared" si="0"/>
        <v>236119</v>
      </c>
      <c r="G9" s="822">
        <f t="shared" si="1"/>
        <v>196545</v>
      </c>
      <c r="H9" s="383">
        <v>7.9865825386291514E-2</v>
      </c>
      <c r="I9" s="853">
        <v>6.560203202915868E-2</v>
      </c>
      <c r="J9" s="1734">
        <v>258239.87392209331</v>
      </c>
      <c r="K9" s="1735">
        <v>279446.59292298555</v>
      </c>
      <c r="L9" s="1736">
        <v>8.7348077361160348E-2</v>
      </c>
      <c r="M9" s="1737">
        <v>9.3272605964908717E-2</v>
      </c>
    </row>
    <row r="10" spans="1:13" ht="15.75" thickBot="1">
      <c r="B10" s="397" t="s">
        <v>134</v>
      </c>
      <c r="C10" s="381">
        <v>1279484</v>
      </c>
      <c r="D10" s="382">
        <v>847009</v>
      </c>
      <c r="E10" s="915">
        <v>1000899</v>
      </c>
      <c r="F10" s="822">
        <f t="shared" si="0"/>
        <v>153890</v>
      </c>
      <c r="G10" s="822">
        <f t="shared" si="1"/>
        <v>-278585</v>
      </c>
      <c r="H10" s="383">
        <v>0.181686381136446</v>
      </c>
      <c r="I10" s="853">
        <v>-0.21773230458528595</v>
      </c>
      <c r="J10" s="1895">
        <v>-19076.771632470889</v>
      </c>
      <c r="K10" s="1896">
        <v>-5450.5834076716565</v>
      </c>
      <c r="L10" s="1738">
        <v>-1.578153895421408E-2</v>
      </c>
      <c r="M10" s="1739">
        <v>-4.2599855939360332E-3</v>
      </c>
    </row>
    <row r="11" spans="1:13" ht="15.75" thickBot="1">
      <c r="B11" s="1087" t="s">
        <v>785</v>
      </c>
      <c r="C11" s="802">
        <v>112348777</v>
      </c>
      <c r="D11" s="803">
        <v>111511013</v>
      </c>
      <c r="E11" s="804">
        <v>124863914</v>
      </c>
      <c r="F11" s="373">
        <f t="shared" si="0"/>
        <v>13352901</v>
      </c>
      <c r="G11" s="373">
        <f t="shared" si="1"/>
        <v>12515137</v>
      </c>
      <c r="H11" s="805">
        <v>0.11974513225882004</v>
      </c>
      <c r="I11" s="806">
        <v>0.11139540041455014</v>
      </c>
    </row>
    <row r="12" spans="1:13" ht="15.75" thickBot="1">
      <c r="B12" s="398" t="s">
        <v>135</v>
      </c>
      <c r="C12" s="802">
        <v>161842066</v>
      </c>
      <c r="D12" s="803">
        <v>158430455</v>
      </c>
      <c r="E12" s="804">
        <v>170401633</v>
      </c>
      <c r="F12" s="373">
        <f t="shared" si="0"/>
        <v>11971178</v>
      </c>
      <c r="G12" s="373">
        <f t="shared" si="1"/>
        <v>8559567</v>
      </c>
      <c r="H12" s="805">
        <v>7.5561090826886793E-2</v>
      </c>
      <c r="I12" s="806">
        <v>5.2888394294225087E-2</v>
      </c>
      <c r="J12" s="31"/>
      <c r="K12" s="31"/>
      <c r="L12" s="264"/>
      <c r="M12" s="264"/>
    </row>
    <row r="13" spans="1:13">
      <c r="B13" s="1718"/>
      <c r="C13" s="1715"/>
      <c r="D13" s="1715"/>
      <c r="E13" s="1715"/>
      <c r="F13" s="822"/>
      <c r="G13" s="822"/>
      <c r="H13" s="1716"/>
      <c r="I13" s="1716"/>
      <c r="J13" s="1716"/>
      <c r="K13" s="1716"/>
      <c r="L13" s="1717"/>
      <c r="M13" s="1717"/>
    </row>
    <row r="14" spans="1:13" ht="15.75" thickBot="1">
      <c r="B14" s="1719" t="s">
        <v>719</v>
      </c>
    </row>
    <row r="15" spans="1:13" ht="15.75" thickBot="1">
      <c r="B15" s="1087" t="s">
        <v>599</v>
      </c>
      <c r="C15" s="802">
        <v>112348777</v>
      </c>
      <c r="D15" s="803">
        <v>114236696</v>
      </c>
      <c r="E15" s="804">
        <v>126058318</v>
      </c>
      <c r="F15" s="373">
        <f t="shared" ref="F15:F16" si="2">E15-D15</f>
        <v>11821622</v>
      </c>
      <c r="G15" s="373">
        <f t="shared" ref="G15:G16" si="3">E15-C15</f>
        <v>13709541</v>
      </c>
      <c r="H15" s="805">
        <f>E15/D15-1</f>
        <v>0.10348357764128613</v>
      </c>
      <c r="I15" s="806">
        <f>E15/C15-1</f>
        <v>0.12202661538540815</v>
      </c>
      <c r="J15" s="1740">
        <v>13535438.041034795</v>
      </c>
      <c r="K15" s="1741">
        <v>20132346.91079393</v>
      </c>
      <c r="L15" s="1765">
        <v>0.11848590264755887</v>
      </c>
      <c r="M15" s="1766">
        <v>0.1791950695715534</v>
      </c>
    </row>
    <row r="16" spans="1:13" ht="15.75" thickBot="1">
      <c r="B16" s="398" t="s">
        <v>135</v>
      </c>
      <c r="C16" s="802">
        <v>161842066</v>
      </c>
      <c r="D16" s="803">
        <v>163607971</v>
      </c>
      <c r="E16" s="804">
        <v>172605609</v>
      </c>
      <c r="F16" s="373">
        <f t="shared" si="2"/>
        <v>8997638</v>
      </c>
      <c r="G16" s="373">
        <f t="shared" si="3"/>
        <v>10763543</v>
      </c>
      <c r="H16" s="805">
        <f>E16/D16-1</f>
        <v>5.4995107787260578E-2</v>
      </c>
      <c r="I16" s="806">
        <f>E16/C16-1</f>
        <v>6.6506460687421054E-2</v>
      </c>
      <c r="J16" s="1740">
        <v>11376175.489443956</v>
      </c>
      <c r="K16" s="1741">
        <v>19677501.254831992</v>
      </c>
      <c r="L16" s="1765">
        <v>6.9533137168750425E-2</v>
      </c>
      <c r="M16" s="1766">
        <v>0.1215845900955812</v>
      </c>
    </row>
    <row r="17" spans="2:11">
      <c r="B17" s="5"/>
      <c r="C17" s="5"/>
      <c r="D17" s="5"/>
      <c r="E17" s="5"/>
      <c r="F17" s="5"/>
      <c r="G17" s="5"/>
      <c r="H17" s="32"/>
      <c r="I17" s="32"/>
      <c r="J17" s="32"/>
      <c r="K17" s="32"/>
    </row>
    <row r="18" spans="2:11">
      <c r="B18" s="1433" t="s">
        <v>786</v>
      </c>
      <c r="C18" s="31"/>
      <c r="D18" s="31"/>
      <c r="E18" s="31"/>
      <c r="F18" s="31"/>
      <c r="G18" s="31"/>
      <c r="H18" s="32"/>
      <c r="I18" s="32"/>
      <c r="J18" s="32"/>
      <c r="K18" s="32"/>
    </row>
    <row r="19" spans="2:11">
      <c r="H19" s="32"/>
      <c r="I19" s="32"/>
      <c r="J19" s="32"/>
      <c r="K19" s="32"/>
    </row>
    <row r="20" spans="2:11">
      <c r="H20" s="32"/>
      <c r="I20" s="32"/>
      <c r="J20" s="32"/>
      <c r="K20" s="32"/>
    </row>
    <row r="21" spans="2:11">
      <c r="C21" s="31"/>
      <c r="D21" s="31"/>
      <c r="E21" s="31"/>
      <c r="F21" s="31"/>
      <c r="G21" s="31"/>
      <c r="H21" s="32"/>
      <c r="I21" s="32"/>
      <c r="J21" s="32"/>
      <c r="K21" s="32"/>
    </row>
  </sheetData>
  <mergeCells count="5">
    <mergeCell ref="C4:E4"/>
    <mergeCell ref="H4:I4"/>
    <mergeCell ref="L4:M4"/>
    <mergeCell ref="F4:G4"/>
    <mergeCell ref="J4:K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1897555A-D40D-4702-B5DE-4745EFA8E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Index</vt:lpstr>
      <vt:lpstr>Strategy - Yape</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Appendices &gt;&gt;</vt:lpstr>
      <vt:lpstr>12.1. Loans in ADB</vt:lpstr>
      <vt:lpstr>12.5.Physical Channels</vt:lpstr>
      <vt:lpstr>12.7.1.Credicorp Consolidated</vt:lpstr>
      <vt:lpstr>12.7.2 Credicorp Stand-alone</vt:lpstr>
      <vt:lpstr>12.7.3 BCP consolidated</vt:lpstr>
      <vt:lpstr>12.7.4 BCP Stand-alone</vt:lpstr>
      <vt:lpstr>12.7.5 BCP Bolivia</vt:lpstr>
      <vt:lpstr>12.7.6. Mibanco</vt:lpstr>
      <vt:lpstr>12.7.7. Prima AFP</vt:lpstr>
      <vt:lpstr>12.7.8. Grupo Pacifico</vt:lpstr>
      <vt:lpstr>12.7.9. IB &amp; WM</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Carlos Benites Luna - Credicorp Peru</cp:lastModifiedBy>
  <cp:revision/>
  <dcterms:created xsi:type="dcterms:W3CDTF">2021-03-25T15:28:02Z</dcterms:created>
  <dcterms:modified xsi:type="dcterms:W3CDTF">2026-02-12T17:25:46Z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