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1Q21/"/>
    </mc:Choice>
  </mc:AlternateContent>
  <xr:revisionPtr revIDLastSave="174" documentId="8_{A2AB17AF-8168-EB4B-AEF0-10DD2719244F}" xr6:coauthVersionLast="43" xr6:coauthVersionMax="47" xr10:uidLastSave="{6C106BAD-9658-44C1-959E-9056B776B35A}"/>
  <bookViews>
    <workbookView xWindow="-108" yWindow="-108" windowWidth="23256" windowHeight="12600" tabRatio="795" firstSheet="12" activeTab="12" xr2:uid="{A1DE73FF-14BF-4490-977C-6C5972B72EE5}"/>
  </bookViews>
  <sheets>
    <sheet name="Index" sheetId="2" r:id="rId1"/>
    <sheet name="0. Overview BAP" sheetId="1" r:id="rId2"/>
    <sheet name="0.1.Contribution BAP" sheetId="4" r:id="rId3"/>
    <sheet name="0.2.ROAE" sheetId="5" r:id="rId4"/>
    <sheet name="1.IEA" sheetId="6" r:id="rId5"/>
    <sheet name="1.1.Loans" sheetId="8" r:id="rId6"/>
    <sheet name="2.Funding" sheetId="7" r:id="rId7"/>
    <sheet name="3.Portfolio Quality" sheetId="9" r:id="rId8"/>
    <sheet name="4.Net Interest Income" sheetId="10" r:id="rId9"/>
    <sheet name="5.Non Financial Income" sheetId="11" r:id="rId10"/>
    <sheet name="6.Underwriting Results" sheetId="12" r:id="rId11"/>
    <sheet name="7.OPEX and Efficiency" sheetId="13" r:id="rId12"/>
    <sheet name="8.1.Regulatory Capital BAP" sheetId="15" r:id="rId13"/>
    <sheet name="8.2.Regulatory Capital BCP" sheetId="16" r:id="rId14"/>
    <sheet name="8.3.Regulatory Capital Mibanco" sheetId="17" r:id="rId15"/>
    <sheet name="9. Credicorp Channel's" sheetId="18" r:id="rId16"/>
    <sheet name="10.Economic Perspectives" sheetId="19" r:id="rId17"/>
    <sheet name="11.1.Credicorp Consolidated" sheetId="20" r:id="rId18"/>
    <sheet name="11.2 Credicorp Stand-alone" sheetId="21" r:id="rId19"/>
    <sheet name="11.3 BCP Consolidated" sheetId="22" r:id="rId20"/>
    <sheet name="11.4 BCP Stand-alone" sheetId="23" r:id="rId21"/>
    <sheet name="11.5 BCP Bolivia" sheetId="25" r:id="rId22"/>
    <sheet name="11.6 Mibanco" sheetId="24" r:id="rId23"/>
    <sheet name="11.7 IB &amp; WM" sheetId="26" r:id="rId24"/>
    <sheet name="11.8 Grupo Pacifico" sheetId="28" r:id="rId25"/>
    <sheet name="11.9 Prima AFP" sheetId="29"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28" l="1"/>
  <c r="H31" i="28"/>
  <c r="G31" i="28"/>
  <c r="H30" i="28"/>
  <c r="H28" i="28"/>
  <c r="G28" i="28"/>
  <c r="H27" i="28"/>
  <c r="G27" i="28"/>
  <c r="H26" i="28"/>
  <c r="G26" i="28"/>
  <c r="H25" i="28"/>
  <c r="G25" i="28"/>
  <c r="H24" i="28"/>
  <c r="G24" i="28"/>
  <c r="H22" i="28"/>
  <c r="G22" i="28"/>
  <c r="H20" i="28"/>
  <c r="G20" i="28"/>
  <c r="H18" i="28"/>
  <c r="G18" i="28"/>
  <c r="H17" i="28"/>
  <c r="G17" i="28"/>
  <c r="H16" i="28"/>
  <c r="G16" i="28"/>
  <c r="H15" i="28"/>
  <c r="G15" i="28"/>
  <c r="H14" i="28"/>
  <c r="G14" i="28"/>
  <c r="H9" i="28" l="1"/>
  <c r="G9" i="28"/>
  <c r="H8" i="28"/>
  <c r="G8" i="28"/>
  <c r="H7" i="28"/>
  <c r="G7" i="28"/>
  <c r="H6" i="28"/>
  <c r="G6" i="28"/>
  <c r="D9" i="13"/>
  <c r="C9" i="13"/>
  <c r="B9" i="13"/>
  <c r="F8" i="13"/>
  <c r="E8" i="13"/>
  <c r="F7" i="13"/>
  <c r="E7" i="13"/>
  <c r="F6" i="13"/>
  <c r="E6" i="13"/>
  <c r="F5" i="13"/>
  <c r="E5" i="13"/>
  <c r="F4" i="13"/>
  <c r="E4" i="13"/>
  <c r="D18" i="12"/>
  <c r="B18" i="12"/>
  <c r="F17" i="12"/>
  <c r="E17" i="12"/>
  <c r="F16" i="12"/>
  <c r="E16" i="12"/>
  <c r="F15" i="12"/>
  <c r="E15" i="12"/>
  <c r="F7" i="12"/>
  <c r="E7" i="12"/>
  <c r="F6" i="12"/>
  <c r="E6" i="12"/>
  <c r="F5" i="12"/>
  <c r="E5" i="12"/>
  <c r="F4" i="12"/>
  <c r="E4" i="12"/>
  <c r="K41" i="7"/>
  <c r="L41" i="7" s="1"/>
  <c r="E41" i="7" s="1"/>
  <c r="I41" i="7"/>
  <c r="J41" i="7" s="1"/>
  <c r="F41" i="7" s="1"/>
  <c r="K40" i="7"/>
  <c r="L40" i="7" s="1"/>
  <c r="E40" i="7" s="1"/>
  <c r="I40" i="7"/>
  <c r="J40" i="7" s="1"/>
  <c r="F40" i="7" s="1"/>
  <c r="F18" i="12" l="1"/>
  <c r="F9" i="13"/>
  <c r="E9" i="13"/>
  <c r="E18" i="12"/>
</calcChain>
</file>

<file path=xl/sharedStrings.xml><?xml version="1.0" encoding="utf-8"?>
<sst xmlns="http://schemas.openxmlformats.org/spreadsheetml/2006/main" count="1887" uniqueCount="926">
  <si>
    <t>Credicorp Ltd. Financial 4Q20 Data</t>
  </si>
  <si>
    <t>Index</t>
  </si>
  <si>
    <t>0. Overview BAP</t>
  </si>
  <si>
    <t>0.1. Contribution BAP</t>
  </si>
  <si>
    <t xml:space="preserve">0.2. ROAE </t>
  </si>
  <si>
    <t>1. Interest Earning Assets</t>
  </si>
  <si>
    <t>1.2. Loans</t>
  </si>
  <si>
    <t>2. Funding</t>
  </si>
  <si>
    <t>3. Portfolio Quality</t>
  </si>
  <si>
    <t>4. Net Interest Income</t>
  </si>
  <si>
    <t>5. Non Financial Income</t>
  </si>
  <si>
    <t>6. Underwriting Result</t>
  </si>
  <si>
    <t>7. Operating Expenses and Efficiency</t>
  </si>
  <si>
    <t>8.1. Regulatory Capital BAP</t>
  </si>
  <si>
    <t>8.2. Regulatory Capital BCP</t>
  </si>
  <si>
    <t>8.3. Regulatory Capital Mibanco</t>
  </si>
  <si>
    <t>9. Credicorp Channel's</t>
  </si>
  <si>
    <t>10. Economic Perspectives</t>
  </si>
  <si>
    <t>11.1. BAP BS P&amp;L</t>
  </si>
  <si>
    <t>11.2. BAP Stand-alone</t>
  </si>
  <si>
    <t>11.3. BCP Consolidated</t>
  </si>
  <si>
    <t>11.4. BCP Stand-alone</t>
  </si>
  <si>
    <t>11.5 BCP Bolivia</t>
  </si>
  <si>
    <t>11.6. Mibanco</t>
  </si>
  <si>
    <t>11.7. Investment Banking and Wealth Management</t>
  </si>
  <si>
    <t>11.8. Grupo Pacifico</t>
  </si>
  <si>
    <t>11.9. Prima AFP</t>
  </si>
  <si>
    <t xml:space="preserve">Credicorp Ltd. </t>
  </si>
  <si>
    <t>Quarter</t>
  </si>
  <si>
    <t>% change</t>
  </si>
  <si>
    <t>S/000</t>
  </si>
  <si>
    <t>1Q20</t>
  </si>
  <si>
    <t>4Q20</t>
  </si>
  <si>
    <t>1Q21</t>
  </si>
  <si>
    <t>QoQ</t>
  </si>
  <si>
    <t>YoY</t>
  </si>
  <si>
    <t>Net interest, similar income and expenses</t>
  </si>
  <si>
    <t>Provision for credit losses on loan portfolio, net of  recoveries</t>
  </si>
  <si>
    <t xml:space="preserve">Net interest, similar income and expenses, after provision for credit losses on loan portfolio </t>
  </si>
  <si>
    <t>Total other income</t>
  </si>
  <si>
    <t>Insurance underwriting result</t>
  </si>
  <si>
    <t>n.a</t>
  </si>
  <si>
    <t>Total other expenses</t>
  </si>
  <si>
    <t xml:space="preserve">Profit before income tax </t>
  </si>
  <si>
    <t>Income tax</t>
  </si>
  <si>
    <t>Net profit</t>
  </si>
  <si>
    <t>Non-controlling interest</t>
  </si>
  <si>
    <t>Net profit attributable to Credicorp</t>
  </si>
  <si>
    <t>Net income / share (S/)</t>
  </si>
  <si>
    <t>Loans</t>
  </si>
  <si>
    <t>Deposits and obligations</t>
  </si>
  <si>
    <t>Net equity</t>
  </si>
  <si>
    <t>Profitability</t>
  </si>
  <si>
    <t xml:space="preserve">Net interest margin </t>
  </si>
  <si>
    <t xml:space="preserve"> 0 bps </t>
  </si>
  <si>
    <t xml:space="preserve"> -162 bps </t>
  </si>
  <si>
    <t xml:space="preserve">Risk-adjusted Net interest margin </t>
  </si>
  <si>
    <t xml:space="preserve"> 34 bps </t>
  </si>
  <si>
    <t xml:space="preserve"> 42 bps </t>
  </si>
  <si>
    <t xml:space="preserve">Funding cost </t>
  </si>
  <si>
    <t xml:space="preserve"> 9 bps </t>
  </si>
  <si>
    <t xml:space="preserve"> -70 bps </t>
  </si>
  <si>
    <t>ROAE</t>
  </si>
  <si>
    <t xml:space="preserve"> -20 bps </t>
  </si>
  <si>
    <t xml:space="preserve"> 720 bps </t>
  </si>
  <si>
    <t>ROAA</t>
  </si>
  <si>
    <t xml:space="preserve"> 70 bps </t>
  </si>
  <si>
    <t>Loan portfolio quality</t>
  </si>
  <si>
    <t xml:space="preserve"> 15 bps </t>
  </si>
  <si>
    <t xml:space="preserve"> 58 bps </t>
  </si>
  <si>
    <t>Internal overdue ratio over 90 days</t>
  </si>
  <si>
    <t xml:space="preserve"> 8 bps </t>
  </si>
  <si>
    <t xml:space="preserve"> 64 bps </t>
  </si>
  <si>
    <t xml:space="preserve"> 37 bps </t>
  </si>
  <si>
    <t xml:space="preserve"> 108 bps </t>
  </si>
  <si>
    <t xml:space="preserve"> -50 bps </t>
  </si>
  <si>
    <t xml:space="preserve"> -282 bps </t>
  </si>
  <si>
    <t>Coverage ratio of IOLs</t>
  </si>
  <si>
    <t xml:space="preserve"> -1150 bps </t>
  </si>
  <si>
    <t xml:space="preserve"> 3450 bps </t>
  </si>
  <si>
    <t xml:space="preserve">Coverage ratio of NPLs </t>
  </si>
  <si>
    <t xml:space="preserve"> -1320 bps </t>
  </si>
  <si>
    <t xml:space="preserve"> 1680 bps </t>
  </si>
  <si>
    <t>Operating efficiency</t>
  </si>
  <si>
    <t xml:space="preserve"> -320 bps </t>
  </si>
  <si>
    <t xml:space="preserve"> 60 bps </t>
  </si>
  <si>
    <t>Operating expenses / Total average assets</t>
  </si>
  <si>
    <t xml:space="preserve"> -23 bps </t>
  </si>
  <si>
    <t xml:space="preserve"> -74 bps </t>
  </si>
  <si>
    <t>Insurance ratios</t>
  </si>
  <si>
    <t xml:space="preserve"> 410 bps </t>
  </si>
  <si>
    <t xml:space="preserve"> -890 bps </t>
  </si>
  <si>
    <t xml:space="preserve"> 2100 bps </t>
  </si>
  <si>
    <t xml:space="preserve"> 3650 bps </t>
  </si>
  <si>
    <t xml:space="preserve"> 153 bps </t>
  </si>
  <si>
    <t xml:space="preserve"> 294 bps </t>
  </si>
  <si>
    <t>18 bps</t>
  </si>
  <si>
    <t>26 bps</t>
  </si>
  <si>
    <t xml:space="preserve"> -29 bps </t>
  </si>
  <si>
    <t xml:space="preserve"> -78 bps </t>
  </si>
  <si>
    <t>Employees</t>
  </si>
  <si>
    <t>Share Information</t>
  </si>
  <si>
    <t xml:space="preserve">       </t>
  </si>
  <si>
    <t>Outstanding Shares</t>
  </si>
  <si>
    <t>Floating Shares</t>
  </si>
  <si>
    <t>(1) Internal overdue loans: includes overdue loans and loans under legal collection, according to our internal policy for overdue loans. Internal Overdue ratio: Internal overdue loans / Total loans.</t>
  </si>
  <si>
    <t>(2) Non-performing loans (NPL): Internal overdue loans + Refinanced loans. NPL ratio: NPL / Total loans.</t>
  </si>
  <si>
    <t>(3) Cost of risk: Annualized provision for loan losses, net of recoveries / Total loans.</t>
  </si>
  <si>
    <t>(4) Efficiency ratio = (Salaries and employee benefits + Administrative expenses + Depreciation and amortization + Association in participation + Acquisition cost) / (Net interest, similar income and expenses + Fee Income + Net gain on foreign exchange transactions  + Net Gain From associates + Net gain on derivatives held for trading  + Result on exchange differences + Net Premiums Earned).</t>
  </si>
  <si>
    <t>(5) Combined ratio = (Net claims / Net earned premiums) + [(Acquisition cost + Operating expenses) / Net earned premiums]. Does not include Life insurance business.</t>
  </si>
  <si>
    <t>(6) Considers Grupo Pacifico's figures before eliminations for consolidation to Credicorp.</t>
  </si>
  <si>
    <t>(7) All Capital ratios are for BCP Stand-alone and based on Peru GAAP.</t>
  </si>
  <si>
    <t>(8) Regulatory Capital / Risk-weighted assets (legal minimum = 10% since July 2011).</t>
  </si>
  <si>
    <t>(9) Tier 1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</si>
  <si>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(10) Common Equity Tier I = Capital + Reserves – 100% of applicable deductions (investment in subsidiaries, goodwill, intangibles and net deferred taxes that rely on future profitability) + retained earnings + unrealized gains.</t>
  </si>
  <si>
    <t>Adjusted Risk-Weighted Assets = Risk-weighted assets - (RWA Intangible assets, excluding goodwill, + RWA Deferred tax assets generated as a result of temporary differences in income tax, in excess of 10% of CET1, + RWA Deferred tax assets generated as a result of past losses).</t>
  </si>
  <si>
    <t>(11) These shares are held by Atlantic Security Holding Corporation (ASHC).</t>
  </si>
  <si>
    <t>Earnings contribution *</t>
  </si>
  <si>
    <t>Back to index</t>
  </si>
  <si>
    <t>Universal Banking</t>
  </si>
  <si>
    <t xml:space="preserve"> BCP Stand-alone</t>
  </si>
  <si>
    <t xml:space="preserve"> BCP Bolivia</t>
  </si>
  <si>
    <t>Microfinance</t>
  </si>
  <si>
    <t xml:space="preserve"> Mibanco (1)</t>
  </si>
  <si>
    <t xml:space="preserve"> Mibanco Colombia</t>
  </si>
  <si>
    <t>Insurance and Pensions</t>
  </si>
  <si>
    <t xml:space="preserve"> Grupo Pacifico (2)</t>
  </si>
  <si>
    <t xml:space="preserve"> Prima AFP</t>
  </si>
  <si>
    <t>Investment Banking and Wealth Management</t>
  </si>
  <si>
    <t xml:space="preserve"> Credicorp Capital</t>
  </si>
  <si>
    <t xml:space="preserve"> Atlantic Security Bank</t>
  </si>
  <si>
    <t>Others (3)</t>
  </si>
  <si>
    <t>Net income attributed to Credicorp</t>
  </si>
  <si>
    <t>*Contributions to Credicorp reflect the eliminations for consolidation purposes (e.g. eliminations for transactions between Credicorp and its subsidiaries).</t>
  </si>
  <si>
    <t>(1) The figure is lower than the net income of Mibanco because Credicorp owns 99.921% of Mibanco (directly and indirectly).</t>
  </si>
  <si>
    <t>(2) The contribution is higher than Grupo Pacifico’s net income because Credicorp owns 65.20% directly, and 33.59% through Grupo Credito. Figures include unrealized gains or losses that are considered in Pacifico’s Net Equity from the investment portfolio of Pacifico Vida.</t>
  </si>
  <si>
    <t xml:space="preserve">(3) Includes Grupo Credito excluding Prima, others of Atlantic Security Holding Corporation and others of Credicorp Ltd. </t>
  </si>
  <si>
    <t xml:space="preserve"> Prima</t>
  </si>
  <si>
    <t xml:space="preserve"> Atlantic Security Bank </t>
  </si>
  <si>
    <t>Credicorp</t>
  </si>
  <si>
    <t>(1)  ROAE including goodwill of BCP from the acquisition of Edyficar (Approximately US$ 50.7 million) was 18.2% in 4Q19, -33.2% in 3Q20 and 4.5% in 4Q20. YTD was 18.8% for December 2019 and -16.9% for December 2020.</t>
  </si>
  <si>
    <t>(2)  Figures include unrealized gains or losses that are considered in Pacifico’s Net Equity from the investment portfolio of Pacifico Vida. ROAE excluding such unrealized gains was 19.9% in 4Q19, -2.5% in 3Q20 and 15% in 4Q19." YTD was 16.5% for December 2018 and 8.2% for December 2019.</t>
  </si>
  <si>
    <t>Interest Earning Assets</t>
  </si>
  <si>
    <t>As of</t>
  </si>
  <si>
    <t>Mar 20</t>
  </si>
  <si>
    <t>Dec 20</t>
  </si>
  <si>
    <t>Mar 21</t>
  </si>
  <si>
    <t>Interbank funds</t>
  </si>
  <si>
    <t>Cash collateral, reverse repurchase agreements and securities borrowing</t>
  </si>
  <si>
    <t>Financial assets designated at fair value through profit or loss</t>
  </si>
  <si>
    <t>Total Investments</t>
  </si>
  <si>
    <t>Amortized cost investments</t>
  </si>
  <si>
    <t>(1) Figures differ from previously reported, please consider the data presented on this report</t>
  </si>
  <si>
    <t>(2) Quarter-end balances</t>
  </si>
  <si>
    <t>TOTAL LOANS</t>
  </si>
  <si>
    <t>% Part. In total loans</t>
  </si>
  <si>
    <t>Expressed in million S/</t>
  </si>
  <si>
    <t>Structural</t>
  </si>
  <si>
    <t>TaT</t>
  </si>
  <si>
    <t>AaA</t>
  </si>
  <si>
    <t>BCP Stand-alone</t>
  </si>
  <si>
    <t>Wholesale Banking</t>
  </si>
  <si>
    <t xml:space="preserve">   Corporate</t>
  </si>
  <si>
    <t xml:space="preserve">   Middle - Market</t>
  </si>
  <si>
    <t>Retail Banking</t>
  </si>
  <si>
    <t xml:space="preserve">   SME - Business</t>
  </si>
  <si>
    <t xml:space="preserve">   SME - Pyme</t>
  </si>
  <si>
    <t xml:space="preserve">   Mortgage</t>
  </si>
  <si>
    <t xml:space="preserve">   Consumer</t>
  </si>
  <si>
    <t xml:space="preserve">   Credit Card</t>
  </si>
  <si>
    <t>Mibanco</t>
  </si>
  <si>
    <t>Mibanco Colombia</t>
  </si>
  <si>
    <t>Bolivia</t>
  </si>
  <si>
    <t>ASB</t>
  </si>
  <si>
    <t>BAP's total loans</t>
  </si>
  <si>
    <t>Largest contraction in volumes</t>
  </si>
  <si>
    <t>Highest growth in volumes</t>
  </si>
  <si>
    <t>For consolidation purposes, loans generated in FC are converted to LC.</t>
  </si>
  <si>
    <t>(1) Includes Work out unit, and other banking.</t>
  </si>
  <si>
    <t>(2) Figures differ from previously reporte, please consider the data presented on this report that includes Mibanco Colombia.</t>
  </si>
  <si>
    <t>(3) Structural Portfolio excludes the average daily balances from loans offered through de Reactiva Peru y FAE-Mype Government Programs.</t>
  </si>
  <si>
    <t>DOMESTIC CURRENCY LOANS</t>
  </si>
  <si>
    <t>FOREIGN CURRENCY LOANS</t>
  </si>
  <si>
    <t>% part. By currency</t>
  </si>
  <si>
    <t>Expressed in millions US$</t>
  </si>
  <si>
    <t>LC</t>
  </si>
  <si>
    <t>FC</t>
  </si>
  <si>
    <t xml:space="preserve">   Middle-Market</t>
  </si>
  <si>
    <t xml:space="preserve"> -   </t>
  </si>
  <si>
    <t>-</t>
  </si>
  <si>
    <t xml:space="preserve">ASB </t>
  </si>
  <si>
    <t>Total loans</t>
  </si>
  <si>
    <t>Funding</t>
  </si>
  <si>
    <t>Demand deposits</t>
  </si>
  <si>
    <t>Saving deposits</t>
  </si>
  <si>
    <t>Time deposits</t>
  </si>
  <si>
    <t>Severance indemnity deposits</t>
  </si>
  <si>
    <t xml:space="preserve">Interest payable </t>
  </si>
  <si>
    <t>Due to banks and correspondents</t>
  </si>
  <si>
    <t>BCRP instruments</t>
  </si>
  <si>
    <t>Repurchase agreements</t>
  </si>
  <si>
    <t>Bonds and notes issued</t>
  </si>
  <si>
    <t>Total funding</t>
  </si>
  <si>
    <t>Other funding sources</t>
  </si>
  <si>
    <t xml:space="preserve">Total other funding sources </t>
  </si>
  <si>
    <t>Funding Cost</t>
  </si>
  <si>
    <t>Volver al índice</t>
  </si>
  <si>
    <t>pbs</t>
  </si>
  <si>
    <t>bps</t>
  </si>
  <si>
    <t>Structural Funding Cost</t>
  </si>
  <si>
    <t>Provision for credit losses on loan portfolio, net of recoveries</t>
  </si>
  <si>
    <t>Gross provision for credit losses on loan portfolio</t>
  </si>
  <si>
    <t>Recoveries of written-off loans</t>
  </si>
  <si>
    <t>Cost of Risk and Provisions</t>
  </si>
  <si>
    <t>-50 bps</t>
  </si>
  <si>
    <t>-282 bps</t>
  </si>
  <si>
    <t>4,45%</t>
  </si>
  <si>
    <t>-72 bps</t>
  </si>
  <si>
    <t>-253 bps</t>
  </si>
  <si>
    <t>Provision for credit losses on loan portfolio, net of recoveries / Net interest income</t>
  </si>
  <si>
    <t>56,4%</t>
  </si>
  <si>
    <t>-910 bps</t>
  </si>
  <si>
    <t>-3010 bps</t>
  </si>
  <si>
    <t>(1) Annualized Provision for credit losses on loan portfolio, net of recoveries / Total loans.</t>
  </si>
  <si>
    <t>(2) The Structural Cost of risk excludes the provisions for credit losses on loan portfolio, net of recoveries and total loans from the Reactiva Peru and FAE Government Programs.</t>
  </si>
  <si>
    <t>Portfolio quality and Delinquency ratios</t>
  </si>
  <si>
    <t>Total loans (Quarter-end balance)</t>
  </si>
  <si>
    <t xml:space="preserve"> 120.708.515 </t>
  </si>
  <si>
    <t>Structural Loan Portfolio</t>
  </si>
  <si>
    <t>Allowance for loan losses</t>
  </si>
  <si>
    <t xml:space="preserve">Write-offs </t>
  </si>
  <si>
    <t>Internal overdue loans (IOLs) (1)</t>
  </si>
  <si>
    <t>Internal overdue loans over 90-days (1)</t>
  </si>
  <si>
    <t>Refinanced loans</t>
  </si>
  <si>
    <t>Non-performing loans (NPLs) (2)</t>
  </si>
  <si>
    <t>IOL ratio</t>
  </si>
  <si>
    <t>15 pbs</t>
  </si>
  <si>
    <t>58 pbs</t>
  </si>
  <si>
    <t>Structural IOL ratio</t>
  </si>
  <si>
    <t>18 pbs</t>
  </si>
  <si>
    <t>135 pbs</t>
  </si>
  <si>
    <t>IOL over 90-days ratio</t>
  </si>
  <si>
    <t>8 pbs</t>
  </si>
  <si>
    <t>64 pbs</t>
  </si>
  <si>
    <t xml:space="preserve">NPL ratio </t>
  </si>
  <si>
    <t>37 pbs</t>
  </si>
  <si>
    <t>108 pbs</t>
  </si>
  <si>
    <t xml:space="preserve">Structural NPL ratio </t>
  </si>
  <si>
    <t>44 pbs</t>
  </si>
  <si>
    <t>215 pbs</t>
  </si>
  <si>
    <t>Allowance for loan losses over Total loans</t>
  </si>
  <si>
    <t>-8 pbs</t>
  </si>
  <si>
    <t>220 pbs</t>
  </si>
  <si>
    <t>-1150 pbs</t>
  </si>
  <si>
    <t>3450 pbs</t>
  </si>
  <si>
    <t>Coverage ratio of IOL 90-days</t>
  </si>
  <si>
    <t>-960 pbs</t>
  </si>
  <si>
    <t>2660 pbs</t>
  </si>
  <si>
    <t>-1320 pbs</t>
  </si>
  <si>
    <t>1680 pbs</t>
  </si>
  <si>
    <t xml:space="preserve">(1) Includes overdue loans and loans under legal collection. (Quarter-end balances)  </t>
  </si>
  <si>
    <t>(2) Non-performing loans include internal overdue loans and refinanced loans. (Quarter-end balances)</t>
  </si>
  <si>
    <t>Net interest income</t>
  </si>
  <si>
    <t xml:space="preserve">Interest income </t>
  </si>
  <si>
    <t>Interest on loans</t>
  </si>
  <si>
    <t>Dividends on investments</t>
  </si>
  <si>
    <t>Interest on deposits with banks</t>
  </si>
  <si>
    <t xml:space="preserve">Interest on securities </t>
  </si>
  <si>
    <t>Other interest income</t>
  </si>
  <si>
    <t xml:space="preserve">Interest expense </t>
  </si>
  <si>
    <t xml:space="preserve">Interest on deposits </t>
  </si>
  <si>
    <t>Interest on borrowed funds</t>
  </si>
  <si>
    <t>Interest on bonds and subordinated notes</t>
  </si>
  <si>
    <t>0pbs</t>
  </si>
  <si>
    <t>-162pbs</t>
  </si>
  <si>
    <t>34pbs</t>
  </si>
  <si>
    <t>42pbs</t>
  </si>
  <si>
    <t>(1) Figures differ from previously reported, please consider the data presented on this report.</t>
  </si>
  <si>
    <t>(2) Annualized.</t>
  </si>
  <si>
    <t>(3) Figures differ from those presented previously</t>
  </si>
  <si>
    <t>Non-financial Income</t>
  </si>
  <si>
    <t>Fee income</t>
  </si>
  <si>
    <t xml:space="preserve">Net gain on foreign exchange transactions </t>
  </si>
  <si>
    <t>Net gain on securities</t>
  </si>
  <si>
    <t>n.a.</t>
  </si>
  <si>
    <t xml:space="preserve">Net gain on derivatives held for trading </t>
  </si>
  <si>
    <t xml:space="preserve">Net gain from exchange differences </t>
  </si>
  <si>
    <t>Other non-financial income</t>
  </si>
  <si>
    <t>Total non-financial income, net</t>
  </si>
  <si>
    <t>(1) Includes gains on other investments, mainly made up of the profit of Banmedica.</t>
  </si>
  <si>
    <t>(S/000)</t>
  </si>
  <si>
    <t>(+) EPS contribution (50%)</t>
  </si>
  <si>
    <t>(-) Private health insurance deduction (50%)</t>
  </si>
  <si>
    <t>(=) Net gain from association with Banmedica</t>
  </si>
  <si>
    <t>Fee Income</t>
  </si>
  <si>
    <t>Drafts and transfers</t>
  </si>
  <si>
    <t>BCP Bolivia</t>
  </si>
  <si>
    <t>Total fee income</t>
  </si>
  <si>
    <t>(1) Saving accounts, current accounts, debit card and master account.</t>
  </si>
  <si>
    <t>(2) Mainly Retail fees.</t>
  </si>
  <si>
    <t>(3) Mainly Wholesale fees.</t>
  </si>
  <si>
    <t>(4) Figures differ from previously reported, please consider the data presented on this report.</t>
  </si>
  <si>
    <t>(5) Includes fees from BCP Bolivia, Mibanco, network usage and other services to third parties, among others.</t>
  </si>
  <si>
    <t>Source: BCP.</t>
  </si>
  <si>
    <t>Net earned premiums</t>
  </si>
  <si>
    <t>Net claims</t>
  </si>
  <si>
    <t>Total insurance underwriting result</t>
  </si>
  <si>
    <t>(1) Incluye el resultado del negocio de Vida, Seguros Generales y Crediseguros</t>
  </si>
  <si>
    <t>(2) Incluye comisiones y gastos técnicos, netos</t>
  </si>
  <si>
    <t>Acquisition cost</t>
  </si>
  <si>
    <t>Net fees</t>
  </si>
  <si>
    <t>Underwriting expenses</t>
  </si>
  <si>
    <t>Underwriting income</t>
  </si>
  <si>
    <t>Operating expenses</t>
  </si>
  <si>
    <t>Salaries and employees benefits</t>
  </si>
  <si>
    <t>Administrative, general and tax expenses</t>
  </si>
  <si>
    <r>
      <t xml:space="preserve">Depreciation and amortization </t>
    </r>
    <r>
      <rPr>
        <vertAlign val="superscript"/>
        <sz val="11"/>
        <rFont val="Arial Narrow"/>
        <family val="2"/>
      </rPr>
      <t>(1)</t>
    </r>
  </si>
  <si>
    <r>
      <t xml:space="preserve">Association in participation </t>
    </r>
    <r>
      <rPr>
        <vertAlign val="superscript"/>
        <sz val="11"/>
        <rFont val="Arial Narrow"/>
        <family val="2"/>
      </rPr>
      <t>(2)</t>
    </r>
  </si>
  <si>
    <r>
      <t>Acquisition cost</t>
    </r>
    <r>
      <rPr>
        <vertAlign val="superscript"/>
        <sz val="11"/>
        <rFont val="Arial Narrow"/>
        <family val="2"/>
      </rPr>
      <t xml:space="preserve"> (3)</t>
    </r>
  </si>
  <si>
    <r>
      <t>Operating expenses</t>
    </r>
    <r>
      <rPr>
        <vertAlign val="superscript"/>
        <sz val="11"/>
        <rFont val="Arial Narrow"/>
        <family val="2"/>
      </rPr>
      <t xml:space="preserve"> (4)</t>
    </r>
  </si>
  <si>
    <t>(1) As of 2019,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</si>
  <si>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t>(2) As of 2019, the item “Association in participation” was incorporated, which previously was presented in the item “Net gain on securities”</t>
  </si>
  <si>
    <t>(3) The acquisition cost of Pacífico iIncludes net fees and underwriting expenses.</t>
  </si>
  <si>
    <t>(4) Operating expenses = Salaries and employees benefits + Administrative expenses + Depreciation and amortization + Association in participation + Acquisition cost.</t>
  </si>
  <si>
    <t>Administrative general, and tax expenses</t>
  </si>
  <si>
    <t>%</t>
  </si>
  <si>
    <t>Repair and maintenance</t>
  </si>
  <si>
    <t>Publicity</t>
  </si>
  <si>
    <t>Taxes and contributions</t>
  </si>
  <si>
    <t>Consulting and professional fees</t>
  </si>
  <si>
    <t xml:space="preserve">Transport and communications </t>
  </si>
  <si>
    <t>IBM services expenses</t>
  </si>
  <si>
    <t>Comissions by agents</t>
  </si>
  <si>
    <t>Security and protection</t>
  </si>
  <si>
    <t>Sundry supplies</t>
  </si>
  <si>
    <t>Leases of low value and short-term</t>
  </si>
  <si>
    <t>Electricity and water</t>
  </si>
  <si>
    <t>Subscriptions and quotes</t>
  </si>
  <si>
    <t>Insurance</t>
  </si>
  <si>
    <t>Electronic processing</t>
  </si>
  <si>
    <t>Cleaning</t>
  </si>
  <si>
    <t>Audit Services</t>
  </si>
  <si>
    <t>Total administrative and general expenses</t>
  </si>
  <si>
    <t>(1) The balance consists mainly of security and protection services, cleaning service, representation expenses, electricity and water utilities, insurance policiy expenses, subscription expenses and commission expenses.</t>
  </si>
  <si>
    <t>-320 pbs</t>
  </si>
  <si>
    <t>60 pbs</t>
  </si>
  <si>
    <t>-23 pbs</t>
  </si>
  <si>
    <t>-74 pbs</t>
  </si>
  <si>
    <t>(1) Operating expenses = Salaries and employees benefits + Administrative expenses + Depreciation and amortization + Association in participation + Acquisition cost.</t>
  </si>
  <si>
    <t>(2) Operating income = Net interest, similar income and expenses + Fee income + Net gain on foreign exchange transactions  + Net gain from associates +  Net gain on derivatives held for trading + Net gain from exchange differences + Net premiums earned</t>
  </si>
  <si>
    <t>(3) Operating expenses / Operating income.</t>
  </si>
  <si>
    <t>(4)  Operating expenses / Average of Total Assets. Average is calculated with periodbeginning and period-ending balances.</t>
  </si>
  <si>
    <t>Pacífico</t>
  </si>
  <si>
    <t>Prima AFP</t>
  </si>
  <si>
    <t>% change QoQ</t>
  </si>
  <si>
    <t>-130 pbs</t>
  </si>
  <si>
    <t>400 pbs</t>
  </si>
  <si>
    <t>-230 pbs</t>
  </si>
  <si>
    <t>90 pbs</t>
  </si>
  <si>
    <t>% change YoY</t>
  </si>
  <si>
    <t>140 pbs</t>
  </si>
  <si>
    <t>550 pbs</t>
  </si>
  <si>
    <t>590 pbs</t>
  </si>
  <si>
    <t>(1) (Salaries and employees benefits + Administrative, general and tax expenses + Depreciation and amortization + Acquisition cost + Association in participation) / (Net interest income + Fee income + Net gain on foreign exchange transactions  + Net gain from associates +  Net gain on derivatives held for trading + Result on exchange differences + Net premiums earned).</t>
  </si>
  <si>
    <t>(2) The efficiency ratio differ from previously reported, please consider the data presented on this report.</t>
  </si>
  <si>
    <t>(3) Microfinance includes Mibanco, Bancompartir and Encumbra</t>
  </si>
  <si>
    <t>Regulatory Capital and Capital Adequacy Ratios</t>
  </si>
  <si>
    <t>Dic 20</t>
  </si>
  <si>
    <t>Capital Stock</t>
  </si>
  <si>
    <t>Treasury Stocks</t>
  </si>
  <si>
    <t>Capital Surplus</t>
  </si>
  <si>
    <t>Perpetual subordinated debt</t>
  </si>
  <si>
    <t>Subordinated Debt</t>
  </si>
  <si>
    <t>Investments in equity and subordinated debt of financial and insurance companies</t>
  </si>
  <si>
    <t>Goodwill</t>
  </si>
  <si>
    <t>Current year Net Loss</t>
  </si>
  <si>
    <t>Total Regulatory Capital (A)</t>
  </si>
  <si>
    <t>FCG Capital Requirements related to operations with ICG</t>
  </si>
  <si>
    <t xml:space="preserve">ICG Capital Requirements related to operations with FCG </t>
  </si>
  <si>
    <t>Total Regulatory Capital Requirements (B)</t>
  </si>
  <si>
    <t>Regulatory Capital Ratio (A) / (B)</t>
  </si>
  <si>
    <t>(1) Legal and other capital reserves include restricted capital reserves (PEN 14,745 million) and optional capital reserves (PEN 6,661 million).</t>
  </si>
  <si>
    <t>(2) Minority interest includes Tier I (PEN 421 million)</t>
  </si>
  <si>
    <t>(3) Up to 1.25% of total risk-weighted assets of Banco de Crédito del Perú, Solución Empresa Administradora Hipotecaria, Mibanco and Atlantic Security Bank.</t>
  </si>
  <si>
    <t>(4) Tier II + Tier III can not be more than 50% of total regulatory capital.</t>
  </si>
  <si>
    <t>(5) Tier I = capital + restricted capital reserves + Tier I minority interest - goodwill - (0.5 x investment in equity and subordinated debt of financial and insurance companies)+ perpetual subordinated debt.</t>
  </si>
  <si>
    <t>(6) Tier II = subordinated debt + TierII minority interest tier + loan loss reserves - (0.5 x  investment in equity and subordinated debt of financial and insurance companies).</t>
  </si>
  <si>
    <t xml:space="preserve">(7) Tier III = Subordinated debt covering market risk only. </t>
  </si>
  <si>
    <t>(8) Includes regulatory capital requirements of the financial consolidated group.</t>
  </si>
  <si>
    <t>(9) Includes regulatory capital requirements of the  insurance consolidated group.</t>
  </si>
  <si>
    <t>(10) Regulatory Capital / Total Regulatory Capital Requirements (legal minimum = 1.00).</t>
  </si>
  <si>
    <t>Regulatory Capital and Capital Adequacy Ratios - SBS</t>
  </si>
  <si>
    <t>Legal and Other capital reserves</t>
  </si>
  <si>
    <t>Accumulated earnings with capitalization agreement</t>
  </si>
  <si>
    <t xml:space="preserve"> N/A </t>
  </si>
  <si>
    <t>N/A</t>
  </si>
  <si>
    <t>Investment in subsidiaries and others, net of unrealized profit and net income</t>
  </si>
  <si>
    <t>Investment in subsidiaries and others</t>
  </si>
  <si>
    <t>Unrealized profit and net income in subsidiaries</t>
  </si>
  <si>
    <t>Total Regulatory Capital - SBS</t>
  </si>
  <si>
    <t>Off-balance sheet</t>
  </si>
  <si>
    <t>Credit risk-weighted assets</t>
  </si>
  <si>
    <t>Operational risk-weighted assets</t>
  </si>
  <si>
    <t>Total capital requirement -SBS</t>
  </si>
  <si>
    <t>Credit risk capital requirement</t>
  </si>
  <si>
    <t xml:space="preserve">Market risk capital requirement </t>
  </si>
  <si>
    <t xml:space="preserve">Operational risk capital requirement </t>
  </si>
  <si>
    <t>Additional capital requirements</t>
  </si>
  <si>
    <t>Capital and reserves</t>
  </si>
  <si>
    <t>Retained earnings</t>
  </si>
  <si>
    <t>Unrealized gains (losses)</t>
  </si>
  <si>
    <t>Goodwill and intangibles</t>
  </si>
  <si>
    <t xml:space="preserve">Investments in subsidiaries </t>
  </si>
  <si>
    <t xml:space="preserve">Total risk-weighted assets </t>
  </si>
  <si>
    <t xml:space="preserve">  (-) RWA Intangible assets, excluding goodwill.</t>
  </si>
  <si>
    <t xml:space="preserve">  (+) RWA Deferred tax assets generated as a result of temporary differences in income tax, in excess of 10% of CET1</t>
  </si>
  <si>
    <t xml:space="preserve">  (+) RWA Deferred tax assets generated as a result of past losses</t>
  </si>
  <si>
    <t>Capital ratios</t>
  </si>
  <si>
    <t>-29 bps</t>
  </si>
  <si>
    <t>-78 bps</t>
  </si>
  <si>
    <t>153 bps</t>
  </si>
  <si>
    <t>294 bps</t>
  </si>
  <si>
    <t xml:space="preserve">Risk-weighted assets / Regulatory capital </t>
  </si>
  <si>
    <t>(1) Up to 1.25% of total risk-weighted assets.</t>
  </si>
  <si>
    <t>(2) Regulatory Tier 1 Capital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</si>
  <si>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(3) Regulatory Tier 2 Capital = Subordinated debt + Loan loss reserves + Unrestricted Reserves + (0.5 x Unrealized profit and net income in subsidiaries) - (0.5 x Investment in subsidiaries).</t>
  </si>
  <si>
    <t>(4) Since July 2012, Total  Risk-weighted assets = Credit risk-weighted assets * 1.00 + Capital requirement to cover market risk * 10 + Capital requirement to cover operational risk * 10 * 1.00 (since July 2014)</t>
  </si>
  <si>
    <t>(5) It includes capital requirement to cover price and rate risk.</t>
  </si>
  <si>
    <t>(6) Common Equity Tier I = Capital + Reserves – 100% of applicable deductions (investment in subsidiaries, goodwill, intangibles and net deferred taxes that rely on future profitability) + retained earnings + unrealized gains.</t>
  </si>
  <si>
    <t>(7) Adjusted Risk-Weighted Assets =  Risk-weighted assets  - ( RWA Intangible assets, excluding goodwill, + RWA Deferred tax assets generated as a result of temporary differences in income tax, in excess of 10% of CET1, + RWA Deferred tax assets generated as a result of past losses).</t>
  </si>
  <si>
    <t>(8) Regulatory Tier 1 Capital /  Total Risk-weighted assets</t>
  </si>
  <si>
    <t>(9) Common Equity Tier I / Adjusted Risk-Weighted Assetsd Risk-Weighted Assets</t>
  </si>
  <si>
    <t>(10) Total Regulatory Capital / Total Risk-weighted assets (legal minimum = 10% since July 2011)</t>
  </si>
  <si>
    <t xml:space="preserve">% change </t>
  </si>
  <si>
    <t>NA</t>
  </si>
  <si>
    <t>Accumulated Losses</t>
  </si>
  <si>
    <t>Total capital requirement</t>
  </si>
  <si>
    <t xml:space="preserve">Market risk-weighted assets </t>
  </si>
  <si>
    <t>Excess DT of 10% CET1 Basilea</t>
  </si>
  <si>
    <t xml:space="preserve">  (-) RWA assets that exceed 10% of CET1 SBS</t>
  </si>
  <si>
    <t xml:space="preserve">  (-) RWA difference between excees SBS and Basel methodology</t>
  </si>
  <si>
    <t>-319 bps</t>
  </si>
  <si>
    <t>256 bps</t>
  </si>
  <si>
    <t>160 bps</t>
  </si>
  <si>
    <t>-199 bps</t>
  </si>
  <si>
    <t>381 bps</t>
  </si>
  <si>
    <t xml:space="preserve">change (units) </t>
  </si>
  <si>
    <t>Branches</t>
  </si>
  <si>
    <t>ATMs</t>
  </si>
  <si>
    <t>Agentes BCP</t>
  </si>
  <si>
    <t>Total BCP's Network</t>
  </si>
  <si>
    <t>Affluent</t>
  </si>
  <si>
    <t>Afluente</t>
  </si>
  <si>
    <t>Consumer</t>
  </si>
  <si>
    <t>Unit sold per quarter</t>
  </si>
  <si>
    <t>Traditional sales</t>
  </si>
  <si>
    <t>Selfserved sales</t>
  </si>
  <si>
    <t>Digital sales</t>
  </si>
  <si>
    <t>change (units)</t>
  </si>
  <si>
    <t>(1)  Mibanco does not have Agents or ATMs because it uses the BCP network. Mibanco branches include Banco de la Nacion branches, which in Sep 19, Jun 20 and Sep 20 were 35, 35 and 35 respectively</t>
  </si>
  <si>
    <t>Agentes BCP Bolivia</t>
  </si>
  <si>
    <t>Total Bolivia's Network</t>
  </si>
  <si>
    <t>Peru</t>
  </si>
  <si>
    <t>GDP (US$ Millions)</t>
  </si>
  <si>
    <t>Real GDP (% change)</t>
  </si>
  <si>
    <t>GDP per capita (US$)</t>
  </si>
  <si>
    <t>Domestic demand (% change)</t>
  </si>
  <si>
    <t>Gross fixed investment (as % GDP)</t>
  </si>
  <si>
    <t>Public Debt (as % GDP)</t>
  </si>
  <si>
    <t>Reference Rate</t>
  </si>
  <si>
    <t>Exchange rate, end of period</t>
  </si>
  <si>
    <t>3.45 - 3.50</t>
  </si>
  <si>
    <t>Exchange rate, (% change)</t>
  </si>
  <si>
    <t>Fiscal balance (% GDP)</t>
  </si>
  <si>
    <t>Trade balance (US$ Millions)</t>
  </si>
  <si>
    <t>(As % GDP)</t>
  </si>
  <si>
    <t>Exports</t>
  </si>
  <si>
    <t>Imports</t>
  </si>
  <si>
    <t>Current account balance (As % GDP)</t>
  </si>
  <si>
    <t>Net international reserves (US$ Millions)</t>
  </si>
  <si>
    <t>(As months of imports)</t>
  </si>
  <si>
    <t>Sources: INEI, BCRP y SBS.</t>
  </si>
  <si>
    <t>(1) Financial System, Current Exchange Rate</t>
  </si>
  <si>
    <t>(2) Inflation target: 1% - 3%</t>
  </si>
  <si>
    <t>(3) Estimates by BCP Economic Research as of April, 2021.</t>
  </si>
  <si>
    <t>CREDICORP LTD. AND SUBSIDIARIES</t>
  </si>
  <si>
    <t>CONSOLIDATED STATEMENT OF FINANCIAL POSITION</t>
  </si>
  <si>
    <t>CONSOLIDATED STATEMENT OF INCOME</t>
  </si>
  <si>
    <t>(In S/  thousands, IFRS)</t>
  </si>
  <si>
    <t>(In S/ thousands, IFRS)</t>
  </si>
  <si>
    <t>ASSETS</t>
  </si>
  <si>
    <t>Interest income and expense</t>
  </si>
  <si>
    <t>Interest and dividend income</t>
  </si>
  <si>
    <t>Non-interest bearing</t>
  </si>
  <si>
    <t>Interest bearing</t>
  </si>
  <si>
    <t>Total cash and due from banks</t>
  </si>
  <si>
    <t>Risk-adjusted net interest income</t>
  </si>
  <si>
    <t>Non-financial income</t>
  </si>
  <si>
    <t xml:space="preserve">Fee income </t>
  </si>
  <si>
    <t>Current</t>
  </si>
  <si>
    <t>Internal overdue loans</t>
  </si>
  <si>
    <t>Loans, net</t>
  </si>
  <si>
    <t>Total non-financial income</t>
  </si>
  <si>
    <t>Accounts receivable from reinsurers and coinsurers</t>
  </si>
  <si>
    <t>Premiums and other policyholder receivables</t>
  </si>
  <si>
    <t>Due from customers on acceptances</t>
  </si>
  <si>
    <t>Total expenses</t>
  </si>
  <si>
    <t>Total Assets</t>
  </si>
  <si>
    <t>Salaries and employee benefits</t>
  </si>
  <si>
    <t>LIABILITIES AND EQUITY</t>
  </si>
  <si>
    <t>Impairment loss on goodwill</t>
  </si>
  <si>
    <t>Total deposits and obligations</t>
  </si>
  <si>
    <t>Payables from repurchase agreements and securities lending</t>
  </si>
  <si>
    <t>Repurchase agreements with third parties</t>
  </si>
  <si>
    <t>Repurchase agreements with customers</t>
  </si>
  <si>
    <t>Banker’s acceptances outstanding</t>
  </si>
  <si>
    <t>Reserves for property and casualty claims</t>
  </si>
  <si>
    <t>Reserve for unearned premiums</t>
  </si>
  <si>
    <t>Accounts payable to reinsurers</t>
  </si>
  <si>
    <t>Other liabilities</t>
  </si>
  <si>
    <t>Total Liabilities</t>
  </si>
  <si>
    <t>Capital stock</t>
  </si>
  <si>
    <t>Treasury stock</t>
  </si>
  <si>
    <t>Capital surplus</t>
  </si>
  <si>
    <t>Reserves</t>
  </si>
  <si>
    <t xml:space="preserve">Unrealized gains and losses </t>
  </si>
  <si>
    <t>Total Net Equity</t>
  </si>
  <si>
    <t>Total liabilities and equity</t>
  </si>
  <si>
    <t>Total performance bonds, stand-by and L/Cs.</t>
  </si>
  <si>
    <t>Undrawn credit lines, advised but not committed</t>
  </si>
  <si>
    <t>Total derivatives (notional) and others</t>
  </si>
  <si>
    <t>Separate Statement of Financal Position</t>
  </si>
  <si>
    <t xml:space="preserve">As of </t>
  </si>
  <si>
    <t>Cash and cash equivalents</t>
  </si>
  <si>
    <t>At fair value through profit or loss</t>
  </si>
  <si>
    <t>Fair value through other comprehensive income investments</t>
  </si>
  <si>
    <t>In subsidiaries and associates investments</t>
  </si>
  <si>
    <t>Other assets</t>
  </si>
  <si>
    <t>LIABILITIES AND NET SHAREHOLDERS' EQUITY</t>
  </si>
  <si>
    <t>NET EQUITY</t>
  </si>
  <si>
    <t>Reserve</t>
  </si>
  <si>
    <t>Unrealized results</t>
  </si>
  <si>
    <t>Total net equity</t>
  </si>
  <si>
    <t>Total Liabilities And Equity</t>
  </si>
  <si>
    <t>Interest income</t>
  </si>
  <si>
    <t>Net share of the income from investments in subsidiaries and associates</t>
  </si>
  <si>
    <t>Interest and similar income</t>
  </si>
  <si>
    <t xml:space="preserve">Net gain on financial assets at fair value through profit or loss </t>
  </si>
  <si>
    <t>Total income</t>
  </si>
  <si>
    <t>Interest and similar expense</t>
  </si>
  <si>
    <t>Administrative and general expenses</t>
  </si>
  <si>
    <t>Operating income</t>
  </si>
  <si>
    <t>Exchange differences, net</t>
  </si>
  <si>
    <t>Other, net</t>
  </si>
  <si>
    <t>Profit before income tax</t>
  </si>
  <si>
    <t>Net income</t>
  </si>
  <si>
    <t>Double Leverage Ratio</t>
  </si>
  <si>
    <t>BANCO DE CREDITO DEL PERU AND SUBSIDIARIES</t>
  </si>
  <si>
    <t>SELECTED FINANCIAL INDICATORS</t>
  </si>
  <si>
    <t>Rentabilidad</t>
  </si>
  <si>
    <t>Cash and due from banks</t>
  </si>
  <si>
    <t>Provision for credit losses on loan portfolio</t>
  </si>
  <si>
    <t xml:space="preserve">Fair value through profit or loss investments </t>
  </si>
  <si>
    <t>Calidad de la cartera de préstamos</t>
  </si>
  <si>
    <t>Índice de cartera atrasada</t>
  </si>
  <si>
    <t>Índice de cartera deteriorada</t>
  </si>
  <si>
    <t>Cobertura de cartera atrasada</t>
  </si>
  <si>
    <t>Cobertura de cartera deteriorada</t>
  </si>
  <si>
    <t>Net gain on foreign exchange transactions</t>
  </si>
  <si>
    <t>Less - allowance for loan losses</t>
  </si>
  <si>
    <t>Eficiencia operativa</t>
  </si>
  <si>
    <t>Net gain from exchange differences</t>
  </si>
  <si>
    <t>Others</t>
  </si>
  <si>
    <t>Gastos operativos / ingresos totales - incluyendo Otros</t>
  </si>
  <si>
    <t>Administrative expenses</t>
  </si>
  <si>
    <t>11.89%</t>
  </si>
  <si>
    <t>11.11%</t>
  </si>
  <si>
    <t>Liabilities and Equity</t>
  </si>
  <si>
    <t>13.52%</t>
  </si>
  <si>
    <t>16.46%</t>
  </si>
  <si>
    <t>Other expenses</t>
  </si>
  <si>
    <t>Información Accionaria</t>
  </si>
  <si>
    <t>N° acciones (Millones)</t>
  </si>
  <si>
    <t>(1) Shares outstanding of 10,217 million is used for all periods since shares have been issued only for capitalization of profits.</t>
  </si>
  <si>
    <t>(2) Ratios are annualized.</t>
  </si>
  <si>
    <t>(3) Averages are determined as the average of period-beginning and period-ending balances.</t>
  </si>
  <si>
    <t>(4) The funding costs differs from previously reported due to a methodoloy change in the denominator, which no longer includes the following accounts: acceptances outstanding, reserves for property and casualty claims, reserve for unearned premiums, reinsurance payable and other liabilities.</t>
  </si>
  <si>
    <t>(5) Cost of risk: Annualized provision for loan losses / Total loans.</t>
  </si>
  <si>
    <t>Net profit attributable to BCP Consolidated</t>
  </si>
  <si>
    <t xml:space="preserve">(6)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</si>
  <si>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t>(7) All capital ratios are for BCP Stand-alone and based on Peru GAAP</t>
  </si>
  <si>
    <t>(1) As of 2019, financing expenses related to lease agreements is included according to the application of IFRS 16.</t>
  </si>
  <si>
    <t>(8) Tier 1 = Capital + Legal and other capital reserves + Accumulated earnings with capitalization agreement +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</si>
  <si>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Financial liabilities at fair value through profit or loss</t>
  </si>
  <si>
    <t>(2) From this quarter,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</si>
  <si>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t>(9) Common Equity Tier I = Capital + Reserves – 100% of applicable deductions (investment in subsidiaries, goodwill, intangibles and net deferred taxes that rely on future profitability) + retained earnings + unrealized gains.</t>
  </si>
  <si>
    <t>(10) Regulatory capital/ risk-weighted assets. Risk weighted assets include market risk and operational risk.</t>
  </si>
  <si>
    <t>Unrealized gains and losses</t>
  </si>
  <si>
    <t>(1) The amounts differ from those previously reported due to the reclassification of the expenses on improvements in building for rent, previously presented in the item “Other assets”. Likewise, in the 2019 the asset is incorporated for the right to use the lease contracts, in application of the IFRS 16.</t>
  </si>
  <si>
    <t>(2) Mainly includes intangible assets, other receivable accounts and tax credit.</t>
  </si>
  <si>
    <t>(3) Mainly includes other payable accounts.</t>
  </si>
  <si>
    <t xml:space="preserve">BANCO DE CREDITO DEL PERU </t>
  </si>
  <si>
    <t xml:space="preserve">BANCO DE CRÉDITO DEL PERÚ </t>
  </si>
  <si>
    <t>STATEMENT OF FINANCIAL POSITION</t>
  </si>
  <si>
    <t>STATEMENT OF INCOME</t>
  </si>
  <si>
    <t>ROAA (2)(3)</t>
  </si>
  <si>
    <t>ROAE (2)(3)</t>
  </si>
  <si>
    <t>Quality of loan portfolio</t>
  </si>
  <si>
    <t>NPL ratio</t>
  </si>
  <si>
    <t>Coverage of IOLs</t>
  </si>
  <si>
    <t>Coverage of NPLs</t>
  </si>
  <si>
    <t>Net gain from associates</t>
  </si>
  <si>
    <t xml:space="preserve">Capital adequacy </t>
  </si>
  <si>
    <t xml:space="preserve">Property, furniture and equipment, net </t>
  </si>
  <si>
    <t>Total regulatory capital (S/ Million)</t>
  </si>
  <si>
    <t>Investments in associates</t>
  </si>
  <si>
    <t xml:space="preserve"> </t>
  </si>
  <si>
    <t>(1) Ratios are annualized.</t>
  </si>
  <si>
    <t>(2) Averages are determined as the average of period-beginning and period-ending balances.</t>
  </si>
  <si>
    <t>(3) Cost of risk: Annualized provision for loan losses / Total loans.</t>
  </si>
  <si>
    <t xml:space="preserve">(4)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</si>
  <si>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t>(5) Tier 1 = Capital + Legal and other capital reserves + Accumulated earnings with capitalization agreement +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</si>
  <si>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(7) Regulatory capital/ risk-weighted assets. Risk weighted assets include market risk and operational risk.</t>
  </si>
  <si>
    <t>Net profit attributable to BCP Stand-alone</t>
  </si>
  <si>
    <t>(1) Mainly includes intangible assets, other receivable accounts and tax credit.</t>
  </si>
  <si>
    <t>(2) Mainly includes other payable accounts.</t>
  </si>
  <si>
    <t>BCP BOLIVIA</t>
  </si>
  <si>
    <t>Investments</t>
  </si>
  <si>
    <t>Refinanced</t>
  </si>
  <si>
    <t>Net loans</t>
  </si>
  <si>
    <t>Property, plant and equipment, net</t>
  </si>
  <si>
    <t>Total assets</t>
  </si>
  <si>
    <t>Bonds and subordinated debt</t>
  </si>
  <si>
    <t>Total liabilities</t>
  </si>
  <si>
    <t>TOTAL LIABILITIES AND NET SHAREHOLDERS' EQUITY</t>
  </si>
  <si>
    <t xml:space="preserve">Provision for loan losses, net of recoveries </t>
  </si>
  <si>
    <t>Net interest income after provisions</t>
  </si>
  <si>
    <r>
      <t>Non-financial income</t>
    </r>
    <r>
      <rPr>
        <vertAlign val="superscript"/>
        <sz val="11"/>
        <rFont val="Arial Narrow"/>
        <family val="2"/>
      </rPr>
      <t>(1)</t>
    </r>
  </si>
  <si>
    <r>
      <t>Total expenses</t>
    </r>
    <r>
      <rPr>
        <vertAlign val="superscript"/>
        <sz val="11"/>
        <rFont val="Arial Narrow"/>
        <family val="2"/>
      </rPr>
      <t>(1)</t>
    </r>
  </si>
  <si>
    <t>Translation result</t>
  </si>
  <si>
    <t>N.A.</t>
  </si>
  <si>
    <t>Income taxes</t>
  </si>
  <si>
    <t>Efficiency ratio</t>
  </si>
  <si>
    <t>1850 pbs</t>
  </si>
  <si>
    <t>277 pbs</t>
  </si>
  <si>
    <t>L/D ratio</t>
  </si>
  <si>
    <t>10 pbs</t>
  </si>
  <si>
    <t>120 pbs</t>
  </si>
  <si>
    <t>110 pbs</t>
  </si>
  <si>
    <t>28 pbs</t>
  </si>
  <si>
    <t>290 pbs</t>
  </si>
  <si>
    <t>226 pbs</t>
  </si>
  <si>
    <t>-42810 pbs</t>
  </si>
  <si>
    <t>7962 pbs</t>
  </si>
  <si>
    <t>-33100 pbs</t>
  </si>
  <si>
    <t>-2994 pbs</t>
  </si>
  <si>
    <t>Agentes</t>
  </si>
  <si>
    <t>MIBANCO</t>
  </si>
  <si>
    <t>63.9%</t>
  </si>
  <si>
    <t>820 bps</t>
  </si>
  <si>
    <t>830 bps</t>
  </si>
  <si>
    <t xml:space="preserve"> -210 bps </t>
  </si>
  <si>
    <t xml:space="preserve"> -380 bps </t>
  </si>
  <si>
    <t>ROAE incl. Goowdill</t>
  </si>
  <si>
    <t xml:space="preserve"> -200 bps </t>
  </si>
  <si>
    <t xml:space="preserve"> -360 bps </t>
  </si>
  <si>
    <t>590 bps</t>
  </si>
  <si>
    <t xml:space="preserve"> 2690 bps </t>
  </si>
  <si>
    <t xml:space="preserve"> 200 bps </t>
  </si>
  <si>
    <t xml:space="preserve"> 370 bps </t>
  </si>
  <si>
    <t xml:space="preserve"> 180 bps </t>
  </si>
  <si>
    <t xml:space="preserve"> 340 bps </t>
  </si>
  <si>
    <t xml:space="preserve"> -4260 bps </t>
  </si>
  <si>
    <t xml:space="preserve"> -2600 bps </t>
  </si>
  <si>
    <t xml:space="preserve"> -3080 bps </t>
  </si>
  <si>
    <t>-960 bps</t>
  </si>
  <si>
    <t>Branches (1)</t>
  </si>
  <si>
    <t>(1) Includes Banco de la Nacion branches, which in March-20 were 35, in December-20 were 34 and in January-21 were 34.</t>
  </si>
  <si>
    <t>Net gain on sales of securities</t>
  </si>
  <si>
    <t>Derivative Result</t>
  </si>
  <si>
    <t>Result from exposure to the exchange rate</t>
  </si>
  <si>
    <t>Other income</t>
  </si>
  <si>
    <t xml:space="preserve">Operating income </t>
  </si>
  <si>
    <t>* Unaudited results.</t>
  </si>
  <si>
    <t xml:space="preserve">(1) Includes: Salaries and employees benefits + Administrative expenses + Assigned expenses + Depreciation and amortization + Tax and contributions + Other expenses. </t>
  </si>
  <si>
    <t>GRUPO PACIFICO *</t>
  </si>
  <si>
    <t>(S/ in thousands )</t>
  </si>
  <si>
    <t xml:space="preserve"> % change</t>
  </si>
  <si>
    <t>Technical reserves</t>
  </si>
  <si>
    <t>Net underwriting expenses</t>
  </si>
  <si>
    <t>Underwriting result</t>
  </si>
  <si>
    <t>Medical services gross margin</t>
  </si>
  <si>
    <t>Net financial income</t>
  </si>
  <si>
    <t>Traslations results</t>
  </si>
  <si>
    <t>EPS business deduction</t>
  </si>
  <si>
    <t>Medical Assistance insurance deduction</t>
  </si>
  <si>
    <t>Income before minority interest</t>
  </si>
  <si>
    <t>Ratios</t>
  </si>
  <si>
    <t>Ceded</t>
  </si>
  <si>
    <t>-240 bps</t>
  </si>
  <si>
    <t>520 bps</t>
  </si>
  <si>
    <t>-2100 bps</t>
  </si>
  <si>
    <t>-3650 bps</t>
  </si>
  <si>
    <t>Fees + underwriting expenses, net / net earned premiums</t>
  </si>
  <si>
    <t>170 bps</t>
  </si>
  <si>
    <t>570 bps</t>
  </si>
  <si>
    <t xml:space="preserve">Operating expenses / net earned premiums </t>
  </si>
  <si>
    <t>150 bps</t>
  </si>
  <si>
    <t>-30 bps</t>
  </si>
  <si>
    <t>-1570 bps</t>
  </si>
  <si>
    <t>-2900 bps</t>
  </si>
  <si>
    <t>Return on written premiums</t>
  </si>
  <si>
    <t>-1050 bps</t>
  </si>
  <si>
    <t>-2040 bps</t>
  </si>
  <si>
    <t>2250 bps</t>
  </si>
  <si>
    <t>4580 bps</t>
  </si>
  <si>
    <t>410 bps</t>
  </si>
  <si>
    <t>-890 bps</t>
  </si>
  <si>
    <t>-920 bps</t>
  </si>
  <si>
    <t>-200 bps</t>
  </si>
  <si>
    <t>*Financial statements without consolidation adjustments.</t>
  </si>
  <si>
    <t>(1) Net claims / Net earned premiums.</t>
  </si>
  <si>
    <t>(2) Includes unrealized gains.</t>
  </si>
  <si>
    <t>(3) Annualized and average are determined as the average of period beginning and period ending.</t>
  </si>
  <si>
    <t>(4) (Net claims / Net earned premiums) + Reserves / Net earned premiums) + [(Acquisition cost + total expenses) / Net earned premiums] - (Net Financial Income without real state sales, securities sales, impairment loss and fluctuation / Net earned premiums).</t>
  </si>
  <si>
    <t>(5) (Net claims / Net earned premiums) + [(Acquisition cost + total expenses) / Net earned premiums].</t>
  </si>
  <si>
    <t>(6) Excluding investments in real estate.</t>
  </si>
  <si>
    <t>(7) Support to cover credit risk, market risk and operational risk.</t>
  </si>
  <si>
    <t>Corporate health insurance and Medical services</t>
  </si>
  <si>
    <t>(in thousands S/)</t>
  </si>
  <si>
    <t>Results</t>
  </si>
  <si>
    <t xml:space="preserve">Net claims </t>
  </si>
  <si>
    <t xml:space="preserve">Underwriting result </t>
  </si>
  <si>
    <t>Net income before Medical services</t>
  </si>
  <si>
    <t>Net income of Medical services</t>
  </si>
  <si>
    <t>Income from commissions</t>
  </si>
  <si>
    <t>Administrative and sale expenses</t>
  </si>
  <si>
    <t>Depreciation and amortization</t>
  </si>
  <si>
    <t>Other income and expenses, net (profitability of lace) (*)</t>
  </si>
  <si>
    <t>Income tax (*)</t>
  </si>
  <si>
    <t>Net income before translation results</t>
  </si>
  <si>
    <t xml:space="preserve">Translations results </t>
  </si>
  <si>
    <t xml:space="preserve">Net income </t>
  </si>
  <si>
    <t xml:space="preserve"> -1639 pbs </t>
  </si>
  <si>
    <t xml:space="preserve"> 2391 pbs </t>
  </si>
  <si>
    <t>Net shareholders' equity</t>
  </si>
  <si>
    <t>(*) The net profitability of lace and mutual funds is being presented net of taxes, for which the retroactive change was made (it was presented gross before)</t>
  </si>
  <si>
    <t>(1) Net shareholders' equity includes unrealized gains from Prima's investment portfolio.</t>
  </si>
  <si>
    <t>Funds under management</t>
  </si>
  <si>
    <t>Sep 20</t>
  </si>
  <si>
    <t>Part. %</t>
  </si>
  <si>
    <t>Fund 0</t>
  </si>
  <si>
    <t>Fund 1</t>
  </si>
  <si>
    <t>Fund 2</t>
  </si>
  <si>
    <t>Fund 3</t>
  </si>
  <si>
    <t>Total S/ Millions</t>
  </si>
  <si>
    <t>Source: SBS.</t>
  </si>
  <si>
    <t>Nominal profitability over the last 12 months</t>
  </si>
  <si>
    <t>Dec 20 / Dec 19</t>
  </si>
  <si>
    <t>Mar 21 / Mar 20</t>
  </si>
  <si>
    <t>Main indicators and market share</t>
  </si>
  <si>
    <t>Prima</t>
  </si>
  <si>
    <t>System</t>
  </si>
  <si>
    <t>% share</t>
  </si>
  <si>
    <t xml:space="preserve">Affiliates </t>
  </si>
  <si>
    <t>Funds under management (S/ Millions)</t>
  </si>
  <si>
    <t>Source: SBS</t>
  </si>
  <si>
    <t>(1) As of June 2019, another AFP has the exclusivity of affiliations.</t>
  </si>
  <si>
    <t>(2)  Information available as of November 2020.</t>
  </si>
  <si>
    <t>(3)  Information available as of October 2020.</t>
  </si>
  <si>
    <t xml:space="preserve">(4) Prima AFP estimate: Average of aggregated income for flow during the last 4 months, excluding special collections and voluntary contribution fees. </t>
  </si>
  <si>
    <t>Digital Clients per Group</t>
  </si>
  <si>
    <t>BCP Stand-alone's Net work</t>
  </si>
  <si>
    <t>Mibanco's Network</t>
  </si>
  <si>
    <t>BCP Bolivia's Network</t>
  </si>
  <si>
    <t xml:space="preserve">(1) The amounts differ from those previously reported  in 2020 period, due to the reclassifications. </t>
  </si>
  <si>
    <t>(2) Includes mainly accounts receivables from brokerage and others.</t>
  </si>
  <si>
    <t>(1) The amounts differ from those previously reported  in 2020 period due to reclasiffications</t>
  </si>
  <si>
    <t>(2) The acquisition cost of Pacífico iIncludes net fees and underwriting expenses.</t>
  </si>
  <si>
    <t>Intangible assets and goodwill, net</t>
  </si>
  <si>
    <t xml:space="preserve">Fair value through other comprehensive income investments </t>
  </si>
  <si>
    <t xml:space="preserve">Less - allowance for loan losses </t>
  </si>
  <si>
    <t xml:space="preserve">Financial liabilities at fair value through profit or loss </t>
  </si>
  <si>
    <r>
      <t xml:space="preserve">Interest expense </t>
    </r>
    <r>
      <rPr>
        <vertAlign val="superscript"/>
        <sz val="11"/>
        <rFont val="Calibri"/>
        <family val="2"/>
        <scheme val="minor"/>
      </rPr>
      <t>(1)</t>
    </r>
  </si>
  <si>
    <t xml:space="preserve">Other non-financial income </t>
  </si>
  <si>
    <t xml:space="preserve">Association in participation </t>
  </si>
  <si>
    <r>
      <t xml:space="preserve">Property, furniture and equipment, net </t>
    </r>
    <r>
      <rPr>
        <vertAlign val="superscript"/>
        <sz val="11"/>
        <rFont val="Calibri "/>
      </rPr>
      <t>(1)</t>
    </r>
  </si>
  <si>
    <r>
      <t xml:space="preserve">Other assets </t>
    </r>
    <r>
      <rPr>
        <vertAlign val="superscript"/>
        <sz val="11"/>
        <rFont val="Calibri "/>
      </rPr>
      <t>(2)</t>
    </r>
  </si>
  <si>
    <r>
      <t>Non-interest bearing</t>
    </r>
    <r>
      <rPr>
        <vertAlign val="superscript"/>
        <sz val="11"/>
        <rFont val="Calibri "/>
      </rPr>
      <t xml:space="preserve"> (1)</t>
    </r>
  </si>
  <si>
    <r>
      <t>Interest bearing</t>
    </r>
    <r>
      <rPr>
        <vertAlign val="superscript"/>
        <sz val="11"/>
        <rFont val="Calibri "/>
      </rPr>
      <t xml:space="preserve"> (1)</t>
    </r>
  </si>
  <si>
    <r>
      <t xml:space="preserve">Other liabilities </t>
    </r>
    <r>
      <rPr>
        <vertAlign val="superscript"/>
        <sz val="11"/>
        <rFont val="Calibri "/>
      </rPr>
      <t>(3)</t>
    </r>
  </si>
  <si>
    <r>
      <t xml:space="preserve">Depreciation and amortization </t>
    </r>
    <r>
      <rPr>
        <vertAlign val="superscript"/>
        <sz val="11"/>
        <rFont val="Calibri"/>
        <family val="2"/>
        <scheme val="minor"/>
      </rPr>
      <t>(2)</t>
    </r>
  </si>
  <si>
    <r>
      <t xml:space="preserve">Utilidad neta por acción (S/ por acción) </t>
    </r>
    <r>
      <rPr>
        <vertAlign val="superscript"/>
        <sz val="11"/>
        <rFont val="Calibri "/>
      </rPr>
      <t>(1)</t>
    </r>
  </si>
  <si>
    <r>
      <t xml:space="preserve">ROAA </t>
    </r>
    <r>
      <rPr>
        <vertAlign val="superscript"/>
        <sz val="11"/>
        <rFont val="Calibri "/>
      </rPr>
      <t>(2)(3)</t>
    </r>
  </si>
  <si>
    <r>
      <t>ROAE</t>
    </r>
    <r>
      <rPr>
        <vertAlign val="superscript"/>
        <sz val="11"/>
        <rFont val="Calibri "/>
      </rPr>
      <t xml:space="preserve"> (2)(3)</t>
    </r>
  </si>
  <si>
    <r>
      <t xml:space="preserve">Margen neto por intereses </t>
    </r>
    <r>
      <rPr>
        <vertAlign val="superscript"/>
        <sz val="11"/>
        <rFont val="Calibri "/>
      </rPr>
      <t>(2)(3)</t>
    </r>
  </si>
  <si>
    <r>
      <t xml:space="preserve">Margen neto por intereses ajustado por riesgo </t>
    </r>
    <r>
      <rPr>
        <vertAlign val="superscript"/>
        <sz val="11"/>
        <rFont val="Calibri "/>
      </rPr>
      <t>(2)(3)</t>
    </r>
  </si>
  <si>
    <r>
      <t>Costo de fondeo</t>
    </r>
    <r>
      <rPr>
        <vertAlign val="superscript"/>
        <sz val="11"/>
        <rFont val="Calibri "/>
      </rPr>
      <t xml:space="preserve"> (2)(3)(4)</t>
    </r>
  </si>
  <si>
    <r>
      <t>Costo del riesgo</t>
    </r>
    <r>
      <rPr>
        <vertAlign val="superscript"/>
        <sz val="11"/>
        <rFont val="Calibri "/>
      </rPr>
      <t xml:space="preserve"> (5)</t>
    </r>
  </si>
  <si>
    <r>
      <t>Gastos operativos / ingresos totales</t>
    </r>
    <r>
      <rPr>
        <vertAlign val="superscript"/>
        <sz val="11"/>
        <rFont val="Calibri "/>
      </rPr>
      <t xml:space="preserve"> (6)</t>
    </r>
  </si>
  <si>
    <r>
      <t xml:space="preserve">Gastos operativos / activo promedio </t>
    </r>
    <r>
      <rPr>
        <vertAlign val="superscript"/>
        <sz val="11"/>
        <rFont val="Calibri "/>
      </rPr>
      <t>(2)(3)(6)</t>
    </r>
  </si>
  <si>
    <r>
      <t>Capitalización</t>
    </r>
    <r>
      <rPr>
        <vertAlign val="superscript"/>
        <sz val="11"/>
        <rFont val="Calibri "/>
      </rPr>
      <t xml:space="preserve"> (7)</t>
    </r>
  </si>
  <si>
    <r>
      <t>Patrimonio efectivo total (S/ Millones)</t>
    </r>
    <r>
      <rPr>
        <vertAlign val="superscript"/>
        <sz val="11"/>
        <rFont val="Calibri "/>
      </rPr>
      <t xml:space="preserve"> </t>
    </r>
  </si>
  <si>
    <r>
      <t>Capital Tier 1 (S/ Millones)</t>
    </r>
    <r>
      <rPr>
        <vertAlign val="superscript"/>
        <sz val="11"/>
        <rFont val="Calibri "/>
      </rPr>
      <t xml:space="preserve"> (8)</t>
    </r>
  </si>
  <si>
    <r>
      <t>Ratio Common equity tier 1</t>
    </r>
    <r>
      <rPr>
        <vertAlign val="superscript"/>
        <sz val="11"/>
        <rFont val="Calibri "/>
      </rPr>
      <t xml:space="preserve"> (9)</t>
    </r>
  </si>
  <si>
    <r>
      <t>Ratio BIS</t>
    </r>
    <r>
      <rPr>
        <vertAlign val="superscript"/>
        <sz val="11"/>
        <rFont val="Calibri "/>
      </rPr>
      <t xml:space="preserve"> (10)</t>
    </r>
  </si>
  <si>
    <r>
      <t xml:space="preserve">Interest expense </t>
    </r>
    <r>
      <rPr>
        <vertAlign val="superscript"/>
        <sz val="11"/>
        <rFont val="Calibri "/>
      </rPr>
      <t>(1)</t>
    </r>
  </si>
  <si>
    <r>
      <t>Net interest margin</t>
    </r>
    <r>
      <rPr>
        <vertAlign val="superscript"/>
        <sz val="11"/>
        <rFont val="Calibri "/>
      </rPr>
      <t xml:space="preserve"> (1)(2)</t>
    </r>
  </si>
  <si>
    <r>
      <t xml:space="preserve">Risk adjusted NIM </t>
    </r>
    <r>
      <rPr>
        <vertAlign val="superscript"/>
        <sz val="11"/>
        <rFont val="Calibri "/>
      </rPr>
      <t>(1)(2)</t>
    </r>
  </si>
  <si>
    <r>
      <t xml:space="preserve">Funding Cost </t>
    </r>
    <r>
      <rPr>
        <vertAlign val="superscript"/>
        <sz val="11"/>
        <rFont val="Calibri "/>
      </rPr>
      <t>(1)(2)</t>
    </r>
  </si>
  <si>
    <r>
      <t xml:space="preserve">Cost of risk </t>
    </r>
    <r>
      <rPr>
        <vertAlign val="superscript"/>
        <sz val="11"/>
        <rFont val="Calibri "/>
      </rPr>
      <t>(3)</t>
    </r>
  </si>
  <si>
    <r>
      <t xml:space="preserve">Oper. expenses as a percent. of total income - reported </t>
    </r>
    <r>
      <rPr>
        <vertAlign val="superscript"/>
        <sz val="11"/>
        <rFont val="Calibri "/>
      </rPr>
      <t>(4)</t>
    </r>
  </si>
  <si>
    <r>
      <t xml:space="preserve">Oper. expenses as a percent. of av. tot. assets </t>
    </r>
    <r>
      <rPr>
        <vertAlign val="superscript"/>
        <sz val="11"/>
        <rFont val="Calibri "/>
      </rPr>
      <t>(1)(2)</t>
    </r>
  </si>
  <si>
    <r>
      <t>Tier 1 capital (S/ Million)</t>
    </r>
    <r>
      <rPr>
        <vertAlign val="superscript"/>
        <sz val="11"/>
        <rFont val="Calibri "/>
      </rPr>
      <t xml:space="preserve"> (5)</t>
    </r>
  </si>
  <si>
    <r>
      <t xml:space="preserve">Common equity tier 1 ratio </t>
    </r>
    <r>
      <rPr>
        <vertAlign val="superscript"/>
        <sz val="11"/>
        <rFont val="Calibri "/>
      </rPr>
      <t>(6)</t>
    </r>
  </si>
  <si>
    <r>
      <t xml:space="preserve">Other assets </t>
    </r>
    <r>
      <rPr>
        <vertAlign val="superscript"/>
        <sz val="11"/>
        <rFont val="Calibri "/>
      </rPr>
      <t>(1)</t>
    </r>
  </si>
  <si>
    <r>
      <t>BIS ratio</t>
    </r>
    <r>
      <rPr>
        <vertAlign val="superscript"/>
        <sz val="11"/>
        <rFont val="Calibri "/>
      </rPr>
      <t xml:space="preserve"> (7)</t>
    </r>
  </si>
  <si>
    <r>
      <t xml:space="preserve">Depreciation and amortization </t>
    </r>
    <r>
      <rPr>
        <vertAlign val="superscript"/>
        <sz val="11"/>
        <rFont val="Calibri "/>
      </rPr>
      <t>(2)</t>
    </r>
  </si>
  <si>
    <r>
      <t>Non-interest bearing</t>
    </r>
    <r>
      <rPr>
        <vertAlign val="superscript"/>
        <sz val="11"/>
        <rFont val="Calibri "/>
      </rPr>
      <t xml:space="preserve"> </t>
    </r>
  </si>
  <si>
    <r>
      <t>Interest bearing</t>
    </r>
    <r>
      <rPr>
        <vertAlign val="superscript"/>
        <sz val="11"/>
        <rFont val="Calibri "/>
      </rPr>
      <t xml:space="preserve"> </t>
    </r>
  </si>
  <si>
    <r>
      <t xml:space="preserve">Other liabilities </t>
    </r>
    <r>
      <rPr>
        <vertAlign val="superscript"/>
        <sz val="11"/>
        <rFont val="Calibri "/>
      </rPr>
      <t>(2)</t>
    </r>
  </si>
  <si>
    <r>
      <t xml:space="preserve">Internal overdue ratio </t>
    </r>
    <r>
      <rPr>
        <vertAlign val="superscript"/>
        <sz val="11"/>
        <rFont val="Calibri "/>
      </rPr>
      <t>(1)</t>
    </r>
  </si>
  <si>
    <r>
      <t xml:space="preserve">NPL ratio </t>
    </r>
    <r>
      <rPr>
        <vertAlign val="superscript"/>
        <sz val="11"/>
        <rFont val="Calibri "/>
      </rPr>
      <t>(2)</t>
    </r>
  </si>
  <si>
    <r>
      <t xml:space="preserve">Efficiency ratio </t>
    </r>
    <r>
      <rPr>
        <vertAlign val="superscript"/>
        <sz val="11"/>
        <rFont val="Calibri "/>
      </rPr>
      <t xml:space="preserve">(4) </t>
    </r>
  </si>
  <si>
    <r>
      <t xml:space="preserve">Combined ratio of P&amp;C </t>
    </r>
    <r>
      <rPr>
        <vertAlign val="superscript"/>
        <sz val="11"/>
        <rFont val="Calibri "/>
      </rPr>
      <t>(5) (6)</t>
    </r>
  </si>
  <si>
    <r>
      <t xml:space="preserve">Loss ratio </t>
    </r>
    <r>
      <rPr>
        <vertAlign val="superscript"/>
        <sz val="11"/>
        <rFont val="Calibri "/>
      </rPr>
      <t>(6)</t>
    </r>
  </si>
  <si>
    <r>
      <t xml:space="preserve">Capital adequacy </t>
    </r>
    <r>
      <rPr>
        <b/>
        <vertAlign val="superscript"/>
        <sz val="11"/>
        <rFont val="Calibri "/>
      </rPr>
      <t>(7)</t>
    </r>
  </si>
  <si>
    <r>
      <t xml:space="preserve">BIS ratio </t>
    </r>
    <r>
      <rPr>
        <vertAlign val="superscript"/>
        <sz val="11"/>
        <rFont val="Calibri "/>
      </rPr>
      <t>(8)</t>
    </r>
  </si>
  <si>
    <r>
      <t xml:space="preserve">Tier 1 ratio </t>
    </r>
    <r>
      <rPr>
        <vertAlign val="superscript"/>
        <sz val="11"/>
        <rFont val="Calibri "/>
      </rPr>
      <t>(9)</t>
    </r>
  </si>
  <si>
    <r>
      <t>Common equity tier 1 ratio</t>
    </r>
    <r>
      <rPr>
        <vertAlign val="superscript"/>
        <sz val="11"/>
        <rFont val="Calibri "/>
      </rPr>
      <t xml:space="preserve"> (10)</t>
    </r>
  </si>
  <si>
    <r>
      <t xml:space="preserve">Treasury Shares </t>
    </r>
    <r>
      <rPr>
        <vertAlign val="superscript"/>
        <sz val="11"/>
        <rFont val="Calibri "/>
      </rPr>
      <t>(11)</t>
    </r>
  </si>
  <si>
    <r>
      <t>Cash and due from banks</t>
    </r>
    <r>
      <rPr>
        <vertAlign val="superscript"/>
        <sz val="11"/>
        <rFont val="Calibri "/>
      </rPr>
      <t>(1)</t>
    </r>
  </si>
  <si>
    <r>
      <t>Total investments</t>
    </r>
    <r>
      <rPr>
        <vertAlign val="superscript"/>
        <sz val="11"/>
        <rFont val="Calibri "/>
      </rPr>
      <t>(1)</t>
    </r>
  </si>
  <si>
    <r>
      <t xml:space="preserve">Total loans </t>
    </r>
    <r>
      <rPr>
        <vertAlign val="superscript"/>
        <sz val="11"/>
        <rFont val="Calibri "/>
      </rPr>
      <t>(2)</t>
    </r>
  </si>
  <si>
    <r>
      <t>Total interest earning assets</t>
    </r>
    <r>
      <rPr>
        <b/>
        <vertAlign val="superscript"/>
        <sz val="11"/>
        <rFont val="Calibri "/>
      </rPr>
      <t>(1)</t>
    </r>
  </si>
  <si>
    <r>
      <t>Fair value through profit or loss investments</t>
    </r>
    <r>
      <rPr>
        <vertAlign val="superscript"/>
        <sz val="11"/>
        <rFont val="Calibri "/>
      </rPr>
      <t>(1)</t>
    </r>
  </si>
  <si>
    <r>
      <t>Fair value through other comprehensive income investments</t>
    </r>
    <r>
      <rPr>
        <vertAlign val="superscript"/>
        <sz val="11"/>
        <rFont val="Calibri "/>
      </rPr>
      <t>(1)</t>
    </r>
  </si>
  <si>
    <r>
      <t>Total investments</t>
    </r>
    <r>
      <rPr>
        <b/>
        <vertAlign val="superscript"/>
        <sz val="11"/>
        <rFont val="Calibri "/>
      </rPr>
      <t>(1)</t>
    </r>
  </si>
  <si>
    <r>
      <t xml:space="preserve">Loan evolution measured in average daily balances by segment </t>
    </r>
    <r>
      <rPr>
        <b/>
        <vertAlign val="superscript"/>
        <sz val="11"/>
        <color theme="0"/>
        <rFont val="Calibri "/>
      </rPr>
      <t>(1)(2)</t>
    </r>
  </si>
  <si>
    <r>
      <t>Evaluación de los saldos promedios diarios de colocaciones por moneda</t>
    </r>
    <r>
      <rPr>
        <b/>
        <vertAlign val="superscript"/>
        <sz val="11"/>
        <color theme="0"/>
        <rFont val="Calibri "/>
      </rPr>
      <t xml:space="preserve"> (1)(2)</t>
    </r>
  </si>
  <si>
    <r>
      <t xml:space="preserve">Cost of risk </t>
    </r>
    <r>
      <rPr>
        <vertAlign val="superscript"/>
        <sz val="11"/>
        <rFont val="Calibri "/>
      </rPr>
      <t>(1)</t>
    </r>
  </si>
  <si>
    <r>
      <t xml:space="preserve">Structural Cost of risk </t>
    </r>
    <r>
      <rPr>
        <vertAlign val="superscript"/>
        <sz val="11"/>
        <rFont val="Calibri "/>
      </rPr>
      <t xml:space="preserve"> (2)</t>
    </r>
  </si>
  <si>
    <r>
      <t xml:space="preserve">Other interest expense </t>
    </r>
    <r>
      <rPr>
        <vertAlign val="superscript"/>
        <sz val="11"/>
        <rFont val="Calibri "/>
      </rPr>
      <t>(1)(3)</t>
    </r>
  </si>
  <si>
    <r>
      <t xml:space="preserve">Net interest income </t>
    </r>
    <r>
      <rPr>
        <vertAlign val="superscript"/>
        <sz val="11"/>
        <rFont val="Calibri "/>
      </rPr>
      <t>(1)(3)</t>
    </r>
  </si>
  <si>
    <r>
      <t xml:space="preserve">Risk-adjusted Net interest income </t>
    </r>
    <r>
      <rPr>
        <vertAlign val="superscript"/>
        <sz val="11"/>
        <rFont val="Calibri "/>
      </rPr>
      <t>(1)(3)</t>
    </r>
  </si>
  <si>
    <r>
      <t xml:space="preserve">Average interest earning assets </t>
    </r>
    <r>
      <rPr>
        <vertAlign val="superscript"/>
        <sz val="11"/>
        <rFont val="Calibri "/>
      </rPr>
      <t>(1)</t>
    </r>
  </si>
  <si>
    <r>
      <t>Net interest margin</t>
    </r>
    <r>
      <rPr>
        <sz val="11"/>
        <rFont val="Calibri "/>
      </rPr>
      <t xml:space="preserve"> </t>
    </r>
    <r>
      <rPr>
        <vertAlign val="superscript"/>
        <sz val="11"/>
        <rFont val="Calibri "/>
      </rPr>
      <t>(1)(2)(3)</t>
    </r>
  </si>
  <si>
    <r>
      <t xml:space="preserve">Risk-adjusted Net interest margin </t>
    </r>
    <r>
      <rPr>
        <vertAlign val="superscript"/>
        <sz val="11"/>
        <rFont val="Calibri "/>
      </rPr>
      <t>(1)(2)(3)</t>
    </r>
  </si>
  <si>
    <r>
      <t xml:space="preserve">Net provisions for loan losses / Net interest income </t>
    </r>
    <r>
      <rPr>
        <vertAlign val="superscript"/>
        <sz val="11"/>
        <rFont val="Calibri "/>
      </rPr>
      <t>(1)(2)(3)</t>
    </r>
  </si>
  <si>
    <r>
      <t xml:space="preserve">Net gain from associates </t>
    </r>
    <r>
      <rPr>
        <vertAlign val="superscript"/>
        <sz val="11"/>
        <rFont val="Calibri "/>
      </rPr>
      <t>(1)</t>
    </r>
  </si>
  <si>
    <r>
      <t>Miscellaneous accounts</t>
    </r>
    <r>
      <rPr>
        <vertAlign val="superscript"/>
        <sz val="11"/>
        <rFont val="Calibri "/>
      </rPr>
      <t xml:space="preserve"> (1)</t>
    </r>
  </si>
  <si>
    <r>
      <t xml:space="preserve">Credit cards </t>
    </r>
    <r>
      <rPr>
        <vertAlign val="superscript"/>
        <sz val="11"/>
        <rFont val="Calibri "/>
      </rPr>
      <t>(2)</t>
    </r>
  </si>
  <si>
    <r>
      <t xml:space="preserve">Personal loans </t>
    </r>
    <r>
      <rPr>
        <vertAlign val="superscript"/>
        <sz val="11"/>
        <rFont val="Calibri "/>
      </rPr>
      <t>(2)</t>
    </r>
  </si>
  <si>
    <r>
      <t xml:space="preserve">SME loans </t>
    </r>
    <r>
      <rPr>
        <vertAlign val="superscript"/>
        <sz val="11"/>
        <rFont val="Calibri "/>
      </rPr>
      <t>(2)</t>
    </r>
  </si>
  <si>
    <r>
      <t xml:space="preserve">Insurance </t>
    </r>
    <r>
      <rPr>
        <vertAlign val="superscript"/>
        <sz val="11"/>
        <rFont val="Calibri "/>
      </rPr>
      <t>(2)</t>
    </r>
  </si>
  <si>
    <r>
      <t xml:space="preserve">Mortgage loans </t>
    </r>
    <r>
      <rPr>
        <vertAlign val="superscript"/>
        <sz val="11"/>
        <rFont val="Calibri "/>
      </rPr>
      <t>(2)</t>
    </r>
  </si>
  <si>
    <r>
      <t xml:space="preserve">Off-balance sheet </t>
    </r>
    <r>
      <rPr>
        <vertAlign val="superscript"/>
        <sz val="11"/>
        <rFont val="Calibri "/>
      </rPr>
      <t>(3)</t>
    </r>
  </si>
  <si>
    <r>
      <t xml:space="preserve">Payments and collections </t>
    </r>
    <r>
      <rPr>
        <vertAlign val="superscript"/>
        <sz val="11"/>
        <rFont val="Calibri "/>
      </rPr>
      <t>(3)</t>
    </r>
  </si>
  <si>
    <r>
      <t xml:space="preserve">Commercial loans </t>
    </r>
    <r>
      <rPr>
        <vertAlign val="superscript"/>
        <sz val="11"/>
        <rFont val="Calibri "/>
      </rPr>
      <t>(3)(4)</t>
    </r>
  </si>
  <si>
    <r>
      <t xml:space="preserve">Foreign trade </t>
    </r>
    <r>
      <rPr>
        <vertAlign val="superscript"/>
        <sz val="11"/>
        <rFont val="Calibri "/>
      </rPr>
      <t>(3)</t>
    </r>
  </si>
  <si>
    <r>
      <t>Corporate finance and mutual funds</t>
    </r>
    <r>
      <rPr>
        <vertAlign val="superscript"/>
        <sz val="11"/>
        <rFont val="Calibri "/>
      </rPr>
      <t xml:space="preserve"> (4)</t>
    </r>
  </si>
  <si>
    <r>
      <t xml:space="preserve">ASB </t>
    </r>
    <r>
      <rPr>
        <vertAlign val="superscript"/>
        <sz val="11"/>
        <rFont val="Calibri "/>
      </rPr>
      <t>(4)</t>
    </r>
  </si>
  <si>
    <r>
      <t>Others</t>
    </r>
    <r>
      <rPr>
        <vertAlign val="superscript"/>
        <sz val="11"/>
        <rFont val="Calibri "/>
      </rPr>
      <t xml:space="preserve"> (4)(5)</t>
    </r>
  </si>
  <si>
    <r>
      <t>Insurance underwriting result</t>
    </r>
    <r>
      <rPr>
        <b/>
        <vertAlign val="superscript"/>
        <sz val="11"/>
        <color theme="0"/>
        <rFont val="Calibri "/>
      </rPr>
      <t>(1)</t>
    </r>
  </si>
  <si>
    <r>
      <t>Acquisition cost</t>
    </r>
    <r>
      <rPr>
        <vertAlign val="superscript"/>
        <sz val="11"/>
        <color rgb="FF000000"/>
        <rFont val="Calibri "/>
      </rPr>
      <t>(2)</t>
    </r>
  </si>
  <si>
    <r>
      <t>Services by third-party and others</t>
    </r>
    <r>
      <rPr>
        <vertAlign val="superscript"/>
        <sz val="11"/>
        <rFont val="Calibri "/>
      </rPr>
      <t xml:space="preserve"> (1)</t>
    </r>
  </si>
  <si>
    <r>
      <t>Operating expenses</t>
    </r>
    <r>
      <rPr>
        <vertAlign val="superscript"/>
        <sz val="11"/>
        <rFont val="Calibri "/>
      </rPr>
      <t xml:space="preserve"> (1)</t>
    </r>
  </si>
  <si>
    <r>
      <t>Operating income</t>
    </r>
    <r>
      <rPr>
        <vertAlign val="superscript"/>
        <sz val="11"/>
        <color rgb="FF000000"/>
        <rFont val="Calibri "/>
      </rPr>
      <t xml:space="preserve"> (2)</t>
    </r>
  </si>
  <si>
    <r>
      <t xml:space="preserve">Efficiency ratio </t>
    </r>
    <r>
      <rPr>
        <vertAlign val="superscript"/>
        <sz val="11"/>
        <color rgb="FF000000"/>
        <rFont val="Calibri "/>
      </rPr>
      <t>(3)</t>
    </r>
  </si>
  <si>
    <r>
      <t xml:space="preserve">Operating expenses / Total average assets </t>
    </r>
    <r>
      <rPr>
        <vertAlign val="superscript"/>
        <sz val="11"/>
        <color rgb="FF000000"/>
        <rFont val="Calibri "/>
      </rPr>
      <t>(4)</t>
    </r>
  </si>
  <si>
    <r>
      <t xml:space="preserve">Reported efficiency ratio per subsidiary </t>
    </r>
    <r>
      <rPr>
        <b/>
        <vertAlign val="superscript"/>
        <sz val="11"/>
        <color theme="0"/>
        <rFont val="Calibri "/>
      </rPr>
      <t>(1)(2)</t>
    </r>
    <r>
      <rPr>
        <b/>
        <sz val="11"/>
        <color theme="0"/>
        <rFont val="Calibri "/>
      </rPr>
      <t xml:space="preserve">			</t>
    </r>
  </si>
  <si>
    <r>
      <t>Microfinance</t>
    </r>
    <r>
      <rPr>
        <b/>
        <vertAlign val="superscript"/>
        <sz val="11"/>
        <color theme="0"/>
        <rFont val="Calibri "/>
      </rPr>
      <t xml:space="preserve"> (3)</t>
    </r>
  </si>
  <si>
    <r>
      <t xml:space="preserve">Legal and Other capital reserves </t>
    </r>
    <r>
      <rPr>
        <vertAlign val="superscript"/>
        <sz val="11"/>
        <color theme="1"/>
        <rFont val="Calibri "/>
      </rPr>
      <t>(1)</t>
    </r>
  </si>
  <si>
    <r>
      <t xml:space="preserve">Minority interest </t>
    </r>
    <r>
      <rPr>
        <vertAlign val="superscript"/>
        <sz val="11"/>
        <color theme="1"/>
        <rFont val="Calibri "/>
      </rPr>
      <t>(2)</t>
    </r>
  </si>
  <si>
    <r>
      <t xml:space="preserve">Loan loss reserves </t>
    </r>
    <r>
      <rPr>
        <vertAlign val="superscript"/>
        <sz val="11"/>
        <color theme="1"/>
        <rFont val="Calibri "/>
      </rPr>
      <t>(3)</t>
    </r>
  </si>
  <si>
    <r>
      <t xml:space="preserve">Deduction for subordinated debt limit (50% of Tier I excluding deductions) </t>
    </r>
    <r>
      <rPr>
        <vertAlign val="superscript"/>
        <sz val="11"/>
        <color theme="1"/>
        <rFont val="Calibri "/>
      </rPr>
      <t>(4)</t>
    </r>
  </si>
  <si>
    <r>
      <t xml:space="preserve">Deduction for Tier I Limit (50% of Regulatory capital) </t>
    </r>
    <r>
      <rPr>
        <vertAlign val="superscript"/>
        <sz val="11"/>
        <color theme="1"/>
        <rFont val="Calibri "/>
      </rPr>
      <t>(4)</t>
    </r>
  </si>
  <si>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</si>
  <si>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</si>
  <si>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Financial Consolidated Group (FCG) Regulatory Capital Requirements</t>
    </r>
    <r>
      <rPr>
        <vertAlign val="superscript"/>
        <sz val="11"/>
        <rFont val="Calibri "/>
      </rPr>
      <t xml:space="preserve"> (8)</t>
    </r>
  </si>
  <si>
    <r>
      <t>Insurance Consolidated Group (ICG) Capital Requirements</t>
    </r>
    <r>
      <rPr>
        <vertAlign val="superscript"/>
        <sz val="11"/>
        <rFont val="Calibri "/>
      </rPr>
      <t xml:space="preserve"> (9)</t>
    </r>
  </si>
  <si>
    <r>
      <t xml:space="preserve">Required Regulatory Capital Ratio </t>
    </r>
    <r>
      <rPr>
        <vertAlign val="superscript"/>
        <sz val="11"/>
        <rFont val="Calibri "/>
      </rPr>
      <t>(10)</t>
    </r>
  </si>
  <si>
    <r>
      <t>Loan loss reserves</t>
    </r>
    <r>
      <rPr>
        <vertAlign val="superscript"/>
        <sz val="11"/>
        <rFont val="Calibri "/>
      </rPr>
      <t xml:space="preserve"> (1)</t>
    </r>
  </si>
  <si>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</si>
  <si>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</si>
  <si>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</si>
  <si>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r>
      <t xml:space="preserve">Market risk-weighted assets </t>
    </r>
    <r>
      <rPr>
        <vertAlign val="superscript"/>
        <sz val="11"/>
        <rFont val="Calibri "/>
      </rPr>
      <t>(5)</t>
    </r>
  </si>
  <si>
    <r>
      <t xml:space="preserve">Common Equity Tier 1 - Basel </t>
    </r>
    <r>
      <rPr>
        <b/>
        <vertAlign val="superscript"/>
        <sz val="11"/>
        <rFont val="Calibri "/>
      </rPr>
      <t>(6)</t>
    </r>
  </si>
  <si>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</si>
  <si>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r>
      <t xml:space="preserve">Regulatory Tier 1 ratio </t>
    </r>
    <r>
      <rPr>
        <vertAlign val="superscript"/>
        <sz val="11"/>
        <rFont val="Calibri "/>
      </rPr>
      <t>(8)</t>
    </r>
  </si>
  <si>
    <r>
      <t xml:space="preserve">Common Equity Tier 1 ratio </t>
    </r>
    <r>
      <rPr>
        <vertAlign val="superscript"/>
        <sz val="11"/>
        <rFont val="Calibri "/>
      </rPr>
      <t>(9)</t>
    </r>
  </si>
  <si>
    <r>
      <t>BIS ratio</t>
    </r>
    <r>
      <rPr>
        <vertAlign val="superscript"/>
        <sz val="11"/>
        <rFont val="Calibri "/>
      </rPr>
      <t xml:space="preserve"> (10)  </t>
    </r>
  </si>
  <si>
    <r>
      <t xml:space="preserve">Loan loss reserves </t>
    </r>
    <r>
      <rPr>
        <vertAlign val="superscript"/>
        <sz val="11"/>
        <rFont val="Calibri "/>
      </rPr>
      <t>(1)</t>
    </r>
  </si>
  <si>
    <r>
      <t xml:space="preserve">Total Retail Banking Sales </t>
    </r>
    <r>
      <rPr>
        <b/>
        <vertAlign val="superscript"/>
        <sz val="11"/>
        <rFont val="Calibri "/>
      </rPr>
      <t>(1)</t>
    </r>
  </si>
  <si>
    <r>
      <t xml:space="preserve">Total's Mibanco network </t>
    </r>
    <r>
      <rPr>
        <vertAlign val="superscript"/>
        <sz val="11"/>
        <rFont val="Calibri "/>
      </rPr>
      <t>(1)</t>
    </r>
  </si>
  <si>
    <r>
      <t xml:space="preserve">2021 </t>
    </r>
    <r>
      <rPr>
        <b/>
        <vertAlign val="superscript"/>
        <sz val="11"/>
        <color rgb="FFFFFFFF"/>
        <rFont val="Calibri "/>
      </rPr>
      <t>(3)</t>
    </r>
  </si>
  <si>
    <r>
      <t>System loan growth (% change)</t>
    </r>
    <r>
      <rPr>
        <vertAlign val="superscript"/>
        <sz val="11"/>
        <rFont val="Calibri "/>
      </rPr>
      <t>(1)</t>
    </r>
  </si>
  <si>
    <r>
      <t>Inflation</t>
    </r>
    <r>
      <rPr>
        <vertAlign val="superscript"/>
        <sz val="11"/>
        <rFont val="Calibri "/>
      </rPr>
      <t>(2)</t>
    </r>
  </si>
  <si>
    <r>
      <t xml:space="preserve">Cash and due from banks </t>
    </r>
    <r>
      <rPr>
        <vertAlign val="superscript"/>
        <sz val="11"/>
        <rFont val="Calibri "/>
      </rPr>
      <t>(1)</t>
    </r>
  </si>
  <si>
    <r>
      <t xml:space="preserve">Cash collateral, reverse repurchase agreements and securities borrowing </t>
    </r>
    <r>
      <rPr>
        <vertAlign val="superscript"/>
        <sz val="11"/>
        <rFont val="Calibri "/>
      </rPr>
      <t>(1)</t>
    </r>
  </si>
  <si>
    <r>
      <t>Net gain on sales of securities</t>
    </r>
    <r>
      <rPr>
        <vertAlign val="superscript"/>
        <sz val="11"/>
        <rFont val="Calibri "/>
      </rPr>
      <t xml:space="preserve"> </t>
    </r>
  </si>
  <si>
    <r>
      <t>Net gain from associates</t>
    </r>
    <r>
      <rPr>
        <vertAlign val="superscript"/>
        <sz val="11"/>
        <rFont val="Calibri "/>
      </rPr>
      <t xml:space="preserve"> </t>
    </r>
  </si>
  <si>
    <r>
      <t>Financial assets designated at fair value through profit or loss</t>
    </r>
    <r>
      <rPr>
        <vertAlign val="superscript"/>
        <sz val="11"/>
        <rFont val="Calibri "/>
      </rPr>
      <t xml:space="preserve"> </t>
    </r>
  </si>
  <si>
    <r>
      <t>Property, plant and equipment, net</t>
    </r>
    <r>
      <rPr>
        <vertAlign val="superscript"/>
        <sz val="11"/>
        <rFont val="Calibri "/>
      </rPr>
      <t xml:space="preserve"> </t>
    </r>
  </si>
  <si>
    <r>
      <t xml:space="preserve">Net earned premiums </t>
    </r>
    <r>
      <rPr>
        <vertAlign val="superscript"/>
        <sz val="11"/>
        <rFont val="Calibri "/>
      </rPr>
      <t>(1)</t>
    </r>
  </si>
  <si>
    <r>
      <t>Net claims</t>
    </r>
    <r>
      <rPr>
        <vertAlign val="superscript"/>
        <sz val="11"/>
        <rFont val="Calibri "/>
      </rPr>
      <t xml:space="preserve"> (1)</t>
    </r>
  </si>
  <si>
    <r>
      <t xml:space="preserve">Acquisition cost </t>
    </r>
    <r>
      <rPr>
        <vertAlign val="superscript"/>
        <sz val="11"/>
        <rFont val="Calibri "/>
      </rPr>
      <t>(2)</t>
    </r>
  </si>
  <si>
    <r>
      <t>Other assets</t>
    </r>
    <r>
      <rPr>
        <vertAlign val="superscript"/>
        <sz val="11"/>
        <rFont val="Calibri "/>
      </rPr>
      <t xml:space="preserve"> (2)</t>
    </r>
  </si>
  <si>
    <r>
      <t xml:space="preserve">Administrative, general and tax expenses </t>
    </r>
    <r>
      <rPr>
        <vertAlign val="superscript"/>
        <sz val="11"/>
        <rFont val="Calibri "/>
      </rPr>
      <t>(1)</t>
    </r>
  </si>
  <si>
    <r>
      <t xml:space="preserve">Depreciation and amortization </t>
    </r>
    <r>
      <rPr>
        <vertAlign val="superscript"/>
        <sz val="11"/>
        <rFont val="Calibri "/>
      </rPr>
      <t>(1)</t>
    </r>
  </si>
  <si>
    <r>
      <t xml:space="preserve">Other expenses </t>
    </r>
    <r>
      <rPr>
        <vertAlign val="superscript"/>
        <sz val="11"/>
        <rFont val="Calibri "/>
      </rPr>
      <t>(1)</t>
    </r>
  </si>
  <si>
    <r>
      <t>ROAE</t>
    </r>
    <r>
      <rPr>
        <vertAlign val="superscript"/>
        <sz val="11"/>
        <rFont val="Calibri "/>
      </rPr>
      <t>(1)</t>
    </r>
  </si>
  <si>
    <r>
      <t>Operating expenses</t>
    </r>
    <r>
      <rPr>
        <vertAlign val="superscript"/>
        <sz val="11"/>
        <color rgb="FF000000"/>
        <rFont val="Calibri "/>
      </rPr>
      <t xml:space="preserve"> (1)</t>
    </r>
  </si>
  <si>
    <r>
      <t>Non-controlling interest</t>
    </r>
    <r>
      <rPr>
        <vertAlign val="superscript"/>
        <sz val="11"/>
        <color rgb="FF000000"/>
        <rFont val="Calibri "/>
      </rPr>
      <t xml:space="preserve"> </t>
    </r>
  </si>
  <si>
    <r>
      <t xml:space="preserve">Invesment on securities </t>
    </r>
    <r>
      <rPr>
        <vertAlign val="superscript"/>
        <sz val="11"/>
        <color theme="1"/>
        <rFont val="Calibri "/>
      </rPr>
      <t>(1)</t>
    </r>
  </si>
  <si>
    <r>
      <t xml:space="preserve">Loss ratio </t>
    </r>
    <r>
      <rPr>
        <vertAlign val="superscript"/>
        <sz val="11"/>
        <color theme="1"/>
        <rFont val="Calibri "/>
      </rPr>
      <t>(1)</t>
    </r>
  </si>
  <si>
    <r>
      <t xml:space="preserve">ROAE </t>
    </r>
    <r>
      <rPr>
        <vertAlign val="superscript"/>
        <sz val="11"/>
        <color theme="1"/>
        <rFont val="Calibri "/>
      </rPr>
      <t xml:space="preserve">(2)(3) </t>
    </r>
  </si>
  <si>
    <r>
      <t xml:space="preserve">Combined ratio of Life </t>
    </r>
    <r>
      <rPr>
        <vertAlign val="superscript"/>
        <sz val="11"/>
        <color theme="1"/>
        <rFont val="Calibri "/>
      </rPr>
      <t>(4)</t>
    </r>
  </si>
  <si>
    <r>
      <t xml:space="preserve">Combined ratio of P&amp;C </t>
    </r>
    <r>
      <rPr>
        <vertAlign val="superscript"/>
        <sz val="11"/>
        <color theme="1"/>
        <rFont val="Calibri "/>
      </rPr>
      <t>(5)</t>
    </r>
  </si>
  <si>
    <r>
      <t>Equity requirement ratio</t>
    </r>
    <r>
      <rPr>
        <vertAlign val="superscript"/>
        <sz val="11"/>
        <rFont val="Calibri "/>
      </rPr>
      <t xml:space="preserve"> (7)</t>
    </r>
  </si>
  <si>
    <r>
      <t xml:space="preserve">ROAE </t>
    </r>
    <r>
      <rPr>
        <vertAlign val="superscript"/>
        <sz val="11"/>
        <color rgb="FF000000"/>
        <rFont val="Calibri "/>
      </rPr>
      <t>(1)</t>
    </r>
  </si>
  <si>
    <r>
      <t xml:space="preserve">New affiliations </t>
    </r>
    <r>
      <rPr>
        <vertAlign val="superscript"/>
        <sz val="11"/>
        <rFont val="Calibri "/>
      </rPr>
      <t>(1)(2)</t>
    </r>
  </si>
  <si>
    <r>
      <t xml:space="preserve">Collections (S/ Millions) </t>
    </r>
    <r>
      <rPr>
        <vertAlign val="superscript"/>
        <sz val="11"/>
        <rFont val="Calibri "/>
      </rPr>
      <t>(1)</t>
    </r>
  </si>
  <si>
    <r>
      <t xml:space="preserve">Voluntary contributions (S/ Millions) </t>
    </r>
    <r>
      <rPr>
        <vertAlign val="superscript"/>
        <sz val="11"/>
        <rFont val="Calibri "/>
      </rPr>
      <t>(3)</t>
    </r>
  </si>
  <si>
    <r>
      <t xml:space="preserve">RAM (S/ Millions) </t>
    </r>
    <r>
      <rPr>
        <vertAlign val="superscript"/>
        <sz val="11"/>
        <rFont val="Calibri "/>
      </rPr>
      <t>(1)(4)</t>
    </r>
  </si>
  <si>
    <t>7 pbs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</si>
</sst>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quot;S/&quot;#,##0;[Red]\-&quot;S/&quot;#,##0"/>
    <numFmt numFmtId="165" formatCode="_-* #,##0.00_-;\-* #,##0.00_-;_-* &quot;-&quot;??_-;_-@_-"/>
    <numFmt numFmtId="166" formatCode="0.0%"/>
    <numFmt numFmtId="167" formatCode="_ * #,##0_ ;_ * \-#,##0_ ;_ * &quot;-&quot;??_ ;_ @_ "/>
    <numFmt numFmtId="168" formatCode="_(* #,##0_);_(* \(#,##0\);_(* &quot;-&quot;??_);_(@_)"/>
    <numFmt numFmtId="169" formatCode="_-* #,##0.0_-;\-* #,##0.0_-;_-* &quot;-&quot;??_-;_-@_-"/>
    <numFmt numFmtId="170" formatCode="_-* #,##0.00\ &quot;F&quot;_-;\-* #,##0.00\ &quot;F&quot;_-;_-* &quot;-&quot;??\ &quot;F&quot;_-;_-@_-"/>
    <numFmt numFmtId="171" formatCode="_-* #,##0.00\ _D_M_-;\-* #,##0.00\ _D_M_-;_-* &quot;-&quot;??\ _D_M_-;_-@_-"/>
    <numFmt numFmtId="172" formatCode="_(* #,##0.00_);_(* \(#,##0.00\);_(* &quot;-&quot;??_);_(@_)"/>
  </numFmts>
  <fonts count="5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Arial"/>
      <family val="2"/>
    </font>
    <font>
      <u/>
      <sz val="11"/>
      <color theme="10"/>
      <name val="Calibri"/>
      <family val="2"/>
      <scheme val="minor"/>
    </font>
    <font>
      <sz val="11"/>
      <name val="Arial Narrow"/>
      <family val="2"/>
    </font>
    <font>
      <sz val="11"/>
      <color theme="1"/>
      <name val="Arial Narrow"/>
      <family val="2"/>
    </font>
    <font>
      <b/>
      <sz val="12"/>
      <color theme="0"/>
      <name val="Arial Narrow"/>
      <family val="2"/>
    </font>
    <font>
      <u/>
      <sz val="11"/>
      <color theme="10"/>
      <name val="Arial Narrow"/>
      <family val="2"/>
    </font>
    <font>
      <b/>
      <sz val="11"/>
      <color theme="1"/>
      <name val="Arial Narrow"/>
      <family val="2"/>
    </font>
    <font>
      <sz val="11"/>
      <color theme="0"/>
      <name val="Arial Narrow"/>
      <family val="2"/>
    </font>
    <font>
      <b/>
      <sz val="11"/>
      <color theme="0"/>
      <name val="Arial Narrow"/>
      <family val="2"/>
    </font>
    <font>
      <b/>
      <sz val="20"/>
      <color theme="1"/>
      <name val="Arial Narrow"/>
      <family val="2"/>
    </font>
    <font>
      <b/>
      <sz val="11"/>
      <name val="Arial Narrow"/>
      <family val="2"/>
    </font>
    <font>
      <sz val="11"/>
      <color rgb="FF000000"/>
      <name val="Arial Narrow"/>
      <family val="2"/>
    </font>
    <font>
      <vertAlign val="superscript"/>
      <sz val="11"/>
      <name val="Arial Narrow"/>
      <family val="2"/>
    </font>
    <font>
      <b/>
      <sz val="11"/>
      <color rgb="FFFFFFFF"/>
      <name val="Arial Narrow"/>
      <family val="2"/>
    </font>
    <font>
      <sz val="11"/>
      <color theme="1"/>
      <name val="Calibri"/>
      <family val="2"/>
      <scheme val="minor"/>
    </font>
    <font>
      <sz val="10"/>
      <name val="Arial"/>
      <family val="2"/>
    </font>
    <font>
      <sz val="10"/>
      <name val="Courier"/>
      <family val="3"/>
    </font>
    <font>
      <sz val="11"/>
      <color indexed="8"/>
      <name val="Calibri"/>
      <family val="2"/>
    </font>
    <font>
      <sz val="8"/>
      <color theme="0"/>
      <name val="Arial"/>
      <family val="2"/>
    </font>
    <font>
      <sz val="10"/>
      <name val="Formata Regular"/>
    </font>
    <font>
      <b/>
      <sz val="11"/>
      <name val="Calibri"/>
      <family val="2"/>
      <scheme val="minor"/>
    </font>
    <font>
      <sz val="11"/>
      <name val="Calibri"/>
      <family val="2"/>
      <scheme val="minor"/>
    </font>
    <font>
      <vertAlign val="superscript"/>
      <sz val="11"/>
      <name val="Calibri"/>
      <family val="2"/>
      <scheme val="minor"/>
    </font>
    <font>
      <sz val="11"/>
      <name val="Calibri "/>
    </font>
    <font>
      <vertAlign val="superscript"/>
      <sz val="11"/>
      <name val="Calibri "/>
    </font>
    <font>
      <b/>
      <sz val="11"/>
      <color theme="0"/>
      <name val="Calibri "/>
    </font>
    <font>
      <u/>
      <sz val="11"/>
      <color theme="10"/>
      <name val="Calibri "/>
    </font>
    <font>
      <b/>
      <sz val="11"/>
      <name val="Calibri "/>
    </font>
    <font>
      <b/>
      <sz val="11"/>
      <color rgb="FF000000"/>
      <name val="Calibri"/>
      <family val="2"/>
      <scheme val="minor"/>
    </font>
    <font>
      <sz val="11"/>
      <color theme="0"/>
      <name val="Calibri "/>
    </font>
    <font>
      <sz val="11"/>
      <color theme="1"/>
      <name val="Calibri "/>
    </font>
    <font>
      <sz val="11"/>
      <color rgb="FFFF0000"/>
      <name val="Calibri "/>
    </font>
    <font>
      <b/>
      <sz val="11"/>
      <color rgb="FF000000"/>
      <name val="Calibri "/>
    </font>
    <font>
      <b/>
      <sz val="11"/>
      <color theme="1"/>
      <name val="Calibri "/>
    </font>
    <font>
      <b/>
      <sz val="20"/>
      <color theme="0"/>
      <name val="Calibri "/>
    </font>
    <font>
      <b/>
      <vertAlign val="superscript"/>
      <sz val="11"/>
      <name val="Calibri "/>
    </font>
    <font>
      <b/>
      <sz val="11"/>
      <color rgb="FFFFFFFF"/>
      <name val="Calibri "/>
    </font>
    <font>
      <sz val="11"/>
      <color rgb="FF000000"/>
      <name val="Calibri "/>
    </font>
    <font>
      <b/>
      <vertAlign val="superscript"/>
      <sz val="11"/>
      <color theme="0"/>
      <name val="Calibri "/>
    </font>
    <font>
      <i/>
      <sz val="11"/>
      <color theme="0"/>
      <name val="Calibri "/>
    </font>
    <font>
      <b/>
      <u val="singleAccounting"/>
      <sz val="11"/>
      <color theme="0"/>
      <name val="Calibri "/>
    </font>
    <font>
      <sz val="8"/>
      <color rgb="FFFF0000"/>
      <name val="Calibri "/>
    </font>
    <font>
      <sz val="8"/>
      <color rgb="FF000000"/>
      <name val="Calibri "/>
    </font>
    <font>
      <sz val="8"/>
      <name val="Calibri "/>
    </font>
    <font>
      <vertAlign val="superscript"/>
      <sz val="11"/>
      <color rgb="FF000000"/>
      <name val="Calibri "/>
    </font>
    <font>
      <b/>
      <sz val="8"/>
      <name val="Calibri "/>
    </font>
    <font>
      <vertAlign val="superscript"/>
      <sz val="11"/>
      <color theme="1"/>
      <name val="Calibri "/>
    </font>
    <font>
      <b/>
      <vertAlign val="superscript"/>
      <sz val="11"/>
      <color rgb="FFFFFFFF"/>
      <name val="Calibri "/>
    </font>
    <font>
      <i/>
      <sz val="11"/>
      <name val="Calibri "/>
    </font>
    <font>
      <b/>
      <sz val="11"/>
      <color rgb="FFFF0000"/>
      <name val="Calibri "/>
    </font>
    <font>
      <sz val="10"/>
      <color rgb="FF000000"/>
      <name val="Calibri "/>
    </font>
    <font>
      <sz val="7"/>
      <color rgb="FF000000"/>
      <name val="Calibri "/>
    </font>
    <font>
      <sz val="11"/>
      <color rgb="FFFFFFFF"/>
      <name val="Calibri "/>
    </font>
  </fonts>
  <fills count="11">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rgb="FF66E0DA"/>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theme="2" tint="-9.9978637043366805E-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diagonal/>
    </border>
  </borders>
  <cellStyleXfs count="35">
    <xf numFmtId="0" fontId="0" fillId="0" borderId="0"/>
    <xf numFmtId="0" fontId="5" fillId="0" borderId="0" applyNumberForma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9" fillId="0" borderId="0"/>
    <xf numFmtId="9" fontId="18" fillId="0" borderId="0" applyFont="0" applyFill="0" applyBorder="0" applyAlignment="0" applyProtection="0"/>
    <xf numFmtId="0" fontId="19" fillId="0" borderId="0"/>
    <xf numFmtId="165" fontId="19" fillId="0" borderId="0" applyFont="0" applyFill="0" applyBorder="0" applyAlignment="0" applyProtection="0"/>
    <xf numFmtId="0"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168" fontId="20" fillId="0" borderId="0"/>
    <xf numFmtId="165" fontId="18" fillId="0" borderId="0" applyFont="0" applyFill="0" applyBorder="0" applyAlignment="0" applyProtection="0"/>
    <xf numFmtId="0" fontId="21" fillId="0" borderId="0"/>
    <xf numFmtId="170" fontId="20" fillId="0" borderId="0"/>
    <xf numFmtId="171" fontId="19" fillId="0" borderId="0" applyFont="0" applyFill="0" applyBorder="0" applyAlignment="0" applyProtection="0"/>
    <xf numFmtId="0" fontId="19" fillId="0" borderId="0"/>
    <xf numFmtId="9" fontId="18" fillId="0" borderId="0" applyFont="0" applyFill="0" applyBorder="0" applyAlignment="0" applyProtection="0"/>
    <xf numFmtId="43" fontId="21" fillId="0" borderId="0" applyFont="0" applyFill="0" applyBorder="0" applyAlignment="0" applyProtection="0"/>
    <xf numFmtId="0" fontId="19" fillId="0" borderId="0"/>
    <xf numFmtId="171" fontId="19" fillId="0" borderId="0" applyFont="0" applyFill="0" applyBorder="0" applyAlignment="0" applyProtection="0"/>
    <xf numFmtId="0" fontId="19"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0" fontId="19" fillId="0" borderId="0"/>
    <xf numFmtId="43" fontId="23"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3" fillId="0" borderId="0"/>
  </cellStyleXfs>
  <cellXfs count="1533">
    <xf numFmtId="0" fontId="0" fillId="0" borderId="0" xfId="0"/>
    <xf numFmtId="0" fontId="0" fillId="3" borderId="0" xfId="0" applyFill="1"/>
    <xf numFmtId="0" fontId="1" fillId="3" borderId="0" xfId="0" applyFont="1" applyFill="1"/>
    <xf numFmtId="0" fontId="0" fillId="0" borderId="6" xfId="0" applyBorder="1"/>
    <xf numFmtId="0" fontId="2" fillId="0" borderId="6" xfId="0" applyFont="1" applyBorder="1"/>
    <xf numFmtId="0" fontId="0" fillId="3" borderId="6" xfId="0" applyFill="1" applyBorder="1"/>
    <xf numFmtId="0" fontId="1" fillId="3" borderId="6" xfId="0" applyFont="1" applyFill="1" applyBorder="1"/>
    <xf numFmtId="0" fontId="7" fillId="3" borderId="0" xfId="0" applyFont="1" applyFill="1"/>
    <xf numFmtId="0" fontId="10" fillId="0" borderId="0" xfId="0" applyFont="1"/>
    <xf numFmtId="0" fontId="7" fillId="0" borderId="0" xfId="0" applyFont="1"/>
    <xf numFmtId="0" fontId="11" fillId="3" borderId="0" xfId="0" applyFont="1" applyFill="1"/>
    <xf numFmtId="0" fontId="12" fillId="3" borderId="0" xfId="0" applyFont="1" applyFill="1"/>
    <xf numFmtId="0" fontId="10" fillId="0" borderId="6" xfId="0" applyFont="1" applyBorder="1"/>
    <xf numFmtId="0" fontId="9" fillId="3" borderId="6" xfId="1" applyFont="1" applyFill="1" applyBorder="1"/>
    <xf numFmtId="0" fontId="12" fillId="3" borderId="6" xfId="0" applyFont="1" applyFill="1" applyBorder="1"/>
    <xf numFmtId="0" fontId="7" fillId="0" borderId="6" xfId="0" applyFont="1" applyBorder="1"/>
    <xf numFmtId="0" fontId="6" fillId="0" borderId="0" xfId="0" applyFont="1" applyAlignment="1">
      <alignment horizontal="left" vertical="center"/>
    </xf>
    <xf numFmtId="0" fontId="7" fillId="3" borderId="6" xfId="0" applyFont="1" applyFill="1" applyBorder="1"/>
    <xf numFmtId="0" fontId="13" fillId="3" borderId="6" xfId="0" applyFont="1" applyFill="1" applyBorder="1"/>
    <xf numFmtId="0" fontId="3" fillId="3" borderId="0" xfId="0" applyFont="1" applyFill="1"/>
    <xf numFmtId="0" fontId="6" fillId="0" borderId="9" xfId="0" applyFont="1" applyBorder="1" applyAlignment="1">
      <alignment wrapText="1"/>
    </xf>
    <xf numFmtId="0" fontId="6" fillId="0" borderId="5" xfId="0" applyFont="1" applyBorder="1" applyAlignment="1">
      <alignment wrapText="1"/>
    </xf>
    <xf numFmtId="0" fontId="0" fillId="0" borderId="13" xfId="0" applyBorder="1"/>
    <xf numFmtId="10" fontId="6" fillId="0" borderId="0" xfId="0" applyNumberFormat="1" applyFont="1" applyAlignment="1">
      <alignment horizontal="center" vertical="center"/>
    </xf>
    <xf numFmtId="0" fontId="6" fillId="2" borderId="9" xfId="0" applyFont="1" applyFill="1" applyBorder="1" applyAlignment="1">
      <alignment vertic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6" fillId="2" borderId="5" xfId="0" applyFont="1" applyFill="1" applyBorder="1" applyAlignment="1">
      <alignment vertical="center"/>
    </xf>
    <xf numFmtId="0" fontId="12" fillId="3" borderId="0" xfId="0" applyFont="1" applyFill="1" applyAlignment="1">
      <alignment horizontal="center"/>
    </xf>
    <xf numFmtId="0" fontId="3" fillId="3" borderId="6" xfId="0" applyFont="1" applyFill="1" applyBorder="1"/>
    <xf numFmtId="0" fontId="11" fillId="3" borderId="6" xfId="0" applyFont="1" applyFill="1" applyBorder="1"/>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7" fillId="0" borderId="13" xfId="0" applyFont="1" applyBorder="1"/>
    <xf numFmtId="0" fontId="12" fillId="3" borderId="6" xfId="0" applyFont="1" applyFill="1" applyBorder="1" applyAlignment="1">
      <alignment horizontal="center" vertical="center"/>
    </xf>
    <xf numFmtId="0" fontId="12" fillId="3" borderId="1" xfId="0" applyFont="1" applyFill="1" applyBorder="1" applyAlignment="1">
      <alignment vertical="top" wrapText="1"/>
    </xf>
    <xf numFmtId="3" fontId="6" fillId="2" borderId="0" xfId="0" applyNumberFormat="1" applyFont="1" applyFill="1" applyAlignment="1">
      <alignment horizontal="center"/>
    </xf>
    <xf numFmtId="10" fontId="6" fillId="2" borderId="0" xfId="0" applyNumberFormat="1" applyFont="1" applyFill="1" applyAlignment="1">
      <alignment horizontal="center"/>
    </xf>
    <xf numFmtId="3" fontId="6" fillId="2" borderId="9"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3" fontId="6" fillId="2" borderId="10"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3" fontId="6" fillId="2" borderId="6" xfId="0" applyNumberFormat="1" applyFont="1" applyFill="1" applyBorder="1" applyAlignment="1">
      <alignment horizontal="center"/>
    </xf>
    <xf numFmtId="3" fontId="6" fillId="0" borderId="9"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0" xfId="0" applyNumberFormat="1" applyFont="1" applyBorder="1" applyAlignment="1">
      <alignment horizontal="center" vertical="center"/>
    </xf>
    <xf numFmtId="3" fontId="6" fillId="0" borderId="9" xfId="0" applyNumberFormat="1" applyFont="1" applyBorder="1" applyAlignment="1">
      <alignment horizont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14" fillId="0" borderId="13" xfId="0" applyNumberFormat="1" applyFont="1" applyBorder="1" applyAlignment="1">
      <alignment horizontal="center" vertical="center"/>
    </xf>
    <xf numFmtId="0" fontId="8" fillId="0" borderId="0" xfId="0" applyFont="1"/>
    <xf numFmtId="0" fontId="12" fillId="3" borderId="9" xfId="0" applyFont="1" applyFill="1" applyBorder="1" applyAlignment="1">
      <alignment horizontal="center" vertical="top"/>
    </xf>
    <xf numFmtId="0" fontId="12" fillId="3" borderId="0" xfId="0" applyFont="1" applyFill="1" applyAlignment="1">
      <alignment horizontal="center" vertical="top"/>
    </xf>
    <xf numFmtId="0" fontId="6" fillId="0" borderId="9" xfId="0" applyFont="1" applyBorder="1" applyAlignment="1">
      <alignment vertical="center"/>
    </xf>
    <xf numFmtId="0" fontId="6" fillId="0" borderId="2" xfId="0" applyFont="1" applyBorder="1" applyAlignment="1">
      <alignment vertical="center"/>
    </xf>
    <xf numFmtId="0" fontId="6" fillId="0" borderId="0" xfId="0" applyFont="1"/>
    <xf numFmtId="3" fontId="14" fillId="0" borderId="5" xfId="0" applyNumberFormat="1" applyFont="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vertical="center"/>
    </xf>
    <xf numFmtId="0" fontId="15" fillId="0" borderId="0" xfId="0" applyFont="1"/>
    <xf numFmtId="0" fontId="6" fillId="2" borderId="0" xfId="0" applyFont="1" applyFill="1" applyAlignment="1">
      <alignment horizontal="center" vertical="center"/>
    </xf>
    <xf numFmtId="0" fontId="14" fillId="2" borderId="9" xfId="0" applyFont="1" applyFill="1" applyBorder="1" applyAlignment="1">
      <alignment vertical="center"/>
    </xf>
    <xf numFmtId="3" fontId="6" fillId="0" borderId="14" xfId="0" applyNumberFormat="1" applyFont="1" applyBorder="1" applyAlignment="1">
      <alignment horizontal="center" vertical="center"/>
    </xf>
    <xf numFmtId="0" fontId="6" fillId="0" borderId="0" xfId="0" applyFont="1" applyAlignment="1">
      <alignment horizontal="center" vertical="center"/>
    </xf>
    <xf numFmtId="0" fontId="12" fillId="3" borderId="8" xfId="0" quotePrefix="1" applyFont="1" applyFill="1" applyBorder="1" applyAlignment="1">
      <alignment vertical="top" wrapText="1"/>
    </xf>
    <xf numFmtId="0" fontId="6" fillId="2" borderId="0" xfId="0" applyFont="1" applyFill="1" applyAlignment="1">
      <alignment vertical="center" wrapText="1"/>
    </xf>
    <xf numFmtId="0" fontId="6" fillId="0" borderId="0" xfId="0" applyFont="1" applyAlignment="1">
      <alignment horizontal="right" vertical="center"/>
    </xf>
    <xf numFmtId="0" fontId="14" fillId="2" borderId="8" xfId="0" applyFont="1" applyFill="1" applyBorder="1" applyAlignment="1">
      <alignment horizontal="center"/>
    </xf>
    <xf numFmtId="0" fontId="6" fillId="0" borderId="9" xfId="0" applyFont="1" applyBorder="1" applyAlignment="1">
      <alignment horizontal="center" vertical="center"/>
    </xf>
    <xf numFmtId="10" fontId="6" fillId="0" borderId="6" xfId="0" applyNumberFormat="1" applyFont="1" applyBorder="1" applyAlignment="1">
      <alignment horizontal="center"/>
    </xf>
    <xf numFmtId="0" fontId="6" fillId="2" borderId="8" xfId="0" applyFont="1" applyFill="1" applyBorder="1" applyAlignment="1">
      <alignment horizontal="left"/>
    </xf>
    <xf numFmtId="0" fontId="11" fillId="3" borderId="3" xfId="0" applyFont="1" applyFill="1" applyBorder="1"/>
    <xf numFmtId="0" fontId="3" fillId="3" borderId="3" xfId="0" applyFont="1" applyFill="1" applyBorder="1"/>
    <xf numFmtId="10" fontId="14" fillId="2" borderId="13" xfId="0" applyNumberFormat="1" applyFont="1" applyFill="1" applyBorder="1" applyAlignment="1">
      <alignment horizontal="center" vertical="center"/>
    </xf>
    <xf numFmtId="0" fontId="6" fillId="0" borderId="0" xfId="0" applyFont="1" applyAlignment="1">
      <alignment horizontal="left" vertical="center" wrapText="1"/>
    </xf>
    <xf numFmtId="10" fontId="6" fillId="2" borderId="0" xfId="0" applyNumberFormat="1" applyFont="1" applyFill="1" applyAlignment="1">
      <alignment horizontal="center" vertical="center"/>
    </xf>
    <xf numFmtId="0" fontId="0" fillId="0" borderId="17" xfId="0" applyBorder="1"/>
    <xf numFmtId="0" fontId="14" fillId="2" borderId="0" xfId="0" applyFont="1" applyFill="1" applyAlignment="1">
      <alignment horizont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0" fontId="14" fillId="2" borderId="10" xfId="0" applyNumberFormat="1" applyFont="1" applyFill="1" applyBorder="1" applyAlignment="1">
      <alignment horizontal="center" vertical="center"/>
    </xf>
    <xf numFmtId="3" fontId="14" fillId="0" borderId="9" xfId="0" applyNumberFormat="1" applyFont="1" applyBorder="1" applyAlignment="1">
      <alignment horizontal="center" vertical="center"/>
    </xf>
    <xf numFmtId="0" fontId="3" fillId="0" borderId="0" xfId="0" applyFont="1"/>
    <xf numFmtId="0" fontId="6" fillId="0" borderId="10" xfId="0" applyFont="1" applyBorder="1" applyAlignment="1">
      <alignment vertical="center"/>
    </xf>
    <xf numFmtId="0" fontId="6" fillId="2" borderId="8" xfId="0" applyFont="1" applyFill="1" applyBorder="1"/>
    <xf numFmtId="0" fontId="14" fillId="2" borderId="8" xfId="0" applyFont="1" applyFill="1" applyBorder="1" applyAlignment="1">
      <alignment vertical="center"/>
    </xf>
    <xf numFmtId="10" fontId="6" fillId="0" borderId="0" xfId="0" applyNumberFormat="1" applyFont="1" applyAlignment="1">
      <alignment vertical="center"/>
    </xf>
    <xf numFmtId="10" fontId="6" fillId="0" borderId="9" xfId="0" applyNumberFormat="1" applyFont="1" applyBorder="1" applyAlignment="1">
      <alignment vertical="center"/>
    </xf>
    <xf numFmtId="10" fontId="6" fillId="0" borderId="10" xfId="0" applyNumberFormat="1" applyFont="1" applyBorder="1" applyAlignment="1">
      <alignment vertical="center"/>
    </xf>
    <xf numFmtId="0" fontId="3" fillId="0" borderId="13" xfId="0" applyFont="1" applyBorder="1"/>
    <xf numFmtId="0" fontId="14" fillId="2" borderId="0" xfId="0" applyFont="1" applyFill="1" applyAlignment="1">
      <alignment horizontal="center" vertical="center"/>
    </xf>
    <xf numFmtId="0" fontId="14" fillId="2" borderId="1" xfId="0" applyFont="1" applyFill="1" applyBorder="1" applyAlignment="1">
      <alignment horizontal="left"/>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0" borderId="10" xfId="0" applyFont="1" applyBorder="1" applyAlignment="1">
      <alignment horizontal="center" vertical="center"/>
    </xf>
    <xf numFmtId="0" fontId="9" fillId="3" borderId="0" xfId="1" applyFont="1" applyFill="1" applyBorder="1"/>
    <xf numFmtId="0" fontId="14" fillId="2" borderId="8" xfId="0" applyFont="1" applyFill="1" applyBorder="1" applyAlignment="1">
      <alignment horizontal="left"/>
    </xf>
    <xf numFmtId="0" fontId="14" fillId="2" borderId="0" xfId="0" applyFont="1" applyFill="1" applyAlignment="1">
      <alignment vertic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6" fillId="2" borderId="2" xfId="0" applyFont="1" applyFill="1" applyBorder="1" applyAlignment="1">
      <alignment vertical="center"/>
    </xf>
    <xf numFmtId="0" fontId="14" fillId="2" borderId="3"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10" fontId="14" fillId="2" borderId="7"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0" fontId="6" fillId="2" borderId="2" xfId="0" applyFont="1" applyFill="1" applyBorder="1" applyAlignment="1">
      <alignment horizontal="center" vertical="center"/>
    </xf>
    <xf numFmtId="3" fontId="14" fillId="2" borderId="9" xfId="0" applyNumberFormat="1" applyFont="1" applyFill="1" applyBorder="1" applyAlignment="1">
      <alignment horizontal="center" vertical="center"/>
    </xf>
    <xf numFmtId="3" fontId="14" fillId="2" borderId="10" xfId="0" applyNumberFormat="1"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5" xfId="0" applyNumberFormat="1" applyFont="1" applyFill="1" applyBorder="1" applyAlignment="1">
      <alignment horizontal="center" vertical="center"/>
    </xf>
    <xf numFmtId="3" fontId="14" fillId="2" borderId="6" xfId="0" applyNumberFormat="1" applyFont="1" applyFill="1" applyBorder="1" applyAlignment="1">
      <alignment horizontal="center" vertical="center"/>
    </xf>
    <xf numFmtId="3" fontId="14"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11"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11" fillId="4" borderId="0" xfId="0" applyFont="1" applyFill="1" applyAlignment="1">
      <alignment vertical="center"/>
    </xf>
    <xf numFmtId="0" fontId="11" fillId="4" borderId="0" xfId="0" applyFont="1" applyFill="1" applyAlignment="1">
      <alignment horizontal="center" vertical="center"/>
    </xf>
    <xf numFmtId="0" fontId="14" fillId="2" borderId="8" xfId="0" applyFont="1" applyFill="1" applyBorder="1"/>
    <xf numFmtId="0" fontId="6" fillId="2" borderId="8" xfId="0" applyFont="1" applyFill="1" applyBorder="1" applyAlignment="1">
      <alignment horizontal="left" indent="1"/>
    </xf>
    <xf numFmtId="0" fontId="14" fillId="2" borderId="4" xfId="0" applyFont="1" applyFill="1" applyBorder="1" applyAlignment="1">
      <alignment horizontal="left"/>
    </xf>
    <xf numFmtId="0" fontId="14" fillId="2" borderId="6" xfId="0" applyFont="1" applyFill="1" applyBorder="1" applyAlignment="1">
      <alignment horizontal="center"/>
    </xf>
    <xf numFmtId="3" fontId="14" fillId="0" borderId="10" xfId="0" applyNumberFormat="1" applyFont="1" applyBorder="1" applyAlignment="1">
      <alignment horizontal="center" vertical="center"/>
    </xf>
    <xf numFmtId="10" fontId="14" fillId="2" borderId="0" xfId="0" applyNumberFormat="1" applyFont="1" applyFill="1" applyAlignment="1">
      <alignment horizontal="center" vertical="center"/>
    </xf>
    <xf numFmtId="0" fontId="6" fillId="0" borderId="0" xfId="0" applyFont="1" applyAlignment="1">
      <alignment horizontal="left" vertical="top"/>
    </xf>
    <xf numFmtId="0" fontId="14" fillId="2" borderId="9" xfId="0" applyFont="1" applyFill="1" applyBorder="1" applyAlignment="1">
      <alignment horizontal="center"/>
    </xf>
    <xf numFmtId="0" fontId="14" fillId="2" borderId="10" xfId="0" applyFont="1" applyFill="1" applyBorder="1" applyAlignment="1">
      <alignment horizontal="center"/>
    </xf>
    <xf numFmtId="0" fontId="6" fillId="0" borderId="2" xfId="0" applyFont="1" applyBorder="1" applyAlignment="1">
      <alignment wrapText="1"/>
    </xf>
    <xf numFmtId="0" fontId="14" fillId="0" borderId="9" xfId="0" applyFont="1" applyBorder="1" applyAlignment="1">
      <alignment horizontal="center" vertical="center"/>
    </xf>
    <xf numFmtId="0" fontId="14" fillId="2" borderId="5" xfId="0" applyFont="1" applyFill="1" applyBorder="1" applyAlignment="1">
      <alignment vertical="center"/>
    </xf>
    <xf numFmtId="10" fontId="6" fillId="0" borderId="2" xfId="0" applyNumberFormat="1" applyFont="1" applyBorder="1" applyAlignment="1">
      <alignment vertical="center"/>
    </xf>
    <xf numFmtId="10" fontId="6" fillId="2" borderId="9" xfId="0" applyNumberFormat="1" applyFont="1" applyFill="1" applyBorder="1" applyAlignment="1">
      <alignment vertical="center"/>
    </xf>
    <xf numFmtId="10" fontId="6" fillId="2" borderId="0" xfId="0" applyNumberFormat="1" applyFont="1" applyFill="1" applyAlignment="1">
      <alignment vertical="center"/>
    </xf>
    <xf numFmtId="3" fontId="6" fillId="2" borderId="5" xfId="0" applyNumberFormat="1" applyFont="1" applyFill="1" applyBorder="1" applyAlignment="1">
      <alignment vertical="center"/>
    </xf>
    <xf numFmtId="3" fontId="6" fillId="2" borderId="6" xfId="0" applyNumberFormat="1" applyFont="1" applyFill="1" applyBorder="1" applyAlignment="1">
      <alignment vertical="center"/>
    </xf>
    <xf numFmtId="0" fontId="12" fillId="4" borderId="6" xfId="0" applyFont="1" applyFill="1" applyBorder="1" applyAlignment="1">
      <alignment horizontal="center" vertical="center"/>
    </xf>
    <xf numFmtId="10" fontId="6" fillId="0" borderId="6" xfId="0" applyNumberFormat="1" applyFont="1" applyBorder="1" applyAlignment="1">
      <alignment horizontal="center" vertical="center"/>
    </xf>
    <xf numFmtId="0" fontId="12" fillId="3" borderId="3" xfId="0" applyFont="1" applyFill="1" applyBorder="1" applyAlignment="1">
      <alignment horizontal="center" vertical="top"/>
    </xf>
    <xf numFmtId="0" fontId="6" fillId="0" borderId="0" xfId="0" applyFont="1" applyAlignment="1">
      <alignment horizontal="left" vertical="top" wrapText="1"/>
    </xf>
    <xf numFmtId="10" fontId="6" fillId="2" borderId="10" xfId="0" applyNumberFormat="1" applyFont="1" applyFill="1" applyBorder="1" applyAlignment="1">
      <alignment vertical="center"/>
    </xf>
    <xf numFmtId="0" fontId="12" fillId="3" borderId="5" xfId="0" quotePrefix="1" applyFont="1" applyFill="1" applyBorder="1" applyAlignment="1">
      <alignment horizontal="center" vertical="center"/>
    </xf>
    <xf numFmtId="0" fontId="12" fillId="3" borderId="6" xfId="0" quotePrefix="1" applyFont="1" applyFill="1" applyBorder="1" applyAlignment="1">
      <alignment horizontal="center" vertical="center"/>
    </xf>
    <xf numFmtId="0" fontId="12" fillId="3" borderId="7" xfId="0" quotePrefix="1" applyFont="1" applyFill="1" applyBorder="1" applyAlignment="1">
      <alignment horizontal="center" vertical="center"/>
    </xf>
    <xf numFmtId="0" fontId="22" fillId="6" borderId="0" xfId="21" applyNumberFormat="1" applyFont="1" applyFill="1"/>
    <xf numFmtId="167" fontId="22" fillId="6" borderId="0" xfId="15" applyNumberFormat="1" applyFont="1" applyFill="1" applyAlignment="1">
      <alignment vertical="center"/>
    </xf>
    <xf numFmtId="0" fontId="22" fillId="6" borderId="0" xfId="21" applyNumberFormat="1" applyFont="1" applyFill="1" applyAlignment="1">
      <alignment vertical="center"/>
    </xf>
    <xf numFmtId="0" fontId="22" fillId="6" borderId="0" xfId="0" applyFont="1" applyFill="1" applyAlignment="1">
      <alignment vertical="center"/>
    </xf>
    <xf numFmtId="0" fontId="22" fillId="6" borderId="6" xfId="21" applyNumberFormat="1" applyFont="1" applyFill="1" applyBorder="1"/>
    <xf numFmtId="167" fontId="22" fillId="6" borderId="6" xfId="15" applyNumberFormat="1" applyFont="1" applyFill="1" applyBorder="1" applyAlignment="1">
      <alignment vertical="center"/>
    </xf>
    <xf numFmtId="0" fontId="22" fillId="6" borderId="6" xfId="21" applyNumberFormat="1" applyFont="1" applyFill="1" applyBorder="1" applyAlignment="1">
      <alignment vertical="center"/>
    </xf>
    <xf numFmtId="0" fontId="3" fillId="6" borderId="6" xfId="0" applyFont="1" applyFill="1" applyBorder="1"/>
    <xf numFmtId="10" fontId="6" fillId="0" borderId="13" xfId="0" applyNumberFormat="1" applyFont="1" applyBorder="1" applyAlignment="1">
      <alignment horizontal="center" vertical="center"/>
    </xf>
    <xf numFmtId="10" fontId="6" fillId="2" borderId="3" xfId="0" applyNumberFormat="1" applyFont="1" applyFill="1" applyBorder="1" applyAlignment="1">
      <alignment horizontal="center" vertical="center"/>
    </xf>
    <xf numFmtId="3" fontId="6" fillId="0" borderId="13" xfId="0" applyNumberFormat="1" applyFont="1" applyBorder="1" applyAlignment="1">
      <alignment horizontal="center" vertical="center"/>
    </xf>
    <xf numFmtId="168" fontId="6" fillId="0" borderId="9" xfId="3" applyNumberFormat="1" applyFont="1" applyFill="1" applyBorder="1" applyAlignment="1">
      <alignment horizontal="right"/>
    </xf>
    <xf numFmtId="168" fontId="6" fillId="0" borderId="0" xfId="3" applyNumberFormat="1" applyFont="1" applyFill="1" applyBorder="1" applyAlignment="1">
      <alignment horizontal="right"/>
    </xf>
    <xf numFmtId="168" fontId="6" fillId="0" borderId="10" xfId="3" applyNumberFormat="1" applyFont="1" applyFill="1" applyBorder="1" applyAlignment="1">
      <alignment horizontal="right"/>
    </xf>
    <xf numFmtId="166" fontId="6" fillId="0" borderId="0" xfId="24" applyNumberFormat="1" applyFont="1" applyAlignment="1">
      <alignment horizontal="center"/>
    </xf>
    <xf numFmtId="166" fontId="6" fillId="0" borderId="3" xfId="24" applyNumberFormat="1" applyFont="1" applyBorder="1" applyAlignment="1">
      <alignment horizontal="center"/>
    </xf>
    <xf numFmtId="168" fontId="6" fillId="0" borderId="5" xfId="3" applyNumberFormat="1" applyFont="1" applyFill="1" applyBorder="1" applyAlignment="1">
      <alignment horizontal="right"/>
    </xf>
    <xf numFmtId="168" fontId="6" fillId="0" borderId="6" xfId="3" applyNumberFormat="1" applyFont="1" applyFill="1" applyBorder="1" applyAlignment="1">
      <alignment horizontal="right"/>
    </xf>
    <xf numFmtId="168" fontId="6" fillId="0" borderId="7" xfId="3" applyNumberFormat="1" applyFont="1" applyFill="1" applyBorder="1" applyAlignment="1">
      <alignment horizontal="right"/>
    </xf>
    <xf numFmtId="166" fontId="6" fillId="0" borderId="6" xfId="24" applyNumberFormat="1" applyFont="1" applyBorder="1" applyAlignment="1">
      <alignment horizontal="center"/>
    </xf>
    <xf numFmtId="168" fontId="6" fillId="0" borderId="14" xfId="3" applyNumberFormat="1" applyFont="1" applyFill="1" applyBorder="1" applyAlignment="1"/>
    <xf numFmtId="168" fontId="6" fillId="0" borderId="13" xfId="3" applyNumberFormat="1" applyFont="1" applyFill="1" applyBorder="1" applyAlignment="1"/>
    <xf numFmtId="168" fontId="6" fillId="0" borderId="15" xfId="3" applyNumberFormat="1" applyFont="1" applyFill="1" applyBorder="1" applyAlignment="1"/>
    <xf numFmtId="166" fontId="6" fillId="0" borderId="13" xfId="24" applyNumberFormat="1" applyFont="1" applyBorder="1" applyAlignment="1">
      <alignment horizontal="center"/>
    </xf>
    <xf numFmtId="3" fontId="14" fillId="0" borderId="9" xfId="0" applyNumberFormat="1" applyFont="1" applyBorder="1" applyAlignment="1">
      <alignment horizontal="center"/>
    </xf>
    <xf numFmtId="3" fontId="6" fillId="0" borderId="0" xfId="0" applyNumberFormat="1" applyFont="1" applyAlignment="1">
      <alignment horizontal="center" vertical="center" readingOrder="1"/>
    </xf>
    <xf numFmtId="0" fontId="6" fillId="0" borderId="0" xfId="0" applyFont="1" applyAlignment="1">
      <alignment horizontal="center" vertical="center" readingOrder="1"/>
    </xf>
    <xf numFmtId="10" fontId="6" fillId="0" borderId="0" xfId="0" applyNumberFormat="1" applyFont="1" applyAlignment="1">
      <alignment horizontal="center" vertical="center" readingOrder="1"/>
    </xf>
    <xf numFmtId="0" fontId="6" fillId="0" borderId="17" xfId="0" applyFont="1" applyBorder="1" applyAlignment="1">
      <alignment horizontal="center" vertical="center" readingOrder="1"/>
    </xf>
    <xf numFmtId="10" fontId="6" fillId="0" borderId="6" xfId="0" applyNumberFormat="1" applyFont="1" applyBorder="1" applyAlignment="1">
      <alignment horizontal="center" vertical="center" readingOrder="1"/>
    </xf>
    <xf numFmtId="0" fontId="14" fillId="2" borderId="5" xfId="0" quotePrefix="1" applyFont="1" applyFill="1" applyBorder="1" applyAlignment="1">
      <alignment horizontal="center"/>
    </xf>
    <xf numFmtId="0" fontId="14" fillId="2" borderId="6" xfId="0" quotePrefix="1" applyFont="1" applyFill="1" applyBorder="1" applyAlignment="1">
      <alignment horizontal="center"/>
    </xf>
    <xf numFmtId="0" fontId="14" fillId="2" borderId="7" xfId="0" quotePrefix="1" applyFont="1" applyFill="1" applyBorder="1" applyAlignment="1">
      <alignment horizontal="center"/>
    </xf>
    <xf numFmtId="0" fontId="14" fillId="0" borderId="10" xfId="0" applyFont="1" applyBorder="1" applyAlignment="1">
      <alignment horizontal="center" vertical="center"/>
    </xf>
    <xf numFmtId="10" fontId="14" fillId="2" borderId="6" xfId="0" applyNumberFormat="1" applyFont="1" applyFill="1" applyBorder="1" applyAlignment="1">
      <alignment horizontal="center" vertical="center"/>
    </xf>
    <xf numFmtId="0" fontId="4" fillId="0" borderId="0" xfId="10" applyFont="1"/>
    <xf numFmtId="0" fontId="4" fillId="0" borderId="0" xfId="0" quotePrefix="1" applyFont="1"/>
    <xf numFmtId="0" fontId="6" fillId="2" borderId="10" xfId="0" applyFont="1" applyFill="1" applyBorder="1" applyAlignment="1">
      <alignment vertical="center"/>
    </xf>
    <xf numFmtId="0" fontId="6" fillId="0" borderId="3" xfId="0" applyFont="1" applyBorder="1" applyAlignment="1">
      <alignment horizontal="right" vertical="center"/>
    </xf>
    <xf numFmtId="10" fontId="6" fillId="0" borderId="11" xfId="0" applyNumberFormat="1" applyFont="1" applyBorder="1" applyAlignment="1">
      <alignment horizontal="right" vertical="center"/>
    </xf>
    <xf numFmtId="3" fontId="6" fillId="2" borderId="7" xfId="0" applyNumberFormat="1" applyFont="1" applyFill="1" applyBorder="1" applyAlignment="1">
      <alignment vertical="center"/>
    </xf>
    <xf numFmtId="0" fontId="2" fillId="0" borderId="0" xfId="0" applyFont="1"/>
    <xf numFmtId="0" fontId="1" fillId="0" borderId="0" xfId="0" applyFont="1"/>
    <xf numFmtId="0" fontId="12" fillId="0" borderId="0" xfId="0" applyFont="1"/>
    <xf numFmtId="0" fontId="1" fillId="4" borderId="0" xfId="0" applyFont="1" applyFill="1" applyAlignment="1">
      <alignment horizontal="center"/>
    </xf>
    <xf numFmtId="0" fontId="5" fillId="3" borderId="0" xfId="1" applyFont="1" applyFill="1" applyBorder="1"/>
    <xf numFmtId="0" fontId="25" fillId="0" borderId="2" xfId="0" applyFont="1" applyBorder="1" applyAlignment="1">
      <alignment horizontal="center"/>
    </xf>
    <xf numFmtId="0" fontId="25" fillId="0" borderId="3" xfId="0" applyFont="1" applyBorder="1" applyAlignment="1">
      <alignment horizontal="center"/>
    </xf>
    <xf numFmtId="0" fontId="24" fillId="0" borderId="9" xfId="0" applyFont="1" applyBorder="1"/>
    <xf numFmtId="3" fontId="25" fillId="0" borderId="9" xfId="0" applyNumberFormat="1" applyFont="1" applyBorder="1" applyAlignment="1">
      <alignment horizontal="center"/>
    </xf>
    <xf numFmtId="3" fontId="25" fillId="0" borderId="0" xfId="0" applyNumberFormat="1" applyFont="1" applyAlignment="1">
      <alignment horizontal="center"/>
    </xf>
    <xf numFmtId="0" fontId="25" fillId="0" borderId="9" xfId="0" applyFont="1" applyBorder="1"/>
    <xf numFmtId="3" fontId="24" fillId="0" borderId="9" xfId="0" applyNumberFormat="1" applyFont="1" applyBorder="1" applyAlignment="1">
      <alignment horizontal="center"/>
    </xf>
    <xf numFmtId="3" fontId="24" fillId="0" borderId="0" xfId="0" applyNumberFormat="1" applyFont="1" applyAlignment="1">
      <alignment horizontal="center"/>
    </xf>
    <xf numFmtId="0" fontId="25" fillId="0" borderId="9" xfId="0" applyFont="1" applyBorder="1" applyAlignment="1">
      <alignment horizontal="center"/>
    </xf>
    <xf numFmtId="0" fontId="25" fillId="0" borderId="0" xfId="0" applyFont="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4" fillId="2" borderId="10" xfId="0" applyFont="1" applyFill="1" applyBorder="1" applyAlignment="1">
      <alignment horizontal="left"/>
    </xf>
    <xf numFmtId="0" fontId="24" fillId="0" borderId="10" xfId="0" applyFont="1" applyBorder="1" applyAlignment="1">
      <alignment horizontal="center"/>
    </xf>
    <xf numFmtId="0" fontId="24" fillId="2" borderId="10" xfId="0" applyFont="1" applyFill="1" applyBorder="1" applyAlignment="1">
      <alignment horizontal="center"/>
    </xf>
    <xf numFmtId="0" fontId="25" fillId="0" borderId="10" xfId="0" applyFont="1" applyBorder="1" applyAlignment="1">
      <alignment horizontal="center"/>
    </xf>
    <xf numFmtId="3" fontId="24" fillId="0" borderId="5" xfId="0" applyNumberFormat="1" applyFont="1" applyBorder="1" applyAlignment="1">
      <alignment horizontal="center"/>
    </xf>
    <xf numFmtId="3" fontId="24" fillId="0" borderId="6" xfId="0" applyNumberFormat="1" applyFont="1" applyBorder="1" applyAlignment="1">
      <alignment horizontal="center"/>
    </xf>
    <xf numFmtId="0" fontId="0" fillId="0" borderId="0" xfId="0" applyFont="1"/>
    <xf numFmtId="0" fontId="25" fillId="0" borderId="0" xfId="0" applyFont="1"/>
    <xf numFmtId="165" fontId="27" fillId="0" borderId="0" xfId="19" applyNumberFormat="1" applyFont="1" applyFill="1" applyBorder="1"/>
    <xf numFmtId="0" fontId="27" fillId="0" borderId="0" xfId="29" applyFont="1" applyFill="1" applyBorder="1" applyAlignment="1">
      <alignment horizontal="left"/>
    </xf>
    <xf numFmtId="0" fontId="27" fillId="0" borderId="0" xfId="29" applyFont="1" applyFill="1" applyBorder="1"/>
    <xf numFmtId="0" fontId="27" fillId="0" borderId="0" xfId="19" applyFont="1" applyFill="1" applyBorder="1"/>
    <xf numFmtId="168" fontId="27" fillId="0" borderId="0" xfId="18" applyNumberFormat="1" applyFont="1" applyFill="1" applyBorder="1"/>
    <xf numFmtId="0" fontId="30" fillId="3" borderId="0" xfId="1" applyFont="1" applyFill="1" applyBorder="1"/>
    <xf numFmtId="0" fontId="29" fillId="4" borderId="0" xfId="0" applyFont="1" applyFill="1" applyAlignment="1">
      <alignment horizontal="center"/>
    </xf>
    <xf numFmtId="0" fontId="31" fillId="2" borderId="0" xfId="0" applyFont="1" applyFill="1" applyAlignment="1">
      <alignment horizontal="center"/>
    </xf>
    <xf numFmtId="17" fontId="31" fillId="0" borderId="5" xfId="0" quotePrefix="1" applyNumberFormat="1" applyFont="1" applyBorder="1" applyAlignment="1">
      <alignment horizontal="center" vertical="center"/>
    </xf>
    <xf numFmtId="17" fontId="31" fillId="0" borderId="6" xfId="0" quotePrefix="1" applyNumberFormat="1" applyFont="1" applyBorder="1" applyAlignment="1">
      <alignment horizontal="center" vertical="center"/>
    </xf>
    <xf numFmtId="17" fontId="31" fillId="0" borderId="7" xfId="0" quotePrefix="1" applyNumberFormat="1" applyFont="1" applyBorder="1" applyAlignment="1">
      <alignment horizontal="center" vertical="center"/>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11" xfId="0" applyFont="1" applyBorder="1" applyAlignment="1">
      <alignment horizontal="center"/>
    </xf>
    <xf numFmtId="0" fontId="27" fillId="2" borderId="3" xfId="0" applyFont="1" applyFill="1" applyBorder="1" applyAlignment="1">
      <alignment horizontal="center"/>
    </xf>
    <xf numFmtId="0" fontId="27" fillId="2" borderId="11" xfId="0" applyFont="1" applyFill="1" applyBorder="1" applyAlignment="1">
      <alignment horizontal="center"/>
    </xf>
    <xf numFmtId="0" fontId="27" fillId="0" borderId="9" xfId="0" applyFont="1" applyBorder="1" applyAlignment="1">
      <alignment horizontal="center"/>
    </xf>
    <xf numFmtId="0" fontId="27" fillId="0" borderId="0" xfId="0" applyFont="1" applyAlignment="1">
      <alignment horizontal="center"/>
    </xf>
    <xf numFmtId="0" fontId="27" fillId="0" borderId="10" xfId="0" applyFont="1" applyBorder="1" applyAlignment="1">
      <alignment horizontal="center"/>
    </xf>
    <xf numFmtId="0" fontId="27" fillId="2" borderId="0" xfId="0" applyFont="1" applyFill="1" applyAlignment="1">
      <alignment horizontal="center"/>
    </xf>
    <xf numFmtId="0" fontId="27" fillId="2" borderId="10" xfId="0" applyFont="1" applyFill="1" applyBorder="1" applyAlignment="1">
      <alignment horizontal="center"/>
    </xf>
    <xf numFmtId="0" fontId="27" fillId="2" borderId="9" xfId="0" applyFont="1" applyFill="1" applyBorder="1"/>
    <xf numFmtId="3" fontId="27" fillId="0" borderId="9" xfId="0" applyNumberFormat="1" applyFont="1" applyBorder="1" applyAlignment="1">
      <alignment horizontal="center"/>
    </xf>
    <xf numFmtId="3" fontId="27" fillId="0" borderId="0" xfId="0" applyNumberFormat="1" applyFont="1" applyAlignment="1">
      <alignment horizontal="center"/>
    </xf>
    <xf numFmtId="3" fontId="27" fillId="0" borderId="10" xfId="0" applyNumberFormat="1" applyFont="1" applyBorder="1" applyAlignment="1">
      <alignment horizontal="center"/>
    </xf>
    <xf numFmtId="10" fontId="27" fillId="2" borderId="0" xfId="0" applyNumberFormat="1" applyFont="1" applyFill="1" applyAlignment="1">
      <alignment horizontal="center"/>
    </xf>
    <xf numFmtId="10" fontId="27" fillId="2" borderId="10" xfId="0" applyNumberFormat="1" applyFont="1" applyFill="1" applyBorder="1" applyAlignment="1">
      <alignment horizontal="center"/>
    </xf>
    <xf numFmtId="3" fontId="31" fillId="0" borderId="9" xfId="0" applyNumberFormat="1" applyFont="1" applyBorder="1" applyAlignment="1">
      <alignment horizontal="center"/>
    </xf>
    <xf numFmtId="3" fontId="31" fillId="0" borderId="0" xfId="0" applyNumberFormat="1" applyFont="1" applyAlignment="1">
      <alignment horizontal="center"/>
    </xf>
    <xf numFmtId="3" fontId="31" fillId="0" borderId="10" xfId="0" applyNumberFormat="1" applyFont="1" applyBorder="1" applyAlignment="1">
      <alignment horizontal="center"/>
    </xf>
    <xf numFmtId="10" fontId="31" fillId="2" borderId="0" xfId="0" applyNumberFormat="1" applyFont="1" applyFill="1" applyAlignment="1">
      <alignment horizontal="center"/>
    </xf>
    <xf numFmtId="10" fontId="31" fillId="2" borderId="10" xfId="0" applyNumberFormat="1" applyFont="1" applyFill="1" applyBorder="1" applyAlignment="1">
      <alignment horizontal="center"/>
    </xf>
    <xf numFmtId="0" fontId="31" fillId="0" borderId="9" xfId="0" applyFont="1" applyBorder="1" applyAlignment="1">
      <alignment horizontal="center"/>
    </xf>
    <xf numFmtId="0" fontId="31" fillId="0" borderId="0" xfId="0" applyFont="1" applyAlignment="1">
      <alignment horizontal="center"/>
    </xf>
    <xf numFmtId="0" fontId="31" fillId="0" borderId="10" xfId="0" applyFont="1" applyBorder="1" applyAlignment="1">
      <alignment horizontal="center"/>
    </xf>
    <xf numFmtId="0" fontId="31" fillId="2" borderId="10" xfId="0" applyFont="1" applyFill="1" applyBorder="1" applyAlignment="1">
      <alignment horizontal="center"/>
    </xf>
    <xf numFmtId="10" fontId="31" fillId="0" borderId="0" xfId="0" applyNumberFormat="1" applyFont="1" applyAlignment="1">
      <alignment horizontal="center"/>
    </xf>
    <xf numFmtId="10" fontId="31" fillId="0" borderId="10" xfId="0" applyNumberFormat="1" applyFont="1" applyBorder="1" applyAlignment="1">
      <alignment horizontal="center"/>
    </xf>
    <xf numFmtId="0" fontId="27" fillId="2" borderId="9" xfId="0" applyFont="1" applyFill="1" applyBorder="1" applyAlignment="1">
      <alignment horizontal="left" indent="1"/>
    </xf>
    <xf numFmtId="10" fontId="27" fillId="0" borderId="0" xfId="0" applyNumberFormat="1" applyFont="1" applyAlignment="1">
      <alignment horizontal="center"/>
    </xf>
    <xf numFmtId="10" fontId="27" fillId="0" borderId="10" xfId="0" applyNumberFormat="1" applyFont="1" applyBorder="1" applyAlignment="1">
      <alignment horizontal="center"/>
    </xf>
    <xf numFmtId="0" fontId="27" fillId="2" borderId="9" xfId="0" applyFont="1" applyFill="1" applyBorder="1" applyAlignment="1">
      <alignment horizontal="center"/>
    </xf>
    <xf numFmtId="3" fontId="27" fillId="0" borderId="5" xfId="0" applyNumberFormat="1" applyFont="1" applyBorder="1" applyAlignment="1">
      <alignment horizontal="center"/>
    </xf>
    <xf numFmtId="3" fontId="27" fillId="0" borderId="6" xfId="0" applyNumberFormat="1" applyFont="1" applyBorder="1" applyAlignment="1">
      <alignment horizontal="center"/>
    </xf>
    <xf numFmtId="3" fontId="27" fillId="0" borderId="7" xfId="0" applyNumberFormat="1" applyFont="1" applyBorder="1" applyAlignment="1">
      <alignment horizontal="center"/>
    </xf>
    <xf numFmtId="10" fontId="27" fillId="0" borderId="6" xfId="0" applyNumberFormat="1" applyFont="1" applyBorder="1" applyAlignment="1">
      <alignment horizontal="center"/>
    </xf>
    <xf numFmtId="10" fontId="27" fillId="0" borderId="7" xfId="0" applyNumberFormat="1" applyFont="1" applyBorder="1" applyAlignment="1">
      <alignment horizontal="center"/>
    </xf>
    <xf numFmtId="0" fontId="27" fillId="0" borderId="0" xfId="0" applyFont="1"/>
    <xf numFmtId="0" fontId="24" fillId="0" borderId="5"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5" fillId="0" borderId="11" xfId="0" applyFont="1" applyBorder="1" applyAlignment="1">
      <alignment horizontal="center"/>
    </xf>
    <xf numFmtId="3" fontId="25" fillId="0" borderId="10" xfId="0" applyNumberFormat="1" applyFont="1" applyBorder="1" applyAlignment="1">
      <alignment horizontal="center"/>
    </xf>
    <xf numFmtId="10" fontId="25" fillId="0" borderId="9" xfId="0" applyNumberFormat="1" applyFont="1" applyBorder="1" applyAlignment="1">
      <alignment horizontal="center"/>
    </xf>
    <xf numFmtId="10" fontId="25" fillId="0" borderId="10" xfId="0" applyNumberFormat="1" applyFont="1" applyBorder="1" applyAlignment="1">
      <alignment horizontal="center"/>
    </xf>
    <xf numFmtId="3" fontId="24" fillId="0" borderId="10" xfId="0" applyNumberFormat="1" applyFont="1" applyBorder="1" applyAlignment="1">
      <alignment horizontal="center"/>
    </xf>
    <xf numFmtId="10" fontId="24" fillId="0" borderId="9" xfId="0" applyNumberFormat="1" applyFont="1" applyBorder="1" applyAlignment="1">
      <alignment horizontal="center"/>
    </xf>
    <xf numFmtId="10" fontId="24" fillId="0" borderId="10" xfId="0" applyNumberFormat="1" applyFont="1" applyBorder="1" applyAlignment="1">
      <alignment horizontal="center"/>
    </xf>
    <xf numFmtId="0" fontId="25" fillId="2" borderId="9" xfId="0" applyFont="1" applyFill="1" applyBorder="1"/>
    <xf numFmtId="0" fontId="25" fillId="2" borderId="0" xfId="0" applyFont="1" applyFill="1"/>
    <xf numFmtId="0" fontId="25" fillId="2" borderId="10" xfId="0" applyFont="1" applyFill="1" applyBorder="1"/>
    <xf numFmtId="0" fontId="0" fillId="0" borderId="10" xfId="0" applyFont="1" applyBorder="1"/>
    <xf numFmtId="0" fontId="25" fillId="0" borderId="10" xfId="0" applyFont="1" applyBorder="1"/>
    <xf numFmtId="0" fontId="0" fillId="0" borderId="9" xfId="0" applyFont="1" applyBorder="1"/>
    <xf numFmtId="0" fontId="24" fillId="2" borderId="9" xfId="0" applyFont="1" applyFill="1" applyBorder="1"/>
    <xf numFmtId="0" fontId="24" fillId="2" borderId="10" xfId="0" applyFont="1" applyFill="1" applyBorder="1"/>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3" fontId="24" fillId="0" borderId="7" xfId="0" applyNumberFormat="1" applyFont="1" applyBorder="1" applyAlignment="1">
      <alignment horizontal="center"/>
    </xf>
    <xf numFmtId="10" fontId="24" fillId="0" borderId="5" xfId="0" applyNumberFormat="1" applyFont="1" applyBorder="1" applyAlignment="1">
      <alignment horizontal="center"/>
    </xf>
    <xf numFmtId="10" fontId="24" fillId="0" borderId="7" xfId="0" applyNumberFormat="1" applyFont="1" applyBorder="1" applyAlignment="1">
      <alignment horizontal="center"/>
    </xf>
    <xf numFmtId="0" fontId="33" fillId="3" borderId="0" xfId="0" applyFont="1" applyFill="1"/>
    <xf numFmtId="0" fontId="33" fillId="3" borderId="0" xfId="0" applyFont="1" applyFill="1" applyAlignment="1">
      <alignment horizontal="center"/>
    </xf>
    <xf numFmtId="0" fontId="34" fillId="0" borderId="0" xfId="0" applyFont="1"/>
    <xf numFmtId="0" fontId="27" fillId="2" borderId="6" xfId="0" applyFont="1" applyFill="1" applyBorder="1"/>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xf numFmtId="0" fontId="31" fillId="2" borderId="9" xfId="0" applyFont="1" applyFill="1" applyBorder="1"/>
    <xf numFmtId="0" fontId="27" fillId="2" borderId="2" xfId="0" applyFont="1" applyFill="1" applyBorder="1" applyAlignment="1">
      <alignment horizontal="center"/>
    </xf>
    <xf numFmtId="10" fontId="27" fillId="0" borderId="9" xfId="0" applyNumberFormat="1" applyFont="1" applyBorder="1" applyAlignment="1">
      <alignment horizontal="center"/>
    </xf>
    <xf numFmtId="0" fontId="27" fillId="0" borderId="9" xfId="0" applyFont="1" applyBorder="1"/>
    <xf numFmtId="0" fontId="27" fillId="0" borderId="9" xfId="0" applyFont="1" applyBorder="1" applyAlignment="1">
      <alignment horizontal="left"/>
    </xf>
    <xf numFmtId="0" fontId="31" fillId="0" borderId="9" xfId="0" applyFont="1" applyBorder="1"/>
    <xf numFmtId="0" fontId="31" fillId="0" borderId="9" xfId="0" applyFont="1" applyBorder="1" applyAlignment="1">
      <alignment horizontal="left"/>
    </xf>
    <xf numFmtId="0" fontId="27" fillId="2" borderId="9" xfId="0" applyFont="1" applyFill="1" applyBorder="1" applyAlignment="1">
      <alignment horizontal="left"/>
    </xf>
    <xf numFmtId="0" fontId="35" fillId="2" borderId="9" xfId="0" applyFont="1" applyFill="1" applyBorder="1" applyAlignment="1">
      <alignment horizontal="center"/>
    </xf>
    <xf numFmtId="0" fontId="27" fillId="0" borderId="5" xfId="0" applyFont="1" applyBorder="1" applyAlignment="1">
      <alignment horizontal="left"/>
    </xf>
    <xf numFmtId="3" fontId="27" fillId="2" borderId="5" xfId="0" applyNumberFormat="1" applyFont="1" applyFill="1" applyBorder="1" applyAlignment="1">
      <alignment horizontal="center"/>
    </xf>
    <xf numFmtId="3" fontId="27" fillId="2" borderId="6" xfId="0" applyNumberFormat="1" applyFont="1" applyFill="1" applyBorder="1" applyAlignment="1">
      <alignment horizontal="center"/>
    </xf>
    <xf numFmtId="0" fontId="27" fillId="0" borderId="0" xfId="0" applyFont="1" applyAlignment="1">
      <alignment vertical="top"/>
    </xf>
    <xf numFmtId="0" fontId="33" fillId="0" borderId="0" xfId="0" applyFont="1"/>
    <xf numFmtId="0" fontId="29" fillId="3" borderId="0" xfId="0" applyFont="1" applyFill="1" applyAlignment="1">
      <alignment horizontal="center"/>
    </xf>
    <xf numFmtId="0" fontId="27" fillId="2" borderId="0" xfId="0" applyFont="1" applyFill="1" applyAlignment="1">
      <alignment horizontal="centerContinuous"/>
    </xf>
    <xf numFmtId="0" fontId="31" fillId="2" borderId="1" xfId="0" applyFont="1" applyFill="1" applyBorder="1"/>
    <xf numFmtId="0" fontId="27" fillId="2" borderId="8" xfId="0" applyFont="1" applyFill="1" applyBorder="1"/>
    <xf numFmtId="0" fontId="27" fillId="0" borderId="8" xfId="0" applyFont="1" applyBorder="1"/>
    <xf numFmtId="0" fontId="27" fillId="0" borderId="8" xfId="0" applyFont="1" applyBorder="1" applyAlignment="1">
      <alignment horizontal="left"/>
    </xf>
    <xf numFmtId="0" fontId="31" fillId="0" borderId="8" xfId="0" applyFont="1" applyBorder="1"/>
    <xf numFmtId="0" fontId="31" fillId="0" borderId="8" xfId="0" applyFont="1" applyBorder="1" applyAlignment="1">
      <alignment horizontal="left"/>
    </xf>
    <xf numFmtId="0" fontId="27" fillId="2" borderId="8" xfId="0" applyFont="1" applyFill="1" applyBorder="1" applyAlignment="1">
      <alignment horizontal="left"/>
    </xf>
    <xf numFmtId="0" fontId="31" fillId="2" borderId="10" xfId="0" applyFont="1" applyFill="1" applyBorder="1" applyAlignment="1">
      <alignment horizontal="left"/>
    </xf>
    <xf numFmtId="0" fontId="27" fillId="0" borderId="4" xfId="0" applyFont="1" applyBorder="1" applyAlignment="1">
      <alignment horizontal="left"/>
    </xf>
    <xf numFmtId="10" fontId="27" fillId="0" borderId="5" xfId="0" applyNumberFormat="1" applyFont="1" applyBorder="1" applyAlignment="1">
      <alignment horizontal="center"/>
    </xf>
    <xf numFmtId="0" fontId="31" fillId="2" borderId="10" xfId="0" applyFont="1" applyFill="1" applyBorder="1"/>
    <xf numFmtId="0" fontId="27" fillId="0" borderId="0" xfId="0" applyFont="1" applyAlignment="1">
      <alignment horizontal="center" vertical="center"/>
    </xf>
    <xf numFmtId="0" fontId="27" fillId="0" borderId="0" xfId="0" applyFont="1" applyAlignment="1">
      <alignment horizontal="left" vertical="top"/>
    </xf>
    <xf numFmtId="0" fontId="34" fillId="3" borderId="0" xfId="0" applyFont="1" applyFill="1"/>
    <xf numFmtId="0" fontId="34" fillId="3" borderId="6" xfId="0" applyFont="1" applyFill="1" applyBorder="1"/>
    <xf numFmtId="0" fontId="37" fillId="0" borderId="0" xfId="0" applyFont="1"/>
    <xf numFmtId="0" fontId="30" fillId="0" borderId="0" xfId="1" applyFont="1"/>
    <xf numFmtId="0" fontId="38" fillId="3" borderId="6" xfId="0" applyFont="1" applyFill="1" applyBorder="1"/>
    <xf numFmtId="0" fontId="40" fillId="4" borderId="0" xfId="0" applyFont="1" applyFill="1" applyAlignment="1">
      <alignment vertical="top"/>
    </xf>
    <xf numFmtId="164" fontId="40" fillId="4" borderId="6" xfId="0" quotePrefix="1" applyNumberFormat="1" applyFont="1" applyFill="1" applyBorder="1" applyAlignment="1">
      <alignment vertical="center"/>
    </xf>
    <xf numFmtId="0" fontId="40" fillId="4" borderId="6" xfId="0" applyFont="1" applyFill="1" applyBorder="1" applyAlignment="1">
      <alignment horizontal="center"/>
    </xf>
    <xf numFmtId="0" fontId="27" fillId="0" borderId="0" xfId="0" applyFont="1" applyAlignment="1">
      <alignment vertical="center"/>
    </xf>
    <xf numFmtId="3" fontId="27" fillId="0" borderId="0" xfId="0" applyNumberFormat="1" applyFont="1" applyAlignment="1">
      <alignment vertical="center"/>
    </xf>
    <xf numFmtId="10" fontId="27" fillId="0" borderId="0" xfId="0" applyNumberFormat="1" applyFont="1" applyAlignment="1">
      <alignment horizontal="center" vertical="center"/>
    </xf>
    <xf numFmtId="0" fontId="27" fillId="2" borderId="0" xfId="0" applyFont="1" applyFill="1" applyAlignment="1">
      <alignment vertical="center" wrapText="1"/>
    </xf>
    <xf numFmtId="3" fontId="27" fillId="2" borderId="0" xfId="0" applyNumberFormat="1" applyFont="1" applyFill="1" applyAlignment="1">
      <alignment vertical="center"/>
    </xf>
    <xf numFmtId="10" fontId="27" fillId="2" borderId="0" xfId="0" applyNumberFormat="1" applyFont="1" applyFill="1" applyAlignment="1">
      <alignment horizontal="center" vertical="center"/>
    </xf>
    <xf numFmtId="3" fontId="31" fillId="2" borderId="0" xfId="0" applyNumberFormat="1" applyFont="1" applyFill="1" applyAlignment="1">
      <alignment vertical="center"/>
    </xf>
    <xf numFmtId="3" fontId="31" fillId="0" borderId="0" xfId="0" applyNumberFormat="1" applyFont="1" applyAlignment="1">
      <alignment vertical="center"/>
    </xf>
    <xf numFmtId="10" fontId="31" fillId="2" borderId="0" xfId="0" applyNumberFormat="1" applyFont="1" applyFill="1" applyAlignment="1">
      <alignment horizontal="center" vertical="center"/>
    </xf>
    <xf numFmtId="0" fontId="27" fillId="2" borderId="0" xfId="0" applyFont="1" applyFill="1" applyAlignment="1">
      <alignment vertical="center"/>
    </xf>
    <xf numFmtId="0" fontId="27" fillId="2" borderId="0" xfId="0" applyFont="1" applyFill="1" applyAlignment="1">
      <alignment horizontal="center" vertical="center"/>
    </xf>
    <xf numFmtId="0" fontId="31" fillId="2" borderId="0" xfId="0" applyFont="1" applyFill="1" applyAlignment="1">
      <alignment vertical="center"/>
    </xf>
    <xf numFmtId="10" fontId="27" fillId="0" borderId="6" xfId="0" applyNumberFormat="1" applyFont="1" applyBorder="1" applyAlignment="1">
      <alignment horizontal="center" vertical="center"/>
    </xf>
    <xf numFmtId="10" fontId="27" fillId="2" borderId="6" xfId="0" applyNumberFormat="1" applyFont="1" applyFill="1" applyBorder="1" applyAlignment="1">
      <alignment horizontal="center" vertical="center"/>
    </xf>
    <xf numFmtId="0" fontId="27" fillId="0" borderId="0" xfId="0" applyFont="1" applyAlignment="1">
      <alignment horizontal="right" vertical="center"/>
    </xf>
    <xf numFmtId="0" fontId="27" fillId="0" borderId="6" xfId="0" applyFont="1" applyBorder="1" applyAlignment="1">
      <alignment horizontal="center" vertical="center"/>
    </xf>
    <xf numFmtId="0" fontId="31" fillId="0" borderId="0" xfId="0" applyFont="1" applyAlignment="1">
      <alignment vertical="center"/>
    </xf>
    <xf numFmtId="10" fontId="27" fillId="0" borderId="13" xfId="0" applyNumberFormat="1" applyFont="1" applyBorder="1" applyAlignment="1">
      <alignment horizontal="center"/>
    </xf>
    <xf numFmtId="0" fontId="31" fillId="0" borderId="13" xfId="0" applyFont="1" applyBorder="1" applyAlignment="1">
      <alignment horizontal="center"/>
    </xf>
    <xf numFmtId="0" fontId="29" fillId="3" borderId="1" xfId="0" applyFont="1" applyFill="1" applyBorder="1"/>
    <xf numFmtId="164" fontId="29" fillId="3" borderId="8" xfId="0" quotePrefix="1" applyNumberFormat="1" applyFont="1" applyFill="1" applyBorder="1"/>
    <xf numFmtId="0" fontId="29" fillId="3" borderId="9" xfId="0" applyFont="1" applyFill="1" applyBorder="1" applyAlignment="1">
      <alignment horizontal="center"/>
    </xf>
    <xf numFmtId="0" fontId="29" fillId="3" borderId="10" xfId="0" applyFont="1" applyFill="1" applyBorder="1" applyAlignment="1">
      <alignment horizontal="center"/>
    </xf>
    <xf numFmtId="0" fontId="30" fillId="3" borderId="6" xfId="1" applyFont="1" applyFill="1" applyBorder="1"/>
    <xf numFmtId="0" fontId="29" fillId="3" borderId="5" xfId="0" applyFont="1" applyFill="1" applyBorder="1"/>
    <xf numFmtId="0" fontId="29" fillId="3" borderId="6" xfId="0" applyFont="1" applyFill="1" applyBorder="1"/>
    <xf numFmtId="0" fontId="29" fillId="3" borderId="7" xfId="0" applyFont="1" applyFill="1" applyBorder="1"/>
    <xf numFmtId="0" fontId="37" fillId="0" borderId="8" xfId="0" applyFont="1" applyBorder="1"/>
    <xf numFmtId="0" fontId="31" fillId="2" borderId="9"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0"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3" xfId="0" applyFont="1" applyBorder="1" applyAlignment="1">
      <alignment horizontal="center" vertical="center" wrapText="1"/>
    </xf>
    <xf numFmtId="0" fontId="34" fillId="0" borderId="8" xfId="0" applyFont="1" applyBorder="1"/>
    <xf numFmtId="3" fontId="27" fillId="2" borderId="9" xfId="0" applyNumberFormat="1" applyFont="1" applyFill="1" applyBorder="1" applyAlignment="1">
      <alignment horizontal="center" vertical="center"/>
    </xf>
    <xf numFmtId="3" fontId="27" fillId="2" borderId="0" xfId="0" applyNumberFormat="1" applyFont="1" applyFill="1" applyAlignment="1">
      <alignment horizontal="center" vertical="center"/>
    </xf>
    <xf numFmtId="3" fontId="27" fillId="2" borderId="10" xfId="0" applyNumberFormat="1" applyFont="1" applyFill="1" applyBorder="1" applyAlignment="1">
      <alignment horizontal="center" vertical="center"/>
    </xf>
    <xf numFmtId="10" fontId="41" fillId="0" borderId="9" xfId="0" applyNumberFormat="1" applyFont="1" applyBorder="1" applyAlignment="1">
      <alignment horizontal="center" wrapText="1"/>
    </xf>
    <xf numFmtId="10" fontId="41" fillId="0" borderId="0" xfId="0" applyNumberFormat="1" applyFont="1" applyAlignment="1">
      <alignment horizontal="center" wrapText="1"/>
    </xf>
    <xf numFmtId="0" fontId="41" fillId="0" borderId="9" xfId="0" applyFont="1" applyBorder="1" applyAlignment="1">
      <alignment horizontal="center" wrapText="1"/>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41" fillId="0" borderId="0" xfId="0" applyFont="1" applyAlignment="1">
      <alignment horizontal="center" wrapText="1"/>
    </xf>
    <xf numFmtId="0" fontId="37" fillId="0" borderId="4" xfId="0" applyFont="1" applyBorder="1"/>
    <xf numFmtId="3" fontId="27" fillId="2" borderId="5" xfId="0" applyNumberFormat="1" applyFont="1" applyFill="1" applyBorder="1" applyAlignment="1">
      <alignment horizontal="center" vertical="center"/>
    </xf>
    <xf numFmtId="3" fontId="27" fillId="2" borderId="6" xfId="0" applyNumberFormat="1" applyFont="1" applyFill="1" applyBorder="1" applyAlignment="1">
      <alignment horizontal="center" vertical="center"/>
    </xf>
    <xf numFmtId="3" fontId="27" fillId="2" borderId="7" xfId="0" applyNumberFormat="1" applyFont="1" applyFill="1" applyBorder="1" applyAlignment="1">
      <alignment horizontal="center" vertical="center"/>
    </xf>
    <xf numFmtId="10" fontId="41" fillId="0" borderId="5" xfId="0" applyNumberFormat="1" applyFont="1" applyBorder="1" applyAlignment="1">
      <alignment horizontal="center" wrapText="1"/>
    </xf>
    <xf numFmtId="10" fontId="41" fillId="0" borderId="6" xfId="0" applyNumberFormat="1" applyFont="1" applyBorder="1" applyAlignment="1">
      <alignment horizontal="center" wrapText="1"/>
    </xf>
    <xf numFmtId="0" fontId="34" fillId="0" borderId="6" xfId="0" applyFont="1" applyBorder="1"/>
    <xf numFmtId="3" fontId="31" fillId="2" borderId="5" xfId="0" applyNumberFormat="1" applyFont="1" applyFill="1" applyBorder="1" applyAlignment="1">
      <alignment horizontal="center" vertical="center" wrapText="1"/>
    </xf>
    <xf numFmtId="3" fontId="31" fillId="2" borderId="6" xfId="0" applyNumberFormat="1" applyFont="1" applyFill="1" applyBorder="1" applyAlignment="1">
      <alignment horizontal="center" vertical="center" wrapText="1"/>
    </xf>
    <xf numFmtId="3" fontId="31" fillId="2" borderId="7" xfId="0" applyNumberFormat="1" applyFont="1" applyFill="1" applyBorder="1" applyAlignment="1">
      <alignment horizontal="center" vertical="center" wrapText="1"/>
    </xf>
    <xf numFmtId="10" fontId="36" fillId="0" borderId="5" xfId="0" applyNumberFormat="1" applyFont="1" applyBorder="1" applyAlignment="1">
      <alignment horizontal="center" vertical="center" wrapText="1"/>
    </xf>
    <xf numFmtId="10" fontId="36" fillId="0" borderId="6" xfId="0" applyNumberFormat="1" applyFont="1" applyBorder="1" applyAlignment="1">
      <alignment horizontal="center" vertical="center" wrapText="1"/>
    </xf>
    <xf numFmtId="0" fontId="27" fillId="0" borderId="0" xfId="0" applyFont="1" applyAlignment="1">
      <alignment horizontal="left" vertical="center"/>
    </xf>
    <xf numFmtId="0" fontId="31" fillId="2" borderId="9" xfId="0" applyFont="1" applyFill="1" applyBorder="1" applyAlignment="1">
      <alignment horizontal="left" vertical="center"/>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27" fillId="0" borderId="9" xfId="0" applyFont="1" applyBorder="1" applyAlignment="1">
      <alignment wrapText="1"/>
    </xf>
    <xf numFmtId="0" fontId="31" fillId="0" borderId="9" xfId="0" applyFont="1" applyBorder="1" applyAlignment="1">
      <alignment wrapText="1"/>
    </xf>
    <xf numFmtId="0" fontId="27" fillId="0" borderId="9" xfId="0" applyFont="1" applyBorder="1" applyAlignment="1">
      <alignment horizontal="left" wrapText="1"/>
    </xf>
    <xf numFmtId="0" fontId="27" fillId="0" borderId="9" xfId="0" applyFont="1" applyBorder="1" applyAlignment="1">
      <alignment horizontal="left" vertical="center" wrapText="1"/>
    </xf>
    <xf numFmtId="0" fontId="31" fillId="0" borderId="9" xfId="0" applyFont="1" applyBorder="1" applyAlignment="1">
      <alignment horizontal="left" vertical="center" wrapText="1"/>
    </xf>
    <xf numFmtId="0" fontId="31" fillId="0" borderId="9" xfId="0" applyFont="1" applyBorder="1" applyAlignment="1">
      <alignment horizontal="left" vertical="center"/>
    </xf>
    <xf numFmtId="0" fontId="27" fillId="0" borderId="5" xfId="0" applyFont="1" applyBorder="1" applyAlignment="1">
      <alignment wrapText="1"/>
    </xf>
    <xf numFmtId="0" fontId="31" fillId="0" borderId="14" xfId="0" applyFont="1" applyBorder="1" applyAlignment="1">
      <alignment horizontal="left" vertical="center" wrapText="1"/>
    </xf>
    <xf numFmtId="0" fontId="27" fillId="0" borderId="0" xfId="0" applyFont="1" applyAlignment="1">
      <alignment horizontal="left" vertical="center" wrapText="1"/>
    </xf>
    <xf numFmtId="0" fontId="29" fillId="3" borderId="0" xfId="0" applyFont="1" applyFill="1"/>
    <xf numFmtId="0" fontId="29" fillId="3" borderId="0" xfId="0" quotePrefix="1" applyFont="1" applyFill="1"/>
    <xf numFmtId="0" fontId="29" fillId="3" borderId="9" xfId="0" quotePrefix="1" applyFont="1" applyFill="1" applyBorder="1" applyAlignment="1">
      <alignment horizontal="center"/>
    </xf>
    <xf numFmtId="0" fontId="29" fillId="3" borderId="0" xfId="0" quotePrefix="1" applyFont="1" applyFill="1" applyAlignment="1">
      <alignment horizontal="center"/>
    </xf>
    <xf numFmtId="0" fontId="29" fillId="3" borderId="10" xfId="0" quotePrefix="1" applyFont="1" applyFill="1" applyBorder="1" applyAlignment="1">
      <alignment horizontal="center"/>
    </xf>
    <xf numFmtId="0" fontId="27" fillId="2" borderId="9" xfId="0" applyFont="1" applyFill="1" applyBorder="1" applyAlignment="1">
      <alignment vertical="center"/>
    </xf>
    <xf numFmtId="3" fontId="27" fillId="0" borderId="2" xfId="0" applyNumberFormat="1" applyFont="1" applyBorder="1" applyAlignment="1">
      <alignment vertical="center"/>
    </xf>
    <xf numFmtId="3" fontId="27" fillId="0" borderId="3" xfId="0" applyNumberFormat="1" applyFont="1" applyBorder="1" applyAlignment="1">
      <alignment vertical="center"/>
    </xf>
    <xf numFmtId="3" fontId="27" fillId="0" borderId="11" xfId="0" applyNumberFormat="1" applyFont="1" applyBorder="1" applyAlignment="1">
      <alignment vertical="center"/>
    </xf>
    <xf numFmtId="10" fontId="27" fillId="0" borderId="2" xfId="0" applyNumberFormat="1" applyFont="1" applyBorder="1" applyAlignment="1">
      <alignment vertical="center"/>
    </xf>
    <xf numFmtId="10" fontId="27" fillId="0" borderId="3" xfId="0" applyNumberFormat="1" applyFont="1" applyBorder="1" applyAlignment="1">
      <alignment vertical="center"/>
    </xf>
    <xf numFmtId="3" fontId="27" fillId="0" borderId="9" xfId="0" applyNumberFormat="1" applyFont="1" applyBorder="1" applyAlignment="1">
      <alignment vertical="center"/>
    </xf>
    <xf numFmtId="3" fontId="27" fillId="0" borderId="10" xfId="0" applyNumberFormat="1" applyFont="1" applyBorder="1" applyAlignment="1">
      <alignment vertical="center"/>
    </xf>
    <xf numFmtId="10" fontId="27" fillId="0" borderId="9" xfId="0" applyNumberFormat="1" applyFont="1" applyBorder="1" applyAlignment="1">
      <alignment vertical="center"/>
    </xf>
    <xf numFmtId="10" fontId="27" fillId="0" borderId="0" xfId="0" applyNumberFormat="1" applyFont="1" applyAlignment="1">
      <alignment vertical="center"/>
    </xf>
    <xf numFmtId="3" fontId="27" fillId="0" borderId="9" xfId="0" applyNumberFormat="1" applyFont="1" applyBorder="1"/>
    <xf numFmtId="3" fontId="27" fillId="0" borderId="0" xfId="0" applyNumberFormat="1" applyFont="1"/>
    <xf numFmtId="10" fontId="27" fillId="0" borderId="9" xfId="0" applyNumberFormat="1" applyFont="1" applyBorder="1"/>
    <xf numFmtId="10" fontId="27" fillId="0" borderId="0" xfId="0" applyNumberFormat="1" applyFont="1"/>
    <xf numFmtId="0" fontId="27" fillId="2" borderId="5" xfId="0" applyFont="1" applyFill="1" applyBorder="1" applyAlignment="1">
      <alignment horizontal="left"/>
    </xf>
    <xf numFmtId="3" fontId="27" fillId="0" borderId="5" xfId="0" applyNumberFormat="1" applyFont="1" applyBorder="1" applyAlignment="1">
      <alignment vertical="center"/>
    </xf>
    <xf numFmtId="3" fontId="27" fillId="0" borderId="6" xfId="0" applyNumberFormat="1" applyFont="1" applyBorder="1" applyAlignment="1">
      <alignment vertical="center"/>
    </xf>
    <xf numFmtId="3" fontId="27" fillId="0" borderId="7" xfId="0" applyNumberFormat="1" applyFont="1" applyBorder="1" applyAlignment="1">
      <alignment vertical="center"/>
    </xf>
    <xf numFmtId="0" fontId="31" fillId="2" borderId="14" xfId="0" applyFont="1" applyFill="1" applyBorder="1" applyAlignment="1">
      <alignment vertical="center"/>
    </xf>
    <xf numFmtId="3" fontId="31" fillId="0" borderId="14" xfId="0" applyNumberFormat="1" applyFont="1" applyBorder="1" applyAlignment="1">
      <alignment vertical="center"/>
    </xf>
    <xf numFmtId="3" fontId="31" fillId="0" borderId="13" xfId="0" applyNumberFormat="1" applyFont="1" applyBorder="1" applyAlignment="1">
      <alignment vertical="center"/>
    </xf>
    <xf numFmtId="10" fontId="31" fillId="0" borderId="14" xfId="0" applyNumberFormat="1" applyFont="1" applyBorder="1" applyAlignment="1">
      <alignment vertical="center"/>
    </xf>
    <xf numFmtId="10" fontId="31" fillId="0" borderId="13" xfId="0" applyNumberFormat="1" applyFont="1" applyBorder="1" applyAlignment="1">
      <alignment vertical="center"/>
    </xf>
    <xf numFmtId="0" fontId="27" fillId="2" borderId="2" xfId="0" applyFont="1" applyFill="1" applyBorder="1" applyAlignment="1">
      <alignment vertical="center"/>
    </xf>
    <xf numFmtId="3" fontId="27" fillId="2" borderId="2" xfId="0" applyNumberFormat="1" applyFont="1" applyFill="1" applyBorder="1"/>
    <xf numFmtId="3" fontId="27" fillId="2" borderId="3" xfId="0" applyNumberFormat="1" applyFont="1" applyFill="1" applyBorder="1"/>
    <xf numFmtId="3" fontId="27" fillId="2" borderId="11" xfId="0" applyNumberFormat="1" applyFont="1" applyFill="1" applyBorder="1"/>
    <xf numFmtId="10" fontId="27" fillId="2" borderId="2" xfId="0" applyNumberFormat="1" applyFont="1" applyFill="1" applyBorder="1"/>
    <xf numFmtId="10" fontId="27" fillId="2" borderId="3" xfId="0" applyNumberFormat="1" applyFont="1" applyFill="1" applyBorder="1"/>
    <xf numFmtId="3" fontId="27" fillId="2" borderId="9" xfId="0" applyNumberFormat="1" applyFont="1" applyFill="1" applyBorder="1" applyAlignment="1">
      <alignment vertical="center"/>
    </xf>
    <xf numFmtId="3" fontId="27" fillId="2" borderId="10" xfId="0" applyNumberFormat="1" applyFont="1" applyFill="1" applyBorder="1" applyAlignment="1">
      <alignment vertical="center"/>
    </xf>
    <xf numFmtId="10" fontId="27" fillId="2" borderId="9" xfId="0" applyNumberFormat="1" applyFont="1" applyFill="1" applyBorder="1" applyAlignment="1">
      <alignment vertical="center"/>
    </xf>
    <xf numFmtId="10" fontId="27" fillId="2" borderId="0" xfId="0" applyNumberFormat="1" applyFont="1" applyFill="1" applyAlignment="1">
      <alignment vertical="center"/>
    </xf>
    <xf numFmtId="0" fontId="27" fillId="2" borderId="5" xfId="0" applyFont="1" applyFill="1" applyBorder="1" applyAlignment="1">
      <alignment vertical="center"/>
    </xf>
    <xf numFmtId="3" fontId="27" fillId="2" borderId="5" xfId="0" applyNumberFormat="1" applyFont="1" applyFill="1" applyBorder="1"/>
    <xf numFmtId="3" fontId="27" fillId="2" borderId="6" xfId="0" applyNumberFormat="1" applyFont="1" applyFill="1" applyBorder="1"/>
    <xf numFmtId="3" fontId="27" fillId="2" borderId="7" xfId="0" applyNumberFormat="1" applyFont="1" applyFill="1" applyBorder="1"/>
    <xf numFmtId="10" fontId="27" fillId="2" borderId="5" xfId="0" applyNumberFormat="1" applyFont="1" applyFill="1" applyBorder="1"/>
    <xf numFmtId="10" fontId="27" fillId="2" borderId="6" xfId="0" applyNumberFormat="1" applyFont="1" applyFill="1" applyBorder="1"/>
    <xf numFmtId="3" fontId="31" fillId="2" borderId="14" xfId="0" applyNumberFormat="1" applyFont="1" applyFill="1" applyBorder="1" applyAlignment="1">
      <alignment vertical="center"/>
    </xf>
    <xf numFmtId="3" fontId="31" fillId="2" borderId="13" xfId="0" applyNumberFormat="1" applyFont="1" applyFill="1" applyBorder="1" applyAlignment="1">
      <alignment vertical="center"/>
    </xf>
    <xf numFmtId="10" fontId="31" fillId="2" borderId="14" xfId="0" applyNumberFormat="1" applyFont="1" applyFill="1" applyBorder="1" applyAlignment="1">
      <alignment vertical="center"/>
    </xf>
    <xf numFmtId="10" fontId="31" fillId="2" borderId="13" xfId="0" applyNumberFormat="1" applyFont="1" applyFill="1" applyBorder="1" applyAlignment="1">
      <alignment vertical="center"/>
    </xf>
    <xf numFmtId="0" fontId="34" fillId="3" borderId="11" xfId="0" applyFont="1" applyFill="1" applyBorder="1"/>
    <xf numFmtId="0" fontId="29" fillId="3" borderId="10" xfId="0" applyFont="1" applyFill="1" applyBorder="1" applyAlignment="1">
      <alignment vertical="center"/>
    </xf>
    <xf numFmtId="0" fontId="43" fillId="3" borderId="9" xfId="0" applyFont="1" applyFill="1" applyBorder="1" applyAlignment="1">
      <alignment horizontal="center"/>
    </xf>
    <xf numFmtId="0" fontId="43" fillId="3" borderId="0" xfId="0" applyFont="1" applyFill="1" applyAlignment="1">
      <alignment horizontal="center"/>
    </xf>
    <xf numFmtId="0" fontId="29" fillId="3" borderId="9"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9"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10" xfId="0" applyFont="1" applyFill="1" applyBorder="1"/>
    <xf numFmtId="0" fontId="29" fillId="3" borderId="5" xfId="0" applyFont="1" applyFill="1" applyBorder="1" applyAlignment="1">
      <alignment horizontal="center"/>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5" xfId="0" quotePrefix="1" applyFont="1" applyFill="1" applyBorder="1" applyAlignment="1">
      <alignment horizontal="center"/>
    </xf>
    <xf numFmtId="0" fontId="36" fillId="2" borderId="1" xfId="0" applyFont="1" applyFill="1" applyBorder="1" applyAlignment="1">
      <alignment vertical="center"/>
    </xf>
    <xf numFmtId="3" fontId="36" fillId="2" borderId="2" xfId="0" applyNumberFormat="1" applyFont="1" applyFill="1" applyBorder="1" applyAlignment="1">
      <alignment horizontal="center" vertical="center"/>
    </xf>
    <xf numFmtId="3" fontId="36" fillId="2" borderId="3" xfId="0" applyNumberFormat="1" applyFont="1" applyFill="1" applyBorder="1" applyAlignment="1">
      <alignment horizontal="center" vertical="center"/>
    </xf>
    <xf numFmtId="3" fontId="36" fillId="2" borderId="11" xfId="0" applyNumberFormat="1" applyFont="1" applyFill="1" applyBorder="1" applyAlignment="1">
      <alignment horizontal="center" vertical="center"/>
    </xf>
    <xf numFmtId="10" fontId="36" fillId="2" borderId="3" xfId="0" applyNumberFormat="1" applyFont="1" applyFill="1" applyBorder="1" applyAlignment="1">
      <alignment horizontal="center" vertical="center"/>
    </xf>
    <xf numFmtId="10" fontId="36" fillId="2" borderId="11" xfId="0" applyNumberFormat="1" applyFont="1" applyFill="1" applyBorder="1" applyAlignment="1">
      <alignment horizontal="center" vertical="center"/>
    </xf>
    <xf numFmtId="10" fontId="36" fillId="2" borderId="9" xfId="0" applyNumberFormat="1" applyFont="1" applyFill="1" applyBorder="1" applyAlignment="1">
      <alignment horizontal="center" vertical="center"/>
    </xf>
    <xf numFmtId="10" fontId="36" fillId="2" borderId="10" xfId="0" applyNumberFormat="1" applyFont="1" applyFill="1" applyBorder="1" applyAlignment="1">
      <alignment horizontal="center" vertical="center"/>
    </xf>
    <xf numFmtId="10" fontId="36" fillId="2" borderId="0" xfId="0" applyNumberFormat="1" applyFont="1" applyFill="1" applyAlignment="1">
      <alignment horizontal="center" vertical="center"/>
    </xf>
    <xf numFmtId="0" fontId="36" fillId="2" borderId="8" xfId="0" applyFont="1" applyFill="1" applyBorder="1" applyAlignment="1">
      <alignment horizontal="left" vertical="center" indent="1"/>
    </xf>
    <xf numFmtId="3" fontId="36" fillId="2" borderId="9" xfId="0" applyNumberFormat="1" applyFont="1" applyFill="1" applyBorder="1" applyAlignment="1">
      <alignment horizontal="center" vertical="center"/>
    </xf>
    <xf numFmtId="3" fontId="36" fillId="2" borderId="0" xfId="0" applyNumberFormat="1" applyFont="1" applyFill="1" applyAlignment="1">
      <alignment horizontal="center" vertical="center"/>
    </xf>
    <xf numFmtId="3" fontId="36" fillId="2" borderId="10" xfId="0" applyNumberFormat="1" applyFont="1" applyFill="1" applyBorder="1" applyAlignment="1">
      <alignment horizontal="center" vertical="center"/>
    </xf>
    <xf numFmtId="0" fontId="41" fillId="2" borderId="8" xfId="0" applyFont="1" applyFill="1" applyBorder="1" applyAlignment="1">
      <alignment horizontal="left" vertical="center" indent="1"/>
    </xf>
    <xf numFmtId="3" fontId="41" fillId="2" borderId="9" xfId="0" applyNumberFormat="1" applyFont="1" applyFill="1" applyBorder="1" applyAlignment="1">
      <alignment horizontal="center" vertical="center"/>
    </xf>
    <xf numFmtId="3" fontId="41" fillId="2" borderId="0" xfId="0" applyNumberFormat="1" applyFont="1" applyFill="1" applyAlignment="1">
      <alignment horizontal="center" vertical="center"/>
    </xf>
    <xf numFmtId="3" fontId="41" fillId="2" borderId="10" xfId="0" applyNumberFormat="1" applyFont="1" applyFill="1" applyBorder="1" applyAlignment="1">
      <alignment horizontal="center" vertical="center"/>
    </xf>
    <xf numFmtId="10" fontId="41" fillId="8" borderId="0" xfId="0" applyNumberFormat="1" applyFont="1" applyFill="1" applyAlignment="1">
      <alignment horizontal="center" vertical="center"/>
    </xf>
    <xf numFmtId="10" fontId="27" fillId="8" borderId="0" xfId="0" applyNumberFormat="1" applyFont="1" applyFill="1" applyAlignment="1">
      <alignment horizontal="center" vertical="center"/>
    </xf>
    <xf numFmtId="10" fontId="27" fillId="8" borderId="9" xfId="0" applyNumberFormat="1" applyFont="1" applyFill="1" applyBorder="1" applyAlignment="1">
      <alignment horizontal="center" vertical="center"/>
    </xf>
    <xf numFmtId="10" fontId="27" fillId="8" borderId="10" xfId="0" applyNumberFormat="1" applyFont="1" applyFill="1" applyBorder="1" applyAlignment="1">
      <alignment horizontal="center" vertical="center"/>
    </xf>
    <xf numFmtId="10" fontId="41" fillId="0" borderId="9" xfId="0" applyNumberFormat="1" applyFont="1" applyBorder="1" applyAlignment="1">
      <alignment horizontal="center" vertical="center"/>
    </xf>
    <xf numFmtId="10" fontId="41" fillId="0" borderId="0" xfId="0" applyNumberFormat="1" applyFont="1" applyAlignment="1">
      <alignment horizontal="center" vertical="center"/>
    </xf>
    <xf numFmtId="10" fontId="41" fillId="0" borderId="10" xfId="0" applyNumberFormat="1" applyFont="1" applyBorder="1" applyAlignment="1">
      <alignment horizontal="center" vertical="center"/>
    </xf>
    <xf numFmtId="10" fontId="41" fillId="8" borderId="9" xfId="0" applyNumberFormat="1" applyFont="1" applyFill="1" applyBorder="1" applyAlignment="1">
      <alignment horizontal="center" vertical="center"/>
    </xf>
    <xf numFmtId="10" fontId="27" fillId="5" borderId="0" xfId="0" applyNumberFormat="1" applyFont="1" applyFill="1" applyAlignment="1">
      <alignment horizontal="center" vertical="center"/>
    </xf>
    <xf numFmtId="10" fontId="27" fillId="0" borderId="9" xfId="0" applyNumberFormat="1" applyFont="1" applyBorder="1" applyAlignment="1">
      <alignment horizontal="center" vertical="center"/>
    </xf>
    <xf numFmtId="10" fontId="36" fillId="0" borderId="0" xfId="0" applyNumberFormat="1" applyFont="1" applyAlignment="1">
      <alignment horizontal="center" vertical="center"/>
    </xf>
    <xf numFmtId="10" fontId="36" fillId="0" borderId="10" xfId="0" applyNumberFormat="1" applyFont="1" applyBorder="1" applyAlignment="1">
      <alignment horizontal="center" vertical="center"/>
    </xf>
    <xf numFmtId="10" fontId="36" fillId="0" borderId="9" xfId="0" applyNumberFormat="1" applyFont="1" applyBorder="1" applyAlignment="1">
      <alignment horizontal="center" vertical="center"/>
    </xf>
    <xf numFmtId="10" fontId="41" fillId="5" borderId="10" xfId="0" applyNumberFormat="1" applyFont="1" applyFill="1" applyBorder="1" applyAlignment="1">
      <alignment horizontal="center" vertical="center"/>
    </xf>
    <xf numFmtId="10" fontId="41" fillId="8" borderId="10" xfId="0" applyNumberFormat="1" applyFont="1" applyFill="1" applyBorder="1" applyAlignment="1">
      <alignment horizontal="center" vertical="center"/>
    </xf>
    <xf numFmtId="10" fontId="41" fillId="5" borderId="9" xfId="0" applyNumberFormat="1" applyFont="1" applyFill="1" applyBorder="1" applyAlignment="1">
      <alignment horizontal="center" vertical="center"/>
    </xf>
    <xf numFmtId="10" fontId="27" fillId="5" borderId="10" xfId="0" applyNumberFormat="1" applyFont="1" applyFill="1" applyBorder="1" applyAlignment="1">
      <alignment horizontal="center" vertical="center"/>
    </xf>
    <xf numFmtId="0" fontId="36" fillId="2" borderId="8" xfId="0" applyFont="1" applyFill="1" applyBorder="1" applyAlignment="1">
      <alignment vertical="center"/>
    </xf>
    <xf numFmtId="10" fontId="36" fillId="5" borderId="0" xfId="0" applyNumberFormat="1" applyFont="1" applyFill="1" applyAlignment="1">
      <alignment horizontal="center" vertical="center"/>
    </xf>
    <xf numFmtId="10" fontId="36" fillId="5" borderId="10" xfId="0" applyNumberFormat="1" applyFont="1" applyFill="1" applyBorder="1" applyAlignment="1">
      <alignment horizontal="center" vertical="center"/>
    </xf>
    <xf numFmtId="10" fontId="36" fillId="5" borderId="9" xfId="0" applyNumberFormat="1" applyFont="1" applyFill="1" applyBorder="1" applyAlignment="1">
      <alignment horizontal="center" vertical="center"/>
    </xf>
    <xf numFmtId="10" fontId="36" fillId="8" borderId="10" xfId="0" applyNumberFormat="1" applyFont="1" applyFill="1" applyBorder="1" applyAlignment="1">
      <alignment horizontal="center" vertical="center"/>
    </xf>
    <xf numFmtId="0" fontId="36" fillId="2" borderId="9" xfId="0" applyFont="1" applyFill="1" applyBorder="1" applyAlignment="1">
      <alignment horizontal="center" vertical="center"/>
    </xf>
    <xf numFmtId="0" fontId="36" fillId="2" borderId="0" xfId="0" applyFont="1" applyFill="1" applyAlignment="1">
      <alignment horizontal="center" vertical="center"/>
    </xf>
    <xf numFmtId="0" fontId="36" fillId="2" borderId="10" xfId="0" applyFont="1" applyFill="1" applyBorder="1" applyAlignment="1">
      <alignment horizontal="center" vertical="center"/>
    </xf>
    <xf numFmtId="0" fontId="36" fillId="2" borderId="4" xfId="0" applyFont="1" applyFill="1" applyBorder="1" applyAlignment="1">
      <alignment vertical="center"/>
    </xf>
    <xf numFmtId="3" fontId="36" fillId="2" borderId="5" xfId="0" applyNumberFormat="1" applyFont="1" applyFill="1" applyBorder="1" applyAlignment="1">
      <alignment horizontal="center" vertical="center"/>
    </xf>
    <xf numFmtId="3" fontId="36" fillId="2" borderId="6" xfId="0" applyNumberFormat="1" applyFont="1" applyFill="1" applyBorder="1" applyAlignment="1">
      <alignment horizontal="center" vertical="center"/>
    </xf>
    <xf numFmtId="3" fontId="36" fillId="2" borderId="7" xfId="0" applyNumberFormat="1" applyFont="1" applyFill="1" applyBorder="1" applyAlignment="1">
      <alignment horizontal="center" vertical="center"/>
    </xf>
    <xf numFmtId="10" fontId="36" fillId="0" borderId="5" xfId="0" applyNumberFormat="1" applyFont="1" applyBorder="1" applyAlignment="1">
      <alignment horizontal="center" vertical="center"/>
    </xf>
    <xf numFmtId="10" fontId="36" fillId="0" borderId="7" xfId="0" applyNumberFormat="1" applyFont="1" applyBorder="1" applyAlignment="1">
      <alignment horizontal="center" vertical="center"/>
    </xf>
    <xf numFmtId="0" fontId="36" fillId="2" borderId="12" xfId="0" applyFont="1" applyFill="1" applyBorder="1" applyAlignment="1">
      <alignment vertical="center"/>
    </xf>
    <xf numFmtId="3" fontId="36" fillId="2" borderId="14" xfId="0" applyNumberFormat="1" applyFont="1" applyFill="1" applyBorder="1" applyAlignment="1">
      <alignment horizontal="center" vertical="center"/>
    </xf>
    <xf numFmtId="3" fontId="36" fillId="2" borderId="13" xfId="0" applyNumberFormat="1" applyFont="1" applyFill="1" applyBorder="1" applyAlignment="1">
      <alignment horizontal="center" vertical="center"/>
    </xf>
    <xf numFmtId="3" fontId="36" fillId="2" borderId="15" xfId="0" applyNumberFormat="1" applyFont="1" applyFill="1" applyBorder="1" applyAlignment="1">
      <alignment horizontal="center" vertical="center"/>
    </xf>
    <xf numFmtId="10" fontId="36" fillId="0" borderId="14" xfId="0" applyNumberFormat="1" applyFont="1" applyBorder="1" applyAlignment="1">
      <alignment horizontal="center" vertical="center"/>
    </xf>
    <xf numFmtId="10" fontId="36" fillId="0" borderId="15" xfId="0" applyNumberFormat="1" applyFont="1" applyBorder="1" applyAlignment="1">
      <alignment horizontal="center" vertical="center"/>
    </xf>
    <xf numFmtId="10" fontId="36" fillId="0" borderId="13" xfId="0" applyNumberFormat="1" applyFont="1" applyBorder="1" applyAlignment="1">
      <alignment horizontal="center" vertical="center"/>
    </xf>
    <xf numFmtId="0" fontId="34" fillId="0" borderId="13" xfId="0" applyFont="1" applyBorder="1"/>
    <xf numFmtId="0" fontId="41" fillId="2" borderId="0" xfId="0" applyFont="1" applyFill="1" applyAlignment="1">
      <alignment vertical="center"/>
    </xf>
    <xf numFmtId="0" fontId="27" fillId="2" borderId="0" xfId="0" applyFont="1" applyFill="1" applyAlignment="1">
      <alignment horizontal="left" vertical="center"/>
    </xf>
    <xf numFmtId="0" fontId="43" fillId="4" borderId="0" xfId="0" applyFont="1" applyFill="1" applyAlignment="1">
      <alignment vertical="center"/>
    </xf>
    <xf numFmtId="0" fontId="43" fillId="4" borderId="9" xfId="0" applyFont="1" applyFill="1" applyBorder="1" applyAlignment="1">
      <alignment vertical="center"/>
    </xf>
    <xf numFmtId="0" fontId="44" fillId="4" borderId="0" xfId="0" applyFont="1" applyFill="1" applyAlignment="1">
      <alignment horizontal="center" vertical="top"/>
    </xf>
    <xf numFmtId="0" fontId="29" fillId="4" borderId="9"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0" xfId="0" applyFont="1" applyFill="1" applyBorder="1" applyAlignment="1">
      <alignment horizontal="center" vertical="center" wrapText="1"/>
    </xf>
    <xf numFmtId="0" fontId="43" fillId="4" borderId="9"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6" xfId="0" applyFont="1" applyFill="1" applyBorder="1" applyAlignment="1">
      <alignment horizontal="center" vertical="center"/>
    </xf>
    <xf numFmtId="0" fontId="40" fillId="4" borderId="5" xfId="0" applyFont="1" applyFill="1" applyBorder="1" applyAlignment="1">
      <alignment horizontal="center"/>
    </xf>
    <xf numFmtId="0" fontId="29" fillId="4" borderId="7" xfId="0" applyFont="1" applyFill="1" applyBorder="1" applyAlignment="1">
      <alignment horizontal="center" vertical="center"/>
    </xf>
    <xf numFmtId="0" fontId="33" fillId="3" borderId="6" xfId="0" applyFont="1" applyFill="1" applyBorder="1"/>
    <xf numFmtId="0" fontId="36" fillId="0" borderId="1" xfId="0" applyFont="1" applyBorder="1" applyAlignment="1">
      <alignment vertical="center"/>
    </xf>
    <xf numFmtId="10" fontId="36" fillId="0" borderId="2" xfId="0" applyNumberFormat="1" applyFont="1" applyBorder="1" applyAlignment="1">
      <alignment horizontal="center" vertical="center"/>
    </xf>
    <xf numFmtId="10" fontId="36" fillId="0" borderId="11" xfId="0" applyNumberFormat="1" applyFont="1" applyBorder="1" applyAlignment="1">
      <alignment horizontal="center" vertical="center"/>
    </xf>
    <xf numFmtId="10" fontId="36" fillId="2" borderId="2" xfId="0" applyNumberFormat="1" applyFont="1" applyFill="1" applyBorder="1" applyAlignment="1">
      <alignment horizontal="center" vertical="center"/>
    </xf>
    <xf numFmtId="0" fontId="36" fillId="0" borderId="8" xfId="0" applyFont="1" applyBorder="1" applyAlignment="1">
      <alignment horizontal="left" vertical="center" indent="1"/>
    </xf>
    <xf numFmtId="3" fontId="36" fillId="0" borderId="9" xfId="0" applyNumberFormat="1" applyFont="1" applyBorder="1" applyAlignment="1">
      <alignment horizontal="center" vertical="center"/>
    </xf>
    <xf numFmtId="3" fontId="36" fillId="0" borderId="0" xfId="0" applyNumberFormat="1" applyFont="1" applyAlignment="1">
      <alignment horizontal="center" vertical="center"/>
    </xf>
    <xf numFmtId="3" fontId="36" fillId="0" borderId="10" xfId="0" applyNumberFormat="1" applyFont="1" applyBorder="1" applyAlignment="1">
      <alignment horizontal="center" vertical="center"/>
    </xf>
    <xf numFmtId="0" fontId="41" fillId="0" borderId="8" xfId="0" applyFont="1" applyBorder="1" applyAlignment="1">
      <alignment horizontal="left" vertical="center" indent="1"/>
    </xf>
    <xf numFmtId="3" fontId="41" fillId="0" borderId="9" xfId="0" applyNumberFormat="1" applyFont="1" applyBorder="1" applyAlignment="1">
      <alignment horizontal="center" vertical="center"/>
    </xf>
    <xf numFmtId="3" fontId="41" fillId="0" borderId="0" xfId="0" applyNumberFormat="1" applyFont="1" applyAlignment="1">
      <alignment horizontal="center" vertical="center"/>
    </xf>
    <xf numFmtId="3" fontId="41" fillId="0" borderId="10" xfId="0" applyNumberFormat="1" applyFont="1" applyBorder="1" applyAlignment="1">
      <alignment horizontal="center" vertical="center"/>
    </xf>
    <xf numFmtId="0" fontId="41" fillId="0" borderId="9" xfId="0" applyFont="1" applyBorder="1" applyAlignment="1">
      <alignment horizontal="center" vertical="center"/>
    </xf>
    <xf numFmtId="0" fontId="41" fillId="0" borderId="0" xfId="0" applyFont="1" applyAlignment="1">
      <alignment horizontal="center" vertical="center"/>
    </xf>
    <xf numFmtId="0" fontId="41" fillId="0" borderId="10" xfId="0" applyFont="1" applyBorder="1" applyAlignment="1">
      <alignment horizontal="center" vertical="center"/>
    </xf>
    <xf numFmtId="10" fontId="27" fillId="0" borderId="10" xfId="0" applyNumberFormat="1" applyFont="1" applyBorder="1" applyAlignment="1">
      <alignment horizontal="center" vertical="center"/>
    </xf>
    <xf numFmtId="0" fontId="36" fillId="0" borderId="8" xfId="0" applyFont="1" applyBorder="1" applyAlignment="1">
      <alignment vertical="center"/>
    </xf>
    <xf numFmtId="0" fontId="36" fillId="0" borderId="9" xfId="0" applyFont="1" applyBorder="1" applyAlignment="1">
      <alignment horizontal="center" vertical="center"/>
    </xf>
    <xf numFmtId="0" fontId="36" fillId="0" borderId="0" xfId="0" applyFont="1" applyAlignment="1">
      <alignment horizontal="center" vertical="center"/>
    </xf>
    <xf numFmtId="0" fontId="36" fillId="0" borderId="10" xfId="0" applyFont="1" applyBorder="1" applyAlignment="1">
      <alignment horizontal="center" vertical="center"/>
    </xf>
    <xf numFmtId="0" fontId="36" fillId="0" borderId="4" xfId="0" applyFont="1" applyBorder="1" applyAlignment="1">
      <alignmen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2" borderId="6" xfId="0" applyFont="1" applyFill="1" applyBorder="1" applyAlignment="1">
      <alignment horizontal="center" vertical="center"/>
    </xf>
    <xf numFmtId="0" fontId="36" fillId="2" borderId="7" xfId="0" applyFont="1" applyFill="1" applyBorder="1" applyAlignment="1">
      <alignment horizontal="center" vertical="center"/>
    </xf>
    <xf numFmtId="0" fontId="36" fillId="0" borderId="7" xfId="0" applyFont="1" applyBorder="1" applyAlignment="1">
      <alignment horizontal="center" vertical="center"/>
    </xf>
    <xf numFmtId="3" fontId="36" fillId="0" borderId="14"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5" xfId="0" applyNumberFormat="1" applyFont="1" applyBorder="1" applyAlignment="1">
      <alignment horizontal="center" vertical="center"/>
    </xf>
    <xf numFmtId="0" fontId="29" fillId="3" borderId="2" xfId="0" applyFont="1" applyFill="1" applyBorder="1" applyAlignment="1">
      <alignment vertical="top"/>
    </xf>
    <xf numFmtId="0" fontId="29" fillId="3" borderId="9" xfId="0" quotePrefix="1" applyFont="1" applyFill="1" applyBorder="1" applyAlignment="1">
      <alignment vertical="top"/>
    </xf>
    <xf numFmtId="0" fontId="29" fillId="3" borderId="9" xfId="0" applyFont="1" applyFill="1" applyBorder="1" applyAlignment="1">
      <alignment horizontal="center" vertical="top"/>
    </xf>
    <xf numFmtId="0" fontId="29" fillId="3" borderId="0" xfId="0" applyFont="1" applyFill="1" applyAlignment="1">
      <alignment horizontal="center" vertical="top"/>
    </xf>
    <xf numFmtId="0" fontId="29" fillId="3" borderId="10" xfId="0" applyFont="1" applyFill="1" applyBorder="1" applyAlignment="1">
      <alignment horizontal="center" vertical="top"/>
    </xf>
    <xf numFmtId="17" fontId="29" fillId="3" borderId="5" xfId="0" quotePrefix="1" applyNumberFormat="1" applyFont="1" applyFill="1" applyBorder="1" applyAlignment="1">
      <alignment horizontal="center" vertical="center"/>
    </xf>
    <xf numFmtId="17" fontId="29" fillId="3" borderId="6" xfId="0" quotePrefix="1" applyNumberFormat="1" applyFont="1" applyFill="1" applyBorder="1" applyAlignment="1">
      <alignment horizontal="center" vertical="center"/>
    </xf>
    <xf numFmtId="17" fontId="29" fillId="3" borderId="7" xfId="0" quotePrefix="1" applyNumberFormat="1" applyFont="1" applyFill="1" applyBorder="1" applyAlignment="1">
      <alignment horizontal="center" vertical="center"/>
    </xf>
    <xf numFmtId="0" fontId="27" fillId="0" borderId="9" xfId="0" applyFont="1" applyBorder="1" applyAlignment="1">
      <alignment vertical="center"/>
    </xf>
    <xf numFmtId="3" fontId="41" fillId="0" borderId="0" xfId="0" applyNumberFormat="1" applyFont="1" applyAlignment="1">
      <alignment vertical="center"/>
    </xf>
    <xf numFmtId="10" fontId="27" fillId="0" borderId="2" xfId="0" applyNumberFormat="1" applyFont="1" applyBorder="1" applyAlignment="1">
      <alignment horizontal="center" vertical="center"/>
    </xf>
    <xf numFmtId="10" fontId="27" fillId="0" borderId="3" xfId="0" applyNumberFormat="1" applyFont="1" applyBorder="1" applyAlignment="1">
      <alignment horizontal="center" vertical="center"/>
    </xf>
    <xf numFmtId="10" fontId="27" fillId="0" borderId="5" xfId="0" applyNumberFormat="1" applyFont="1" applyBorder="1" applyAlignment="1">
      <alignment horizontal="center" vertical="center"/>
    </xf>
    <xf numFmtId="0" fontId="31" fillId="0" borderId="14" xfId="0" applyFont="1" applyBorder="1" applyAlignment="1">
      <alignment vertical="center"/>
    </xf>
    <xf numFmtId="10" fontId="31" fillId="0" borderId="14" xfId="0" applyNumberFormat="1" applyFont="1" applyBorder="1" applyAlignment="1">
      <alignment horizontal="center" vertical="center"/>
    </xf>
    <xf numFmtId="10" fontId="31" fillId="0" borderId="13" xfId="0" applyNumberFormat="1" applyFont="1" applyBorder="1" applyAlignment="1">
      <alignment horizontal="center" vertical="center"/>
    </xf>
    <xf numFmtId="0" fontId="27" fillId="0" borderId="1" xfId="0" applyFont="1" applyBorder="1"/>
    <xf numFmtId="3" fontId="27" fillId="0" borderId="2" xfId="0" applyNumberFormat="1" applyFont="1" applyBorder="1"/>
    <xf numFmtId="3" fontId="27" fillId="0" borderId="3" xfId="0" applyNumberFormat="1" applyFont="1" applyBorder="1"/>
    <xf numFmtId="3" fontId="41" fillId="0" borderId="11" xfId="0" applyNumberFormat="1" applyFont="1" applyBorder="1"/>
    <xf numFmtId="3" fontId="41" fillId="0" borderId="10" xfId="0" applyNumberFormat="1" applyFont="1" applyBorder="1"/>
    <xf numFmtId="0" fontId="31" fillId="0" borderId="14" xfId="0" applyFont="1" applyBorder="1"/>
    <xf numFmtId="3" fontId="31" fillId="0" borderId="14" xfId="0" applyNumberFormat="1" applyFont="1" applyBorder="1"/>
    <xf numFmtId="3" fontId="31" fillId="0" borderId="13" xfId="0" applyNumberFormat="1" applyFont="1" applyBorder="1"/>
    <xf numFmtId="0" fontId="29" fillId="3" borderId="9" xfId="0" applyFont="1" applyFill="1" applyBorder="1" applyAlignment="1">
      <alignment vertical="top"/>
    </xf>
    <xf numFmtId="164" fontId="29" fillId="3" borderId="0" xfId="0" quotePrefix="1" applyNumberFormat="1" applyFont="1" applyFill="1"/>
    <xf numFmtId="0" fontId="29" fillId="4" borderId="9" xfId="0" applyFont="1" applyFill="1" applyBorder="1" applyAlignment="1">
      <alignment horizontal="center" vertical="top"/>
    </xf>
    <xf numFmtId="0" fontId="29" fillId="4" borderId="0" xfId="0" applyFont="1" applyFill="1" applyAlignment="1">
      <alignment horizontal="center" vertical="top"/>
    </xf>
    <xf numFmtId="0" fontId="29" fillId="4" borderId="10" xfId="0" applyFont="1" applyFill="1" applyBorder="1" applyAlignment="1">
      <alignment horizontal="center" vertical="top"/>
    </xf>
    <xf numFmtId="3" fontId="27" fillId="0" borderId="10" xfId="0" applyNumberFormat="1" applyFont="1" applyBorder="1"/>
    <xf numFmtId="3" fontId="27" fillId="0" borderId="6" xfId="0" applyNumberFormat="1" applyFont="1" applyBorder="1"/>
    <xf numFmtId="3" fontId="27" fillId="0" borderId="7" xfId="0" applyNumberFormat="1" applyFont="1" applyBorder="1"/>
    <xf numFmtId="3" fontId="31" fillId="0" borderId="15" xfId="0" applyNumberFormat="1" applyFont="1" applyBorder="1" applyAlignment="1">
      <alignment vertical="center"/>
    </xf>
    <xf numFmtId="3" fontId="41" fillId="0" borderId="2" xfId="0" applyNumberFormat="1" applyFont="1" applyBorder="1"/>
    <xf numFmtId="3" fontId="41" fillId="0" borderId="3" xfId="0" applyNumberFormat="1" applyFont="1" applyBorder="1"/>
    <xf numFmtId="3" fontId="41" fillId="0" borderId="9" xfId="0" applyNumberFormat="1" applyFont="1" applyBorder="1"/>
    <xf numFmtId="3" fontId="41" fillId="0" borderId="0" xfId="0" applyNumberFormat="1" applyFont="1"/>
    <xf numFmtId="3" fontId="36" fillId="0" borderId="14" xfId="0" applyNumberFormat="1" applyFont="1" applyBorder="1" applyAlignment="1">
      <alignment vertical="center"/>
    </xf>
    <xf numFmtId="0" fontId="30" fillId="3" borderId="5" xfId="1" applyFont="1" applyFill="1" applyBorder="1"/>
    <xf numFmtId="0" fontId="29" fillId="3" borderId="5" xfId="0" quotePrefix="1" applyFont="1" applyFill="1" applyBorder="1" applyAlignment="1">
      <alignment horizontal="center" vertical="center"/>
    </xf>
    <xf numFmtId="0" fontId="29" fillId="3" borderId="6" xfId="0" quotePrefix="1" applyFont="1" applyFill="1" applyBorder="1" applyAlignment="1">
      <alignment horizontal="center" vertical="center"/>
    </xf>
    <xf numFmtId="0" fontId="29" fillId="3" borderId="7" xfId="0" quotePrefix="1" applyFont="1" applyFill="1" applyBorder="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10" fontId="34" fillId="0" borderId="0" xfId="0" applyNumberFormat="1" applyFont="1"/>
    <xf numFmtId="0" fontId="27" fillId="0" borderId="5" xfId="0" applyFont="1" applyBorder="1"/>
    <xf numFmtId="10" fontId="34" fillId="0" borderId="6" xfId="0" applyNumberFormat="1" applyFont="1" applyBorder="1"/>
    <xf numFmtId="0" fontId="27" fillId="2" borderId="5" xfId="0" applyFont="1" applyFill="1" applyBorder="1" applyAlignment="1">
      <alignment horizontal="center"/>
    </xf>
    <xf numFmtId="0" fontId="27" fillId="2" borderId="6" xfId="0" applyFont="1" applyFill="1" applyBorder="1" applyAlignment="1">
      <alignment horizontal="center"/>
    </xf>
    <xf numFmtId="0" fontId="29" fillId="3" borderId="1" xfId="0" applyFont="1" applyFill="1" applyBorder="1" applyAlignment="1">
      <alignment vertical="top" wrapText="1"/>
    </xf>
    <xf numFmtId="0" fontId="29" fillId="3" borderId="9" xfId="0" quotePrefix="1" applyFont="1" applyFill="1" applyBorder="1" applyAlignment="1">
      <alignment vertical="top" wrapText="1"/>
    </xf>
    <xf numFmtId="0" fontId="29" fillId="3" borderId="0" xfId="0" applyFont="1" applyFill="1" applyAlignment="1">
      <alignment horizontal="center" vertical="center"/>
    </xf>
    <xf numFmtId="0" fontId="27" fillId="0" borderId="1" xfId="0" applyFont="1" applyBorder="1" applyAlignment="1">
      <alignment vertical="center"/>
    </xf>
    <xf numFmtId="3" fontId="27" fillId="0" borderId="2" xfId="0" applyNumberFormat="1" applyFont="1" applyBorder="1" applyAlignment="1">
      <alignment horizontal="center" vertical="center"/>
    </xf>
    <xf numFmtId="3" fontId="27" fillId="0" borderId="3" xfId="0" applyNumberFormat="1" applyFont="1" applyBorder="1" applyAlignment="1">
      <alignment horizontal="center" vertical="center"/>
    </xf>
    <xf numFmtId="3" fontId="27" fillId="0" borderId="11" xfId="0" applyNumberFormat="1" applyFont="1" applyBorder="1" applyAlignment="1">
      <alignment horizontal="center" vertical="center"/>
    </xf>
    <xf numFmtId="0" fontId="27" fillId="0" borderId="8" xfId="0" applyFont="1" applyBorder="1" applyAlignment="1">
      <alignment vertical="center"/>
    </xf>
    <xf numFmtId="3" fontId="27" fillId="0" borderId="9" xfId="0" applyNumberFormat="1" applyFont="1" applyBorder="1" applyAlignment="1">
      <alignment horizontal="center" vertical="center"/>
    </xf>
    <xf numFmtId="3" fontId="27" fillId="0" borderId="0" xfId="0" applyNumberFormat="1" applyFont="1" applyAlignment="1">
      <alignment horizontal="center" vertical="center"/>
    </xf>
    <xf numFmtId="3" fontId="27" fillId="0" borderId="10" xfId="0" applyNumberFormat="1" applyFont="1" applyBorder="1" applyAlignment="1">
      <alignment horizontal="center" vertical="center"/>
    </xf>
    <xf numFmtId="0" fontId="31" fillId="0" borderId="4" xfId="0" applyFont="1" applyBorder="1" applyAlignment="1">
      <alignment vertical="center" wrapText="1"/>
    </xf>
    <xf numFmtId="3" fontId="31" fillId="0" borderId="5" xfId="0" applyNumberFormat="1" applyFont="1" applyBorder="1" applyAlignment="1">
      <alignment horizontal="center" vertical="center"/>
    </xf>
    <xf numFmtId="3" fontId="31" fillId="0" borderId="6" xfId="0" applyNumberFormat="1" applyFont="1" applyBorder="1" applyAlignment="1">
      <alignment horizontal="center" vertical="center"/>
    </xf>
    <xf numFmtId="3" fontId="31" fillId="0" borderId="7" xfId="0" applyNumberFormat="1" applyFont="1" applyBorder="1" applyAlignment="1">
      <alignment horizontal="center" vertical="center"/>
    </xf>
    <xf numFmtId="10" fontId="31" fillId="0" borderId="5" xfId="0" applyNumberFormat="1" applyFont="1" applyBorder="1" applyAlignment="1">
      <alignment horizontal="center" vertical="center"/>
    </xf>
    <xf numFmtId="10" fontId="31" fillId="0" borderId="6" xfId="0" applyNumberFormat="1" applyFont="1" applyBorder="1" applyAlignment="1">
      <alignment horizontal="center" vertical="center"/>
    </xf>
    <xf numFmtId="10" fontId="27" fillId="2" borderId="9" xfId="0" applyNumberFormat="1" applyFont="1" applyFill="1" applyBorder="1" applyAlignment="1">
      <alignment horizontal="center"/>
    </xf>
    <xf numFmtId="0" fontId="27" fillId="0" borderId="4" xfId="0" applyFont="1" applyBorder="1" applyAlignment="1">
      <alignment vertical="center" wrapText="1"/>
    </xf>
    <xf numFmtId="0" fontId="27" fillId="2" borderId="5" xfId="0" applyFont="1" applyFill="1" applyBorder="1" applyAlignment="1">
      <alignment horizontal="center" vertical="center"/>
    </xf>
    <xf numFmtId="10" fontId="27" fillId="2" borderId="7" xfId="0" applyNumberFormat="1" applyFont="1" applyFill="1" applyBorder="1" applyAlignment="1">
      <alignment horizontal="center" vertical="center"/>
    </xf>
    <xf numFmtId="0" fontId="27" fillId="2" borderId="6" xfId="0" applyFont="1" applyFill="1" applyBorder="1" applyAlignment="1">
      <alignment horizontal="center" vertical="center"/>
    </xf>
    <xf numFmtId="0" fontId="41" fillId="0" borderId="0" xfId="0" applyFont="1"/>
    <xf numFmtId="0" fontId="29" fillId="3" borderId="1" xfId="0" applyFont="1" applyFill="1" applyBorder="1" applyAlignment="1">
      <alignment vertical="top"/>
    </xf>
    <xf numFmtId="164" fontId="29" fillId="3" borderId="8" xfId="0" quotePrefix="1" applyNumberFormat="1" applyFont="1" applyFill="1" applyBorder="1" applyAlignment="1">
      <alignment vertical="center"/>
    </xf>
    <xf numFmtId="0" fontId="31" fillId="0" borderId="12" xfId="0" applyFont="1" applyBorder="1" applyAlignment="1">
      <alignment vertical="center"/>
    </xf>
    <xf numFmtId="0" fontId="27" fillId="0" borderId="12" xfId="0" applyFont="1" applyBorder="1" applyAlignment="1">
      <alignment vertical="center"/>
    </xf>
    <xf numFmtId="3" fontId="27" fillId="0" borderId="14" xfId="0" applyNumberFormat="1" applyFont="1" applyBorder="1" applyAlignment="1">
      <alignment vertical="center"/>
    </xf>
    <xf numFmtId="3" fontId="27" fillId="0" borderId="13" xfId="0" applyNumberFormat="1" applyFont="1" applyBorder="1" applyAlignment="1">
      <alignment vertical="center"/>
    </xf>
    <xf numFmtId="10" fontId="27" fillId="0" borderId="14" xfId="0" applyNumberFormat="1" applyFont="1" applyBorder="1" applyAlignment="1">
      <alignment horizontal="center" vertical="center"/>
    </xf>
    <xf numFmtId="10" fontId="27" fillId="0" borderId="13" xfId="0" applyNumberFormat="1" applyFont="1" applyBorder="1" applyAlignment="1">
      <alignment horizontal="center" vertical="center"/>
    </xf>
    <xf numFmtId="0" fontId="27" fillId="2" borderId="4" xfId="0" applyFont="1" applyFill="1" applyBorder="1"/>
    <xf numFmtId="0" fontId="31" fillId="2" borderId="1" xfId="0" applyFont="1" applyFill="1" applyBorder="1" applyAlignment="1">
      <alignment vertical="center"/>
    </xf>
    <xf numFmtId="10" fontId="31" fillId="0" borderId="9" xfId="0" applyNumberFormat="1" applyFont="1" applyBorder="1" applyAlignment="1">
      <alignment vertical="center"/>
    </xf>
    <xf numFmtId="10" fontId="31" fillId="0" borderId="0" xfId="0" applyNumberFormat="1" applyFont="1" applyAlignment="1">
      <alignment vertical="center"/>
    </xf>
    <xf numFmtId="10" fontId="31" fillId="0" borderId="10" xfId="0" applyNumberFormat="1" applyFont="1" applyBorder="1" applyAlignment="1">
      <alignment vertical="center"/>
    </xf>
    <xf numFmtId="0" fontId="31" fillId="2" borderId="8" xfId="0" applyFont="1" applyFill="1" applyBorder="1" applyAlignment="1">
      <alignment vertical="center"/>
    </xf>
    <xf numFmtId="0" fontId="31" fillId="0" borderId="8" xfId="0" applyFont="1" applyBorder="1" applyAlignment="1">
      <alignment vertical="center"/>
    </xf>
    <xf numFmtId="0" fontId="27" fillId="2" borderId="8" xfId="0" applyFont="1" applyFill="1" applyBorder="1" applyAlignment="1">
      <alignment vertical="center"/>
    </xf>
    <xf numFmtId="10" fontId="27" fillId="0" borderId="10" xfId="0" applyNumberFormat="1" applyFont="1" applyBorder="1" applyAlignment="1">
      <alignment vertical="center"/>
    </xf>
    <xf numFmtId="0" fontId="27" fillId="2" borderId="4" xfId="0" applyFont="1" applyFill="1" applyBorder="1" applyAlignment="1">
      <alignment vertical="center"/>
    </xf>
    <xf numFmtId="10" fontId="27" fillId="0" borderId="5" xfId="0" applyNumberFormat="1" applyFont="1" applyBorder="1" applyAlignment="1">
      <alignment vertical="center"/>
    </xf>
    <xf numFmtId="10" fontId="27" fillId="0" borderId="6" xfId="0" applyNumberFormat="1" applyFont="1" applyBorder="1" applyAlignment="1">
      <alignment vertical="center"/>
    </xf>
    <xf numFmtId="10" fontId="27" fillId="0" borderId="7" xfId="0" applyNumberFormat="1" applyFont="1" applyBorder="1" applyAlignment="1">
      <alignment vertical="center"/>
    </xf>
    <xf numFmtId="0" fontId="27" fillId="0" borderId="5" xfId="0" applyFont="1" applyBorder="1" applyAlignment="1">
      <alignment horizontal="center"/>
    </xf>
    <xf numFmtId="0" fontId="27" fillId="0" borderId="6" xfId="0" applyFont="1" applyBorder="1" applyAlignment="1">
      <alignment horizontal="center"/>
    </xf>
    <xf numFmtId="0" fontId="45" fillId="0" borderId="0" xfId="0" applyFont="1" applyAlignment="1">
      <alignment vertical="center"/>
    </xf>
    <xf numFmtId="0" fontId="46" fillId="0" borderId="0" xfId="0" applyFont="1"/>
    <xf numFmtId="0" fontId="29" fillId="3" borderId="8" xfId="0" quotePrefix="1" applyFont="1" applyFill="1" applyBorder="1" applyAlignment="1">
      <alignment vertical="top"/>
    </xf>
    <xf numFmtId="0" fontId="31" fillId="0" borderId="2" xfId="0" applyFont="1" applyBorder="1"/>
    <xf numFmtId="3" fontId="31" fillId="0" borderId="3" xfId="0" applyNumberFormat="1" applyFont="1" applyBorder="1" applyAlignment="1">
      <alignment horizontal="center"/>
    </xf>
    <xf numFmtId="10" fontId="31" fillId="2" borderId="2" xfId="0" applyNumberFormat="1" applyFont="1" applyFill="1" applyBorder="1" applyAlignment="1">
      <alignment horizontal="center"/>
    </xf>
    <xf numFmtId="10" fontId="31" fillId="2" borderId="3" xfId="0" applyNumberFormat="1" applyFont="1" applyFill="1" applyBorder="1" applyAlignment="1">
      <alignment horizontal="center"/>
    </xf>
    <xf numFmtId="0" fontId="27" fillId="0" borderId="9" xfId="0" applyFont="1" applyBorder="1" applyAlignment="1">
      <alignment horizontal="left" indent="1"/>
    </xf>
    <xf numFmtId="10" fontId="31" fillId="0" borderId="9" xfId="0" applyNumberFormat="1" applyFont="1" applyBorder="1" applyAlignment="1">
      <alignment horizontal="center"/>
    </xf>
    <xf numFmtId="0" fontId="27" fillId="0" borderId="9" xfId="0" applyFont="1" applyBorder="1" applyAlignment="1">
      <alignment horizontal="left" vertical="center" indent="1"/>
    </xf>
    <xf numFmtId="3" fontId="31" fillId="0" borderId="13" xfId="0" applyNumberFormat="1" applyFont="1" applyBorder="1" applyAlignment="1">
      <alignment horizontal="center"/>
    </xf>
    <xf numFmtId="10" fontId="31" fillId="0" borderId="14" xfId="0" applyNumberFormat="1" applyFont="1" applyBorder="1" applyAlignment="1">
      <alignment horizontal="center"/>
    </xf>
    <xf numFmtId="10" fontId="31" fillId="0" borderId="13" xfId="0" applyNumberFormat="1" applyFont="1" applyBorder="1" applyAlignment="1">
      <alignment horizontal="center"/>
    </xf>
    <xf numFmtId="3" fontId="31" fillId="0" borderId="13" xfId="0" applyNumberFormat="1" applyFont="1" applyBorder="1" applyAlignment="1">
      <alignment horizontal="center" vertical="center"/>
    </xf>
    <xf numFmtId="3" fontId="31" fillId="0" borderId="15" xfId="0" applyNumberFormat="1" applyFont="1" applyBorder="1" applyAlignment="1">
      <alignment horizontal="center" vertical="center"/>
    </xf>
    <xf numFmtId="0" fontId="27" fillId="0" borderId="2" xfId="0" applyFont="1" applyBorder="1"/>
    <xf numFmtId="3" fontId="27" fillId="0" borderId="13" xfId="0" applyNumberFormat="1" applyFont="1" applyBorder="1" applyAlignment="1">
      <alignment horizontal="center"/>
    </xf>
    <xf numFmtId="10" fontId="27" fillId="0" borderId="2" xfId="0" applyNumberFormat="1" applyFont="1" applyBorder="1" applyAlignment="1">
      <alignment horizontal="center"/>
    </xf>
    <xf numFmtId="10" fontId="27" fillId="0" borderId="3" xfId="0" applyNumberFormat="1" applyFont="1" applyBorder="1" applyAlignment="1">
      <alignment horizontal="center"/>
    </xf>
    <xf numFmtId="10" fontId="31" fillId="0" borderId="3" xfId="0" applyNumberFormat="1" applyFont="1" applyBorder="1" applyAlignment="1">
      <alignment horizontal="center"/>
    </xf>
    <xf numFmtId="0" fontId="31" fillId="0" borderId="2"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left"/>
    </xf>
    <xf numFmtId="10" fontId="31" fillId="0" borderId="6" xfId="0" applyNumberFormat="1" applyFont="1" applyBorder="1" applyAlignment="1">
      <alignment horizontal="center"/>
    </xf>
    <xf numFmtId="10" fontId="31" fillId="0" borderId="5" xfId="0" applyNumberFormat="1" applyFont="1" applyBorder="1" applyAlignment="1">
      <alignment horizontal="center"/>
    </xf>
    <xf numFmtId="0" fontId="27" fillId="0" borderId="0" xfId="0" applyFont="1" applyAlignment="1">
      <alignment vertical="center" wrapText="1"/>
    </xf>
    <xf numFmtId="0" fontId="27" fillId="0" borderId="2" xfId="0" applyFont="1" applyBorder="1" applyAlignment="1">
      <alignment vertical="center"/>
    </xf>
    <xf numFmtId="10" fontId="31" fillId="0" borderId="15" xfId="0" applyNumberFormat="1" applyFont="1" applyBorder="1" applyAlignment="1">
      <alignment horizontal="center"/>
    </xf>
    <xf numFmtId="0" fontId="31" fillId="0" borderId="0" xfId="0" applyFont="1" applyAlignment="1">
      <alignment horizontal="center" vertical="center"/>
    </xf>
    <xf numFmtId="164" fontId="29" fillId="3" borderId="8" xfId="0" quotePrefix="1" applyNumberFormat="1" applyFont="1" applyFill="1" applyBorder="1" applyAlignment="1">
      <alignment vertical="center" wrapText="1"/>
    </xf>
    <xf numFmtId="0" fontId="41" fillId="0" borderId="1" xfId="0" applyFont="1" applyBorder="1" applyAlignment="1">
      <alignment vertical="center"/>
    </xf>
    <xf numFmtId="10" fontId="41" fillId="0" borderId="11" xfId="0" applyNumberFormat="1" applyFont="1" applyBorder="1" applyAlignment="1">
      <alignment horizontal="center" vertical="center"/>
    </xf>
    <xf numFmtId="0" fontId="41" fillId="0" borderId="8" xfId="0" applyFont="1" applyBorder="1" applyAlignment="1">
      <alignment vertical="center"/>
    </xf>
    <xf numFmtId="10" fontId="41" fillId="0" borderId="5" xfId="0" applyNumberFormat="1" applyFont="1" applyBorder="1" applyAlignment="1">
      <alignment horizontal="center" vertical="center"/>
    </xf>
    <xf numFmtId="10" fontId="41" fillId="0" borderId="7" xfId="0" applyNumberFormat="1" applyFont="1" applyBorder="1" applyAlignment="1">
      <alignment horizontal="center" vertical="center"/>
    </xf>
    <xf numFmtId="0" fontId="36" fillId="0" borderId="12" xfId="0" applyFont="1" applyBorder="1" applyAlignment="1">
      <alignment vertical="center" wrapText="1"/>
    </xf>
    <xf numFmtId="3" fontId="31" fillId="0" borderId="5" xfId="0" applyNumberFormat="1" applyFont="1" applyBorder="1" applyAlignment="1">
      <alignment vertical="center"/>
    </xf>
    <xf numFmtId="0" fontId="31" fillId="0" borderId="6" xfId="0" applyFont="1" applyBorder="1" applyAlignment="1">
      <alignment vertical="center"/>
    </xf>
    <xf numFmtId="3" fontId="31" fillId="0" borderId="7" xfId="0" applyNumberFormat="1" applyFont="1" applyBorder="1" applyAlignment="1">
      <alignment vertical="center"/>
    </xf>
    <xf numFmtId="0" fontId="29" fillId="4" borderId="8" xfId="0" applyFont="1" applyFill="1" applyBorder="1" applyAlignment="1">
      <alignment vertical="top"/>
    </xf>
    <xf numFmtId="0" fontId="29" fillId="4" borderId="8" xfId="0" quotePrefix="1" applyFont="1" applyFill="1" applyBorder="1" applyAlignment="1">
      <alignment vertical="top"/>
    </xf>
    <xf numFmtId="10" fontId="27" fillId="2" borderId="2" xfId="0" applyNumberFormat="1" applyFont="1" applyFill="1" applyBorder="1" applyAlignment="1">
      <alignment horizontal="center" vertical="center"/>
    </xf>
    <xf numFmtId="10" fontId="27" fillId="2" borderId="11" xfId="0" applyNumberFormat="1" applyFont="1" applyFill="1" applyBorder="1" applyAlignment="1">
      <alignment horizontal="center" vertical="center"/>
    </xf>
    <xf numFmtId="10" fontId="27" fillId="2" borderId="9" xfId="0" applyNumberFormat="1" applyFont="1" applyFill="1" applyBorder="1" applyAlignment="1">
      <alignment horizontal="center" vertical="center"/>
    </xf>
    <xf numFmtId="10" fontId="27" fillId="2" borderId="10" xfId="0" applyNumberFormat="1" applyFont="1" applyFill="1" applyBorder="1" applyAlignment="1">
      <alignment horizontal="center" vertical="center"/>
    </xf>
    <xf numFmtId="0" fontId="31" fillId="2" borderId="12" xfId="0" applyFont="1" applyFill="1" applyBorder="1" applyAlignment="1">
      <alignment vertical="center"/>
    </xf>
    <xf numFmtId="3" fontId="31" fillId="2" borderId="5" xfId="0" applyNumberFormat="1" applyFont="1" applyFill="1" applyBorder="1" applyAlignment="1">
      <alignment horizontal="center" vertical="center"/>
    </xf>
    <xf numFmtId="3" fontId="31" fillId="2" borderId="6" xfId="0" applyNumberFormat="1" applyFont="1" applyFill="1" applyBorder="1" applyAlignment="1">
      <alignment horizontal="center" vertical="center"/>
    </xf>
    <xf numFmtId="3" fontId="31" fillId="2" borderId="7" xfId="0" applyNumberFormat="1" applyFont="1" applyFill="1" applyBorder="1" applyAlignment="1">
      <alignment horizontal="center" vertical="center"/>
    </xf>
    <xf numFmtId="10" fontId="31" fillId="2" borderId="14" xfId="0" applyNumberFormat="1" applyFont="1" applyFill="1" applyBorder="1" applyAlignment="1">
      <alignment horizontal="center"/>
    </xf>
    <xf numFmtId="10" fontId="31" fillId="2" borderId="15" xfId="0" applyNumberFormat="1" applyFont="1" applyFill="1" applyBorder="1" applyAlignment="1">
      <alignment horizontal="center"/>
    </xf>
    <xf numFmtId="0" fontId="29" fillId="3" borderId="1" xfId="0" applyFont="1" applyFill="1" applyBorder="1" applyAlignment="1">
      <alignment vertical="center"/>
    </xf>
    <xf numFmtId="0" fontId="29" fillId="3" borderId="7" xfId="0" applyFont="1" applyFill="1" applyBorder="1" applyAlignment="1">
      <alignment horizontal="center" vertical="center"/>
    </xf>
    <xf numFmtId="0" fontId="41" fillId="0" borderId="8" xfId="0" applyFont="1" applyBorder="1"/>
    <xf numFmtId="3" fontId="34" fillId="9" borderId="9" xfId="0" applyNumberFormat="1" applyFont="1" applyFill="1" applyBorder="1"/>
    <xf numFmtId="3" fontId="34" fillId="9" borderId="0" xfId="0" applyNumberFormat="1" applyFont="1" applyFill="1"/>
    <xf numFmtId="3" fontId="34" fillId="6" borderId="0" xfId="0" applyNumberFormat="1" applyFont="1" applyFill="1"/>
    <xf numFmtId="166" fontId="27" fillId="6" borderId="2" xfId="22" applyNumberFormat="1" applyFont="1" applyFill="1" applyBorder="1" applyAlignment="1">
      <alignment horizontal="center"/>
    </xf>
    <xf numFmtId="166" fontId="27" fillId="6" borderId="11" xfId="22" applyNumberFormat="1" applyFont="1" applyFill="1" applyBorder="1" applyAlignment="1">
      <alignment horizontal="center"/>
    </xf>
    <xf numFmtId="0" fontId="41" fillId="6" borderId="8" xfId="0" applyFont="1" applyFill="1" applyBorder="1"/>
    <xf numFmtId="168" fontId="27" fillId="6" borderId="9" xfId="23" applyNumberFormat="1" applyFont="1" applyFill="1" applyBorder="1"/>
    <xf numFmtId="168" fontId="27" fillId="6" borderId="0" xfId="23" applyNumberFormat="1" applyFont="1" applyFill="1" applyBorder="1"/>
    <xf numFmtId="166" fontId="27" fillId="6" borderId="9" xfId="22" applyNumberFormat="1" applyFont="1" applyFill="1" applyBorder="1" applyAlignment="1">
      <alignment horizontal="center"/>
    </xf>
    <xf numFmtId="166" fontId="27" fillId="6" borderId="10" xfId="22" applyNumberFormat="1" applyFont="1" applyFill="1" applyBorder="1" applyAlignment="1">
      <alignment horizontal="center"/>
    </xf>
    <xf numFmtId="0" fontId="41" fillId="0" borderId="4" xfId="0" applyFont="1" applyBorder="1" applyAlignment="1">
      <alignment vertical="center"/>
    </xf>
    <xf numFmtId="168" fontId="31" fillId="6" borderId="14" xfId="23" applyNumberFormat="1" applyFont="1" applyFill="1" applyBorder="1"/>
    <xf numFmtId="168" fontId="31" fillId="6" borderId="13" xfId="23" applyNumberFormat="1" applyFont="1" applyFill="1" applyBorder="1"/>
    <xf numFmtId="166" fontId="31" fillId="6" borderId="14" xfId="22" applyNumberFormat="1" applyFont="1" applyFill="1" applyBorder="1" applyAlignment="1">
      <alignment horizontal="center"/>
    </xf>
    <xf numFmtId="166" fontId="31" fillId="6" borderId="15" xfId="22" applyNumberFormat="1" applyFont="1" applyFill="1" applyBorder="1" applyAlignment="1">
      <alignment horizontal="center"/>
    </xf>
    <xf numFmtId="168" fontId="27" fillId="6" borderId="2" xfId="23" applyNumberFormat="1" applyFont="1" applyFill="1" applyBorder="1"/>
    <xf numFmtId="168" fontId="27" fillId="6" borderId="3" xfId="23" applyNumberFormat="1" applyFont="1" applyFill="1" applyBorder="1"/>
    <xf numFmtId="168" fontId="27" fillId="6" borderId="11" xfId="23" applyNumberFormat="1" applyFont="1" applyFill="1" applyBorder="1"/>
    <xf numFmtId="168" fontId="27" fillId="6" borderId="10" xfId="23" applyNumberFormat="1" applyFont="1" applyFill="1" applyBorder="1"/>
    <xf numFmtId="0" fontId="36" fillId="6" borderId="12" xfId="0" applyFont="1" applyFill="1" applyBorder="1" applyAlignment="1">
      <alignment horizontal="left" vertical="center"/>
    </xf>
    <xf numFmtId="168" fontId="31" fillId="6" borderId="15" xfId="23" applyNumberFormat="1" applyFont="1" applyFill="1" applyBorder="1"/>
    <xf numFmtId="0" fontId="29" fillId="3" borderId="8" xfId="0" applyFont="1" applyFill="1" applyBorder="1" applyAlignment="1">
      <alignment vertical="top"/>
    </xf>
    <xf numFmtId="9" fontId="27" fillId="0" borderId="0" xfId="0" applyNumberFormat="1" applyFont="1" applyAlignment="1">
      <alignment horizontal="center"/>
    </xf>
    <xf numFmtId="9" fontId="27" fillId="0" borderId="6" xfId="0" applyNumberFormat="1" applyFont="1" applyBorder="1" applyAlignment="1">
      <alignment horizontal="center"/>
    </xf>
    <xf numFmtId="0" fontId="31" fillId="2" borderId="14" xfId="0" applyFont="1" applyFill="1" applyBorder="1"/>
    <xf numFmtId="3" fontId="31" fillId="0" borderId="14"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5" xfId="0" applyNumberFormat="1" applyFont="1" applyBorder="1" applyAlignment="1">
      <alignment horizontal="center" vertical="center"/>
    </xf>
    <xf numFmtId="0" fontId="49" fillId="0" borderId="0" xfId="0" applyFont="1"/>
    <xf numFmtId="0" fontId="49" fillId="0" borderId="0" xfId="0" applyFont="1" applyAlignment="1">
      <alignment horizontal="center"/>
    </xf>
    <xf numFmtId="0" fontId="29" fillId="3" borderId="8" xfId="0" applyFont="1" applyFill="1" applyBorder="1" applyAlignment="1">
      <alignment vertical="top" wrapText="1"/>
    </xf>
    <xf numFmtId="0" fontId="29" fillId="3" borderId="3" xfId="0" applyFont="1" applyFill="1" applyBorder="1" applyAlignment="1">
      <alignment horizontal="center" vertical="top"/>
    </xf>
    <xf numFmtId="164" fontId="29" fillId="3" borderId="8" xfId="0" quotePrefix="1" applyNumberFormat="1" applyFont="1" applyFill="1" applyBorder="1" applyAlignment="1">
      <alignment horizontal="left" vertical="center" wrapText="1"/>
    </xf>
    <xf numFmtId="0" fontId="27" fillId="0" borderId="1" xfId="0" applyFont="1" applyBorder="1" applyAlignment="1">
      <alignment wrapText="1"/>
    </xf>
    <xf numFmtId="0" fontId="27" fillId="2" borderId="8" xfId="0" applyFont="1" applyFill="1" applyBorder="1" applyAlignment="1">
      <alignment vertical="center" wrapText="1"/>
    </xf>
    <xf numFmtId="10" fontId="27" fillId="0" borderId="0" xfId="0" applyNumberFormat="1" applyFont="1" applyAlignment="1">
      <alignment horizontal="right"/>
    </xf>
    <xf numFmtId="10" fontId="27" fillId="0" borderId="10" xfId="0" applyNumberFormat="1" applyFont="1" applyBorder="1" applyAlignment="1">
      <alignment horizontal="right"/>
    </xf>
    <xf numFmtId="0" fontId="27" fillId="2" borderId="4" xfId="0" applyFont="1" applyFill="1" applyBorder="1" applyAlignment="1">
      <alignment vertical="center" wrapText="1"/>
    </xf>
    <xf numFmtId="10" fontId="27" fillId="0" borderId="6" xfId="0" applyNumberFormat="1" applyFont="1" applyBorder="1" applyAlignment="1">
      <alignment horizontal="right"/>
    </xf>
    <xf numFmtId="10" fontId="27" fillId="0" borderId="7" xfId="0" applyNumberFormat="1" applyFont="1" applyBorder="1" applyAlignment="1">
      <alignment horizontal="right"/>
    </xf>
    <xf numFmtId="0" fontId="27" fillId="0" borderId="5" xfId="0" applyFont="1" applyBorder="1" applyAlignment="1">
      <alignment horizontal="center" vertical="center"/>
    </xf>
    <xf numFmtId="0" fontId="27" fillId="2" borderId="0" xfId="0" applyFont="1" applyFill="1" applyAlignment="1">
      <alignment horizontal="left" vertical="top" wrapText="1"/>
    </xf>
    <xf numFmtId="0" fontId="29" fillId="4" borderId="8" xfId="0" applyFont="1" applyFill="1" applyBorder="1" applyAlignment="1">
      <alignment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31" fillId="2" borderId="8" xfId="0" applyFont="1" applyFill="1" applyBorder="1" applyAlignment="1">
      <alignment horizontal="center"/>
    </xf>
    <xf numFmtId="10" fontId="41" fillId="2" borderId="2" xfId="0" applyNumberFormat="1" applyFont="1" applyFill="1" applyBorder="1" applyAlignment="1">
      <alignment horizontal="center" wrapText="1"/>
    </xf>
    <xf numFmtId="10" fontId="41" fillId="2" borderId="3" xfId="0" applyNumberFormat="1" applyFont="1" applyFill="1" applyBorder="1" applyAlignment="1">
      <alignment horizontal="center"/>
    </xf>
    <xf numFmtId="10" fontId="41" fillId="2" borderId="11" xfId="0" applyNumberFormat="1" applyFont="1" applyFill="1" applyBorder="1" applyAlignment="1">
      <alignment horizontal="center"/>
    </xf>
    <xf numFmtId="10" fontId="41" fillId="2" borderId="9" xfId="0" applyNumberFormat="1" applyFont="1" applyFill="1" applyBorder="1" applyAlignment="1">
      <alignment horizontal="center" wrapText="1"/>
    </xf>
    <xf numFmtId="10" fontId="41" fillId="2" borderId="0" xfId="0" applyNumberFormat="1" applyFont="1" applyFill="1" applyAlignment="1">
      <alignment horizontal="center"/>
    </xf>
    <xf numFmtId="10" fontId="41" fillId="2" borderId="10" xfId="0" applyNumberFormat="1" applyFont="1" applyFill="1" applyBorder="1" applyAlignment="1">
      <alignment horizontal="center"/>
    </xf>
    <xf numFmtId="0" fontId="31" fillId="2" borderId="4" xfId="0" applyFont="1" applyFill="1" applyBorder="1" applyAlignment="1">
      <alignment horizontal="center"/>
    </xf>
    <xf numFmtId="10" fontId="41" fillId="2" borderId="5" xfId="0" applyNumberFormat="1" applyFont="1" applyFill="1" applyBorder="1" applyAlignment="1">
      <alignment horizontal="center" wrapText="1"/>
    </xf>
    <xf numFmtId="166" fontId="41" fillId="2" borderId="6" xfId="2" applyNumberFormat="1" applyFont="1" applyFill="1" applyBorder="1" applyAlignment="1">
      <alignment horizontal="center"/>
    </xf>
    <xf numFmtId="10" fontId="41" fillId="2" borderId="6" xfId="0" applyNumberFormat="1" applyFont="1" applyFill="1" applyBorder="1" applyAlignment="1">
      <alignment horizontal="center"/>
    </xf>
    <xf numFmtId="10" fontId="41" fillId="2" borderId="7" xfId="0" applyNumberFormat="1" applyFont="1" applyFill="1" applyBorder="1" applyAlignment="1">
      <alignment horizontal="center"/>
    </xf>
    <xf numFmtId="0" fontId="36" fillId="2" borderId="12" xfId="0" applyFont="1" applyFill="1" applyBorder="1" applyAlignment="1">
      <alignment horizontal="center"/>
    </xf>
    <xf numFmtId="0" fontId="36" fillId="0" borderId="14" xfId="0" applyFont="1" applyBorder="1" applyAlignment="1">
      <alignment horizontal="center" wrapText="1"/>
    </xf>
    <xf numFmtId="0" fontId="36" fillId="2" borderId="13" xfId="0" applyFont="1" applyFill="1" applyBorder="1" applyAlignment="1">
      <alignment horizontal="center"/>
    </xf>
    <xf numFmtId="0" fontId="36" fillId="2" borderId="15" xfId="0" applyFont="1" applyFill="1" applyBorder="1" applyAlignment="1">
      <alignment horizontal="center"/>
    </xf>
    <xf numFmtId="0" fontId="36" fillId="0" borderId="13" xfId="0" applyFont="1" applyBorder="1" applyAlignment="1">
      <alignment horizontal="center"/>
    </xf>
    <xf numFmtId="0" fontId="31" fillId="2" borderId="12" xfId="0" applyFont="1" applyFill="1" applyBorder="1" applyAlignment="1">
      <alignment horizontal="center"/>
    </xf>
    <xf numFmtId="0" fontId="31" fillId="0" borderId="14" xfId="0" applyFont="1" applyBorder="1" applyAlignment="1">
      <alignment horizontal="center" wrapText="1"/>
    </xf>
    <xf numFmtId="0" fontId="31" fillId="2" borderId="13" xfId="0" applyFont="1" applyFill="1" applyBorder="1" applyAlignment="1">
      <alignment horizontal="center"/>
    </xf>
    <xf numFmtId="0" fontId="31" fillId="2" borderId="15" xfId="0" applyFont="1" applyFill="1" applyBorder="1" applyAlignment="1">
      <alignment horizontal="center"/>
    </xf>
    <xf numFmtId="0" fontId="27" fillId="0" borderId="0" xfId="0" applyFont="1" applyAlignment="1">
      <alignment wrapText="1"/>
    </xf>
    <xf numFmtId="0" fontId="27" fillId="2" borderId="9" xfId="0" applyFont="1" applyFill="1" applyBorder="1" applyAlignment="1">
      <alignment vertical="center" wrapText="1"/>
    </xf>
    <xf numFmtId="0" fontId="31" fillId="2" borderId="9" xfId="0" applyFont="1" applyFill="1" applyBorder="1" applyAlignment="1">
      <alignment horizontal="left" vertical="center" wrapText="1"/>
    </xf>
    <xf numFmtId="3" fontId="31" fillId="0" borderId="10" xfId="0" applyNumberFormat="1" applyFont="1" applyBorder="1" applyAlignment="1">
      <alignment vertical="center"/>
    </xf>
    <xf numFmtId="0" fontId="31" fillId="2" borderId="9" xfId="0" applyFont="1" applyFill="1" applyBorder="1" applyAlignment="1">
      <alignment vertical="center" wrapText="1"/>
    </xf>
    <xf numFmtId="0" fontId="31" fillId="2" borderId="9" xfId="0" applyFont="1" applyFill="1" applyBorder="1" applyAlignment="1">
      <alignment vertical="center"/>
    </xf>
    <xf numFmtId="0" fontId="27" fillId="0" borderId="5" xfId="0" applyFont="1" applyBorder="1" applyAlignment="1">
      <alignment vertical="center"/>
    </xf>
    <xf numFmtId="0" fontId="27" fillId="0" borderId="5" xfId="0" applyFont="1" applyBorder="1" applyAlignment="1">
      <alignment horizontal="justify" vertical="center" wrapText="1"/>
    </xf>
    <xf numFmtId="3" fontId="27" fillId="0" borderId="7" xfId="0" applyNumberFormat="1" applyFont="1" applyBorder="1" applyAlignment="1">
      <alignment horizontal="right" vertical="center"/>
    </xf>
    <xf numFmtId="0" fontId="31" fillId="0" borderId="9" xfId="0" applyFont="1" applyBorder="1" applyAlignment="1">
      <alignment horizontal="justify" vertical="center" wrapText="1"/>
    </xf>
    <xf numFmtId="0" fontId="27" fillId="0" borderId="10" xfId="0" applyFont="1" applyBorder="1" applyAlignment="1">
      <alignment horizontal="right" vertical="center"/>
    </xf>
    <xf numFmtId="0" fontId="31" fillId="0" borderId="9" xfId="0" applyFont="1" applyBorder="1" applyAlignment="1">
      <alignment vertical="center"/>
    </xf>
    <xf numFmtId="0" fontId="34" fillId="0" borderId="1" xfId="0" applyFont="1" applyBorder="1" applyAlignment="1">
      <alignment vertical="center"/>
    </xf>
    <xf numFmtId="0" fontId="34" fillId="0" borderId="8" xfId="0" applyFont="1" applyBorder="1" applyAlignment="1">
      <alignment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34" fillId="0" borderId="8" xfId="0" applyFont="1" applyBorder="1" applyAlignment="1">
      <alignment vertical="center" wrapText="1"/>
    </xf>
    <xf numFmtId="0" fontId="27" fillId="0" borderId="7" xfId="0" applyFont="1" applyBorder="1" applyAlignment="1">
      <alignment horizontal="center" vertical="center"/>
    </xf>
    <xf numFmtId="0" fontId="37" fillId="0" borderId="12" xfId="0" applyFont="1" applyBorder="1" applyAlignment="1">
      <alignment vertical="center"/>
    </xf>
    <xf numFmtId="0" fontId="31" fillId="0" borderId="13" xfId="0" applyFont="1" applyBorder="1" applyAlignment="1">
      <alignment vertical="center"/>
    </xf>
    <xf numFmtId="0" fontId="27" fillId="0" borderId="4" xfId="0" applyFont="1" applyBorder="1" applyAlignment="1">
      <alignment vertical="center"/>
    </xf>
    <xf numFmtId="3" fontId="27" fillId="0" borderId="6" xfId="0" applyNumberFormat="1" applyFont="1" applyBorder="1" applyAlignment="1">
      <alignment horizontal="center" vertical="center"/>
    </xf>
    <xf numFmtId="3" fontId="27" fillId="0" borderId="7" xfId="0" applyNumberFormat="1" applyFont="1" applyBorder="1" applyAlignment="1">
      <alignment horizontal="center" vertical="center"/>
    </xf>
    <xf numFmtId="0" fontId="31" fillId="0" borderId="3"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27" fillId="0" borderId="14" xfId="0" applyFont="1" applyBorder="1" applyAlignment="1">
      <alignment horizontal="center"/>
    </xf>
    <xf numFmtId="0" fontId="27" fillId="0" borderId="13" xfId="0" applyFont="1" applyBorder="1" applyAlignment="1">
      <alignment horizontal="center"/>
    </xf>
    <xf numFmtId="0" fontId="29" fillId="3" borderId="2" xfId="0" applyFont="1" applyFill="1" applyBorder="1" applyAlignment="1">
      <alignment vertical="center"/>
    </xf>
    <xf numFmtId="0" fontId="29" fillId="3" borderId="9" xfId="0" quotePrefix="1" applyFont="1" applyFill="1" applyBorder="1" applyAlignment="1">
      <alignment vertical="center"/>
    </xf>
    <xf numFmtId="0" fontId="27" fillId="0" borderId="9" xfId="0" applyFont="1" applyBorder="1" applyAlignment="1">
      <alignment vertical="center" wrapText="1"/>
    </xf>
    <xf numFmtId="0" fontId="27" fillId="0" borderId="9" xfId="0" applyFont="1" applyBorder="1" applyAlignment="1">
      <alignment horizontal="left" vertical="center" indent="2"/>
    </xf>
    <xf numFmtId="0" fontId="31" fillId="0" borderId="5" xfId="0" applyFont="1" applyBorder="1" applyAlignment="1">
      <alignment vertical="center"/>
    </xf>
    <xf numFmtId="3" fontId="31" fillId="0" borderId="6" xfId="0" applyNumberFormat="1" applyFont="1" applyBorder="1" applyAlignment="1">
      <alignment vertical="center"/>
    </xf>
    <xf numFmtId="3" fontId="27" fillId="2" borderId="14" xfId="0" applyNumberFormat="1" applyFont="1" applyFill="1" applyBorder="1" applyAlignment="1">
      <alignment vertical="center"/>
    </xf>
    <xf numFmtId="3" fontId="27" fillId="2" borderId="13" xfId="0" applyNumberFormat="1" applyFont="1" applyFill="1" applyBorder="1" applyAlignment="1">
      <alignment vertical="center"/>
    </xf>
    <xf numFmtId="3" fontId="27" fillId="2" borderId="15" xfId="0" applyNumberFormat="1" applyFont="1" applyFill="1" applyBorder="1" applyAlignment="1">
      <alignment vertical="center"/>
    </xf>
    <xf numFmtId="10" fontId="27" fillId="2" borderId="14" xfId="0" applyNumberFormat="1" applyFont="1" applyFill="1" applyBorder="1" applyAlignment="1">
      <alignment horizontal="center" vertical="center"/>
    </xf>
    <xf numFmtId="10" fontId="27" fillId="2" borderId="13" xfId="0" applyNumberFormat="1" applyFont="1" applyFill="1" applyBorder="1" applyAlignment="1">
      <alignment horizontal="center" vertical="center"/>
    </xf>
    <xf numFmtId="3" fontId="31" fillId="0" borderId="2" xfId="0" applyNumberFormat="1" applyFont="1" applyBorder="1" applyAlignment="1">
      <alignment vertical="center"/>
    </xf>
    <xf numFmtId="3" fontId="31" fillId="0" borderId="3" xfId="0" applyNumberFormat="1" applyFont="1" applyBorder="1" applyAlignment="1">
      <alignment vertical="center"/>
    </xf>
    <xf numFmtId="3" fontId="31" fillId="0" borderId="11" xfId="0" applyNumberFormat="1" applyFont="1" applyBorder="1" applyAlignment="1">
      <alignment vertical="center"/>
    </xf>
    <xf numFmtId="3" fontId="31" fillId="0" borderId="9" xfId="0" applyNumberFormat="1" applyFont="1" applyBorder="1" applyAlignment="1">
      <alignment vertical="center"/>
    </xf>
    <xf numFmtId="0" fontId="27" fillId="0" borderId="5" xfId="0" applyFont="1" applyBorder="1" applyAlignment="1">
      <alignment vertical="center" wrapText="1"/>
    </xf>
    <xf numFmtId="0" fontId="31" fillId="0" borderId="7" xfId="0" applyFont="1" applyBorder="1" applyAlignment="1">
      <alignment vertical="center"/>
    </xf>
    <xf numFmtId="0" fontId="27" fillId="0" borderId="2" xfId="0" applyFont="1" applyBorder="1" applyAlignment="1">
      <alignment vertical="center" wrapText="1"/>
    </xf>
    <xf numFmtId="10" fontId="27" fillId="0" borderId="11" xfId="0" applyNumberFormat="1" applyFont="1" applyBorder="1" applyAlignment="1">
      <alignment horizontal="center" vertical="center"/>
    </xf>
    <xf numFmtId="0" fontId="27" fillId="0" borderId="3" xfId="0" applyFont="1" applyBorder="1" applyAlignment="1">
      <alignment horizontal="center" vertical="center"/>
    </xf>
    <xf numFmtId="0" fontId="40" fillId="4" borderId="2" xfId="0" applyFont="1" applyFill="1" applyBorder="1" applyAlignment="1">
      <alignment horizontal="left" vertical="center"/>
    </xf>
    <xf numFmtId="0" fontId="40" fillId="4" borderId="9" xfId="0" applyFont="1" applyFill="1" applyBorder="1" applyAlignment="1">
      <alignment horizontal="center" vertical="center"/>
    </xf>
    <xf numFmtId="0" fontId="40" fillId="4" borderId="0" xfId="0" applyFont="1" applyFill="1" applyAlignment="1">
      <alignment horizontal="center" vertical="center"/>
    </xf>
    <xf numFmtId="0" fontId="40" fillId="4" borderId="10" xfId="0" applyFont="1" applyFill="1" applyBorder="1" applyAlignment="1">
      <alignment horizontal="center" vertical="center"/>
    </xf>
    <xf numFmtId="0" fontId="40" fillId="4" borderId="9" xfId="0" applyFont="1" applyFill="1" applyBorder="1" applyAlignment="1">
      <alignment horizontal="center" vertical="top"/>
    </xf>
    <xf numFmtId="0" fontId="40" fillId="4" borderId="10" xfId="0" applyFont="1" applyFill="1" applyBorder="1" applyAlignment="1">
      <alignment horizontal="center" vertical="top"/>
    </xf>
    <xf numFmtId="17" fontId="40" fillId="4" borderId="5" xfId="0" applyNumberFormat="1" applyFont="1" applyFill="1" applyBorder="1" applyAlignment="1">
      <alignment horizontal="center" vertical="center"/>
    </xf>
    <xf numFmtId="0" fontId="40" fillId="4" borderId="6" xfId="0" applyFont="1" applyFill="1" applyBorder="1" applyAlignment="1">
      <alignment horizontal="center" vertical="center"/>
    </xf>
    <xf numFmtId="17" fontId="40" fillId="4" borderId="7" xfId="0" applyNumberFormat="1" applyFont="1" applyFill="1" applyBorder="1" applyAlignment="1">
      <alignment horizontal="center" vertical="center"/>
    </xf>
    <xf numFmtId="0" fontId="40" fillId="4" borderId="5" xfId="0" applyFont="1" applyFill="1" applyBorder="1" applyAlignment="1">
      <alignment horizontal="center" vertical="center"/>
    </xf>
    <xf numFmtId="0" fontId="40" fillId="4" borderId="7" xfId="0" applyFont="1" applyFill="1" applyBorder="1" applyAlignment="1">
      <alignment horizontal="center" vertical="center"/>
    </xf>
    <xf numFmtId="0" fontId="27" fillId="0" borderId="9" xfId="0" applyFont="1" applyBorder="1" applyAlignment="1">
      <alignment horizontal="left" vertical="center"/>
    </xf>
    <xf numFmtId="0" fontId="27" fillId="2" borderId="9" xfId="0" applyFont="1" applyFill="1" applyBorder="1" applyAlignment="1">
      <alignment horizontal="left" vertical="center"/>
    </xf>
    <xf numFmtId="0" fontId="31" fillId="0" borderId="5" xfId="0" applyFont="1" applyBorder="1" applyAlignment="1">
      <alignment horizontal="left" vertical="center"/>
    </xf>
    <xf numFmtId="10" fontId="31" fillId="0" borderId="7" xfId="0" applyNumberFormat="1" applyFont="1" applyBorder="1" applyAlignment="1">
      <alignment horizontal="center" vertical="center"/>
    </xf>
    <xf numFmtId="0" fontId="27" fillId="0" borderId="6" xfId="0" applyFont="1" applyBorder="1" applyAlignment="1">
      <alignment horizontal="left" vertical="center"/>
    </xf>
    <xf numFmtId="0" fontId="27" fillId="0" borderId="1" xfId="0" applyFont="1" applyBorder="1" applyAlignment="1">
      <alignment horizontal="left" vertical="center"/>
    </xf>
    <xf numFmtId="0" fontId="27" fillId="0" borderId="4" xfId="0" applyFont="1" applyBorder="1" applyAlignment="1">
      <alignment horizontal="left" vertical="center"/>
    </xf>
    <xf numFmtId="3" fontId="27" fillId="0" borderId="5" xfId="0" applyNumberFormat="1" applyFont="1" applyBorder="1" applyAlignment="1">
      <alignment horizontal="center" vertical="center"/>
    </xf>
    <xf numFmtId="10" fontId="27" fillId="0" borderId="7" xfId="0" applyNumberFormat="1" applyFont="1" applyBorder="1" applyAlignment="1">
      <alignment horizontal="center" vertical="center"/>
    </xf>
    <xf numFmtId="0" fontId="31" fillId="0" borderId="14" xfId="0" applyFont="1" applyBorder="1" applyAlignment="1">
      <alignment horizontal="left" vertical="center"/>
    </xf>
    <xf numFmtId="10" fontId="31" fillId="0" borderId="15" xfId="0" applyNumberFormat="1" applyFont="1" applyBorder="1" applyAlignment="1">
      <alignment horizontal="center" vertical="center"/>
    </xf>
    <xf numFmtId="3" fontId="31" fillId="0" borderId="9" xfId="0" applyNumberFormat="1" applyFont="1" applyBorder="1" applyAlignment="1">
      <alignment horizontal="center" vertical="center"/>
    </xf>
    <xf numFmtId="3" fontId="31" fillId="0" borderId="0" xfId="0" applyNumberFormat="1" applyFont="1" applyAlignment="1">
      <alignment horizontal="center" vertical="center"/>
    </xf>
    <xf numFmtId="3" fontId="31" fillId="0" borderId="10" xfId="0" applyNumberFormat="1" applyFont="1" applyBorder="1" applyAlignment="1">
      <alignment horizontal="center" vertical="center"/>
    </xf>
    <xf numFmtId="0" fontId="27" fillId="0" borderId="5" xfId="0" applyFont="1" applyBorder="1" applyAlignment="1">
      <alignment horizontal="left" vertical="center"/>
    </xf>
    <xf numFmtId="0" fontId="31" fillId="0" borderId="6" xfId="0" applyFont="1" applyBorder="1" applyAlignment="1">
      <alignment horizontal="center" vertical="center"/>
    </xf>
    <xf numFmtId="0" fontId="31" fillId="0" borderId="12" xfId="0" applyFont="1" applyBorder="1" applyAlignment="1">
      <alignment horizontal="left" vertical="center"/>
    </xf>
    <xf numFmtId="3" fontId="31" fillId="0" borderId="2" xfId="0" applyNumberFormat="1" applyFont="1" applyBorder="1" applyAlignment="1">
      <alignment horizontal="center" vertical="center"/>
    </xf>
    <xf numFmtId="3" fontId="31" fillId="0" borderId="3" xfId="0" applyNumberFormat="1" applyFont="1" applyBorder="1" applyAlignment="1">
      <alignment horizontal="center" vertical="center"/>
    </xf>
    <xf numFmtId="0" fontId="27" fillId="0" borderId="8" xfId="0" applyFont="1" applyBorder="1" applyAlignment="1">
      <alignment horizontal="left" vertical="center"/>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31" fillId="2" borderId="12" xfId="0" applyFont="1" applyFill="1" applyBorder="1" applyAlignment="1">
      <alignment horizontal="left" vertical="center"/>
    </xf>
    <xf numFmtId="0" fontId="27" fillId="2" borderId="1" xfId="0" applyFont="1" applyFill="1" applyBorder="1" applyAlignment="1">
      <alignment horizontal="left" vertical="center"/>
    </xf>
    <xf numFmtId="0" fontId="27" fillId="2" borderId="9"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41" fillId="0" borderId="0" xfId="0" applyFont="1" applyAlignment="1">
      <alignment horizontal="center"/>
    </xf>
    <xf numFmtId="0" fontId="31" fillId="0" borderId="6" xfId="0" applyFont="1" applyBorder="1" applyAlignment="1">
      <alignment horizontal="left" vertical="center"/>
    </xf>
    <xf numFmtId="0" fontId="41" fillId="0" borderId="6" xfId="0" applyFont="1" applyBorder="1" applyAlignment="1">
      <alignment horizontal="center"/>
    </xf>
    <xf numFmtId="0" fontId="27" fillId="0" borderId="2" xfId="0" applyFont="1" applyBorder="1" applyAlignment="1">
      <alignment horizontal="left" vertical="center" wrapText="1"/>
    </xf>
    <xf numFmtId="0" fontId="27" fillId="0" borderId="11" xfId="0" applyFont="1" applyBorder="1" applyAlignment="1">
      <alignment horizontal="center" vertical="center"/>
    </xf>
    <xf numFmtId="0" fontId="27" fillId="0" borderId="5" xfId="0" applyFont="1" applyBorder="1" applyAlignment="1">
      <alignment horizontal="left" vertical="center" wrapText="1"/>
    </xf>
    <xf numFmtId="0" fontId="34" fillId="0" borderId="0" xfId="0" applyFont="1" applyAlignment="1">
      <alignment horizontal="left"/>
    </xf>
    <xf numFmtId="0" fontId="34" fillId="0" borderId="0" xfId="0" applyFont="1" applyAlignment="1">
      <alignment horizontal="center"/>
    </xf>
    <xf numFmtId="168" fontId="6" fillId="0" borderId="0" xfId="18" applyNumberFormat="1" applyFont="1" applyFill="1" applyBorder="1" applyAlignment="1">
      <alignment vertical="center"/>
    </xf>
    <xf numFmtId="168" fontId="14" fillId="0" borderId="0" xfId="18" applyNumberFormat="1" applyFont="1" applyFill="1" applyBorder="1" applyAlignment="1">
      <alignment vertical="center"/>
    </xf>
    <xf numFmtId="172" fontId="6" fillId="0" borderId="6" xfId="18" applyNumberFormat="1" applyFont="1" applyFill="1" applyBorder="1" applyAlignment="1">
      <alignment horizontal="right" vertical="center"/>
    </xf>
    <xf numFmtId="168" fontId="6" fillId="0" borderId="0" xfId="18" applyNumberFormat="1" applyFont="1" applyFill="1" applyBorder="1" applyAlignment="1">
      <alignment horizontal="right" vertical="center"/>
    </xf>
    <xf numFmtId="168" fontId="6" fillId="0" borderId="6" xfId="18" applyNumberFormat="1" applyFont="1" applyFill="1" applyBorder="1" applyAlignment="1">
      <alignment horizontal="right" vertical="center"/>
    </xf>
    <xf numFmtId="166" fontId="6" fillId="0" borderId="6" xfId="19" applyNumberFormat="1" applyFont="1" applyBorder="1" applyAlignment="1">
      <alignment horizontal="right" vertical="center"/>
    </xf>
    <xf numFmtId="10" fontId="6" fillId="0" borderId="6" xfId="19" applyNumberFormat="1" applyFont="1" applyBorder="1" applyAlignment="1">
      <alignment horizontal="right" vertical="center"/>
    </xf>
    <xf numFmtId="168" fontId="7" fillId="0" borderId="0" xfId="18" applyNumberFormat="1" applyFont="1" applyFill="1" applyBorder="1" applyAlignment="1">
      <alignment horizontal="right" vertical="center"/>
    </xf>
    <xf numFmtId="166" fontId="6" fillId="0" borderId="0" xfId="20" applyNumberFormat="1" applyFont="1" applyFill="1" applyBorder="1" applyAlignment="1">
      <alignment horizontal="right" vertical="center"/>
    </xf>
    <xf numFmtId="166" fontId="6" fillId="0" borderId="6" xfId="20" applyNumberFormat="1" applyFont="1" applyFill="1" applyBorder="1" applyAlignment="1">
      <alignment horizontal="right" vertical="center"/>
    </xf>
    <xf numFmtId="10" fontId="6" fillId="0" borderId="0" xfId="20" applyNumberFormat="1" applyFont="1" applyFill="1" applyBorder="1" applyAlignment="1">
      <alignment horizontal="right" vertical="center"/>
    </xf>
    <xf numFmtId="10" fontId="6" fillId="0" borderId="6" xfId="20" applyNumberFormat="1" applyFont="1" applyFill="1" applyBorder="1" applyAlignment="1">
      <alignment horizontal="right" vertical="center"/>
    </xf>
    <xf numFmtId="168" fontId="6" fillId="0" borderId="13" xfId="18" applyNumberFormat="1" applyFont="1" applyFill="1" applyBorder="1" applyAlignment="1">
      <alignment horizontal="right"/>
    </xf>
    <xf numFmtId="168" fontId="6" fillId="0" borderId="0" xfId="18" applyNumberFormat="1" applyFont="1" applyFill="1" applyBorder="1" applyAlignment="1">
      <alignment horizontal="right"/>
    </xf>
    <xf numFmtId="168" fontId="6" fillId="0" borderId="6" xfId="18" applyNumberFormat="1" applyFont="1" applyFill="1" applyBorder="1" applyAlignment="1">
      <alignment horizontal="right"/>
    </xf>
    <xf numFmtId="17" fontId="40" fillId="4" borderId="5" xfId="0" quotePrefix="1" applyNumberFormat="1" applyFont="1" applyFill="1" applyBorder="1" applyAlignment="1">
      <alignment horizontal="center" vertical="center"/>
    </xf>
    <xf numFmtId="17" fontId="40" fillId="4" borderId="7" xfId="0" quotePrefix="1" applyNumberFormat="1" applyFont="1" applyFill="1" applyBorder="1" applyAlignment="1">
      <alignment horizontal="center" vertical="center"/>
    </xf>
    <xf numFmtId="0" fontId="40" fillId="4" borderId="5"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27" fillId="2" borderId="0" xfId="0" applyFont="1" applyFill="1"/>
    <xf numFmtId="0" fontId="27" fillId="0" borderId="10" xfId="0" applyFont="1" applyBorder="1"/>
    <xf numFmtId="0" fontId="27" fillId="2" borderId="9" xfId="0" applyFont="1" applyFill="1" applyBorder="1" applyAlignment="1">
      <alignment horizontal="right"/>
    </xf>
    <xf numFmtId="0" fontId="27" fillId="2" borderId="0" xfId="0" applyFont="1" applyFill="1" applyAlignment="1">
      <alignment horizontal="right"/>
    </xf>
    <xf numFmtId="3" fontId="27" fillId="2" borderId="9" xfId="0" applyNumberFormat="1" applyFont="1" applyFill="1" applyBorder="1"/>
    <xf numFmtId="3" fontId="27" fillId="2" borderId="0" xfId="0" applyNumberFormat="1" applyFont="1" applyFill="1"/>
    <xf numFmtId="0" fontId="27" fillId="0" borderId="5" xfId="0" applyFont="1" applyBorder="1" applyAlignment="1">
      <alignment horizontal="right"/>
    </xf>
    <xf numFmtId="0" fontId="27" fillId="0" borderId="6" xfId="0" applyFont="1" applyBorder="1" applyAlignment="1">
      <alignment horizontal="right"/>
    </xf>
    <xf numFmtId="0" fontId="31" fillId="2" borderId="4" xfId="0" applyFont="1" applyFill="1" applyBorder="1" applyAlignment="1">
      <alignment horizontal="left" vertical="center" wrapText="1"/>
    </xf>
    <xf numFmtId="0" fontId="31" fillId="2" borderId="5" xfId="0" applyFont="1" applyFill="1" applyBorder="1" applyAlignment="1">
      <alignment horizontal="right" vertical="center"/>
    </xf>
    <xf numFmtId="0" fontId="31" fillId="2" borderId="6" xfId="0" applyFont="1" applyFill="1" applyBorder="1" applyAlignment="1">
      <alignment horizontal="right" vertical="center"/>
    </xf>
    <xf numFmtId="0" fontId="49" fillId="2" borderId="8" xfId="0" applyFont="1" applyFill="1" applyBorder="1" applyAlignment="1">
      <alignment horizontal="left" vertical="center" wrapText="1"/>
    </xf>
    <xf numFmtId="3" fontId="49" fillId="0" borderId="9" xfId="0" applyNumberFormat="1" applyFont="1" applyBorder="1" applyAlignment="1">
      <alignment vertical="center"/>
    </xf>
    <xf numFmtId="3" fontId="49" fillId="0" borderId="0" xfId="0" applyNumberFormat="1" applyFont="1" applyAlignment="1">
      <alignment vertical="center"/>
    </xf>
    <xf numFmtId="0" fontId="49" fillId="2" borderId="0" xfId="0" applyFont="1" applyFill="1" applyAlignment="1">
      <alignment horizontal="right" vertical="center"/>
    </xf>
    <xf numFmtId="0" fontId="29" fillId="3" borderId="2" xfId="0" applyFont="1" applyFill="1" applyBorder="1" applyAlignment="1">
      <alignment horizontal="center"/>
    </xf>
    <xf numFmtId="0" fontId="29" fillId="3" borderId="3" xfId="0" applyFont="1" applyFill="1" applyBorder="1" applyAlignment="1">
      <alignment horizontal="center"/>
    </xf>
    <xf numFmtId="0" fontId="33" fillId="3" borderId="3" xfId="0" applyFont="1" applyFill="1" applyBorder="1"/>
    <xf numFmtId="10" fontId="41" fillId="0" borderId="9" xfId="0" applyNumberFormat="1" applyFont="1" applyBorder="1" applyAlignment="1">
      <alignment horizontal="center"/>
    </xf>
    <xf numFmtId="10" fontId="41" fillId="0" borderId="0" xfId="0" applyNumberFormat="1" applyFont="1" applyAlignment="1">
      <alignment horizontal="center"/>
    </xf>
    <xf numFmtId="0" fontId="41" fillId="0" borderId="4" xfId="0" applyFont="1" applyBorder="1"/>
    <xf numFmtId="10" fontId="41" fillId="0" borderId="5" xfId="0" applyNumberFormat="1" applyFont="1" applyBorder="1" applyAlignment="1">
      <alignment horizontal="center"/>
    </xf>
    <xf numFmtId="10" fontId="41" fillId="0" borderId="6" xfId="0" applyNumberFormat="1" applyFont="1" applyBorder="1" applyAlignment="1">
      <alignment horizontal="center"/>
    </xf>
    <xf numFmtId="0" fontId="33" fillId="4" borderId="0" xfId="0" applyFont="1" applyFill="1"/>
    <xf numFmtId="3" fontId="27" fillId="2" borderId="9" xfId="0" applyNumberFormat="1" applyFont="1" applyFill="1" applyBorder="1" applyAlignment="1">
      <alignment horizontal="center"/>
    </xf>
    <xf numFmtId="3" fontId="27" fillId="2" borderId="0" xfId="0" applyNumberFormat="1" applyFont="1" applyFill="1" applyAlignment="1">
      <alignment horizontal="center"/>
    </xf>
    <xf numFmtId="0" fontId="31" fillId="2" borderId="14" xfId="0" applyFont="1" applyFill="1" applyBorder="1" applyAlignment="1">
      <alignment horizontal="left" vertical="center" wrapText="1"/>
    </xf>
    <xf numFmtId="3" fontId="31" fillId="2" borderId="14" xfId="0" applyNumberFormat="1" applyFont="1" applyFill="1" applyBorder="1" applyAlignment="1">
      <alignment horizontal="center" vertical="center"/>
    </xf>
    <xf numFmtId="10" fontId="31" fillId="2" borderId="14" xfId="0" applyNumberFormat="1" applyFont="1" applyFill="1" applyBorder="1" applyAlignment="1">
      <alignment horizontal="center" vertical="center"/>
    </xf>
    <xf numFmtId="10" fontId="31" fillId="2" borderId="13" xfId="0" applyNumberFormat="1" applyFont="1" applyFill="1" applyBorder="1" applyAlignment="1">
      <alignment horizontal="center" vertical="center"/>
    </xf>
    <xf numFmtId="0" fontId="31" fillId="0" borderId="14" xfId="0" applyFont="1" applyBorder="1" applyAlignment="1">
      <alignment horizontal="center"/>
    </xf>
    <xf numFmtId="0" fontId="31" fillId="0" borderId="0" xfId="0" applyFont="1" applyAlignment="1">
      <alignment horizontal="center" vertical="top"/>
    </xf>
    <xf numFmtId="0" fontId="27" fillId="2" borderId="4" xfId="0" applyFont="1" applyFill="1" applyBorder="1" applyAlignment="1">
      <alignment horizontal="left"/>
    </xf>
    <xf numFmtId="0" fontId="31" fillId="0" borderId="14" xfId="0" applyFont="1" applyBorder="1" applyAlignment="1">
      <alignment vertical="center" wrapText="1"/>
    </xf>
    <xf numFmtId="0" fontId="40" fillId="4" borderId="1" xfId="0" applyFont="1" applyFill="1" applyBorder="1" applyAlignment="1">
      <alignment horizontal="center" vertical="center"/>
    </xf>
    <xf numFmtId="0" fontId="27" fillId="0" borderId="8" xfId="0" applyFont="1" applyBorder="1" applyAlignment="1">
      <alignment horizontal="left" vertical="center" wrapText="1" readingOrder="1"/>
    </xf>
    <xf numFmtId="3" fontId="27" fillId="0" borderId="0" xfId="0" applyNumberFormat="1" applyFont="1" applyAlignment="1">
      <alignment horizontal="center" vertical="center" wrapText="1" readingOrder="1"/>
    </xf>
    <xf numFmtId="0" fontId="27" fillId="0" borderId="0" xfId="0" applyFont="1" applyAlignment="1">
      <alignment horizontal="center" vertical="center" wrapText="1" readingOrder="1"/>
    </xf>
    <xf numFmtId="0" fontId="27" fillId="0" borderId="16" xfId="0" applyFont="1" applyBorder="1" applyAlignment="1">
      <alignment horizontal="left" vertical="center" wrapText="1" readingOrder="1"/>
    </xf>
    <xf numFmtId="0" fontId="27" fillId="0" borderId="17" xfId="0" applyFont="1" applyBorder="1" applyAlignment="1">
      <alignment horizontal="center" vertical="center" wrapText="1" readingOrder="1"/>
    </xf>
    <xf numFmtId="10" fontId="27" fillId="0" borderId="0" xfId="0" applyNumberFormat="1" applyFont="1" applyAlignment="1">
      <alignment horizontal="center" vertical="center" wrapText="1" readingOrder="1"/>
    </xf>
    <xf numFmtId="0" fontId="27" fillId="0" borderId="4" xfId="0" applyFont="1" applyBorder="1" applyAlignment="1">
      <alignment horizontal="left" vertical="center" wrapText="1" readingOrder="1"/>
    </xf>
    <xf numFmtId="0" fontId="27" fillId="0" borderId="6" xfId="0" applyFont="1" applyBorder="1" applyAlignment="1">
      <alignment horizontal="center" vertical="center" wrapText="1" readingOrder="1"/>
    </xf>
    <xf numFmtId="0" fontId="52" fillId="0" borderId="0" xfId="0" applyFont="1" applyAlignment="1">
      <alignment horizontal="left" vertical="center" readingOrder="1"/>
    </xf>
    <xf numFmtId="0" fontId="27" fillId="0" borderId="0" xfId="0" applyFont="1" applyAlignment="1">
      <alignment horizontal="left" vertical="center" readingOrder="1"/>
    </xf>
    <xf numFmtId="166" fontId="27" fillId="0" borderId="0" xfId="0" applyNumberFormat="1" applyFont="1" applyAlignment="1">
      <alignment horizontal="center" vertical="center"/>
    </xf>
    <xf numFmtId="166" fontId="27" fillId="2" borderId="0" xfId="0" applyNumberFormat="1" applyFont="1" applyFill="1" applyAlignment="1">
      <alignment horizontal="center" vertical="center"/>
    </xf>
    <xf numFmtId="166" fontId="31" fillId="2" borderId="0" xfId="0" applyNumberFormat="1" applyFont="1" applyFill="1" applyAlignment="1">
      <alignment horizontal="center" vertical="center"/>
    </xf>
    <xf numFmtId="166" fontId="27" fillId="0" borderId="6" xfId="0" applyNumberFormat="1" applyFont="1" applyBorder="1" applyAlignment="1">
      <alignment horizontal="center" vertical="center"/>
    </xf>
    <xf numFmtId="166" fontId="27" fillId="2" borderId="6" xfId="0" applyNumberFormat="1" applyFont="1" applyFill="1" applyBorder="1" applyAlignment="1">
      <alignment horizontal="center" vertical="center"/>
    </xf>
    <xf numFmtId="0" fontId="31" fillId="2" borderId="9" xfId="0" applyFont="1" applyFill="1" applyBorder="1" applyAlignment="1">
      <alignment horizontal="center" wrapText="1"/>
    </xf>
    <xf numFmtId="0" fontId="31" fillId="2" borderId="0" xfId="0" applyFont="1" applyFill="1" applyAlignment="1">
      <alignment horizontal="center" wrapText="1"/>
    </xf>
    <xf numFmtId="0" fontId="31" fillId="2" borderId="10" xfId="0" applyFont="1" applyFill="1" applyBorder="1" applyAlignment="1">
      <alignment horizontal="center" wrapText="1"/>
    </xf>
    <xf numFmtId="17" fontId="31" fillId="0" borderId="5" xfId="0" quotePrefix="1" applyNumberFormat="1" applyFont="1" applyBorder="1" applyAlignment="1">
      <alignment horizontal="center" vertical="center" wrapText="1"/>
    </xf>
    <xf numFmtId="17" fontId="31" fillId="0" borderId="6" xfId="0" quotePrefix="1" applyNumberFormat="1" applyFont="1" applyBorder="1" applyAlignment="1">
      <alignment horizontal="center" vertical="center" wrapText="1"/>
    </xf>
    <xf numFmtId="17" fontId="31" fillId="0" borderId="7" xfId="0" quotePrefix="1" applyNumberFormat="1"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53" fillId="2" borderId="0" xfId="0" applyFont="1" applyFill="1" applyAlignment="1">
      <alignment horizontal="left"/>
    </xf>
    <xf numFmtId="0" fontId="27" fillId="0" borderId="0" xfId="0" applyFont="1" applyAlignment="1">
      <alignment horizontal="center" vertical="center" wrapText="1"/>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10" fontId="31" fillId="2" borderId="9" xfId="0" applyNumberFormat="1" applyFont="1" applyFill="1" applyBorder="1" applyAlignment="1">
      <alignment horizontal="center"/>
    </xf>
    <xf numFmtId="10" fontId="31" fillId="2" borderId="9" xfId="0" applyNumberFormat="1" applyFont="1" applyFill="1" applyBorder="1" applyAlignment="1">
      <alignment horizontal="center" vertical="center"/>
    </xf>
    <xf numFmtId="10" fontId="31" fillId="2" borderId="10" xfId="0" applyNumberFormat="1" applyFont="1" applyFill="1" applyBorder="1" applyAlignment="1">
      <alignment horizontal="center" vertical="center"/>
    </xf>
    <xf numFmtId="0" fontId="31" fillId="0" borderId="10" xfId="0" applyFont="1" applyBorder="1" applyAlignment="1">
      <alignment horizontal="left"/>
    </xf>
    <xf numFmtId="0" fontId="31" fillId="2" borderId="9" xfId="0" applyFont="1" applyFill="1" applyBorder="1" applyAlignment="1">
      <alignment horizontal="center"/>
    </xf>
    <xf numFmtId="0" fontId="31" fillId="0" borderId="0" xfId="0" applyFont="1"/>
    <xf numFmtId="0" fontId="31" fillId="0" borderId="10" xfId="0" applyFont="1" applyBorder="1"/>
    <xf numFmtId="3" fontId="31" fillId="0" borderId="5" xfId="0" applyNumberFormat="1" applyFont="1" applyBorder="1" applyAlignment="1">
      <alignment horizontal="center"/>
    </xf>
    <xf numFmtId="3" fontId="31" fillId="0" borderId="6" xfId="0" applyNumberFormat="1" applyFont="1" applyBorder="1" applyAlignment="1">
      <alignment horizontal="center"/>
    </xf>
    <xf numFmtId="10" fontId="31" fillId="2" borderId="5" xfId="0" applyNumberFormat="1" applyFont="1" applyFill="1" applyBorder="1" applyAlignment="1">
      <alignment horizontal="center"/>
    </xf>
    <xf numFmtId="10" fontId="31" fillId="2" borderId="7" xfId="0" applyNumberFormat="1" applyFont="1" applyFill="1" applyBorder="1" applyAlignment="1">
      <alignment horizontal="center"/>
    </xf>
    <xf numFmtId="10" fontId="27" fillId="2" borderId="6" xfId="0" applyNumberFormat="1" applyFont="1" applyFill="1" applyBorder="1" applyAlignment="1">
      <alignment horizontal="center"/>
    </xf>
    <xf numFmtId="10" fontId="27" fillId="2" borderId="7" xfId="0" applyNumberFormat="1" applyFont="1" applyFill="1" applyBorder="1" applyAlignment="1">
      <alignment horizontal="center"/>
    </xf>
    <xf numFmtId="0" fontId="31" fillId="2" borderId="0" xfId="0" applyFont="1" applyFill="1" applyAlignment="1">
      <alignment horizontal="center" vertical="center"/>
    </xf>
    <xf numFmtId="0" fontId="31" fillId="2" borderId="0" xfId="0" applyFont="1" applyFill="1" applyAlignment="1">
      <alignment horizontal="left" vertical="center"/>
    </xf>
    <xf numFmtId="0" fontId="31" fillId="2" borderId="4" xfId="0" quotePrefix="1" applyFont="1" applyFill="1" applyBorder="1" applyAlignment="1">
      <alignment horizontal="center" vertical="center"/>
    </xf>
    <xf numFmtId="0" fontId="31" fillId="2" borderId="2" xfId="0" applyFont="1" applyFill="1" applyBorder="1" applyAlignment="1">
      <alignment horizontal="left" vertical="center"/>
    </xf>
    <xf numFmtId="0" fontId="27" fillId="2" borderId="2" xfId="0" applyFont="1" applyFill="1" applyBorder="1" applyAlignment="1">
      <alignment horizontal="center" vertical="center"/>
    </xf>
    <xf numFmtId="0" fontId="27" fillId="2" borderId="1" xfId="0" applyFont="1" applyFill="1" applyBorder="1" applyAlignment="1">
      <alignment horizontal="center" vertical="center"/>
    </xf>
    <xf numFmtId="0" fontId="41" fillId="2" borderId="9" xfId="0" applyFont="1" applyFill="1" applyBorder="1" applyAlignment="1">
      <alignment horizontal="left" vertical="center"/>
    </xf>
    <xf numFmtId="3" fontId="27" fillId="2" borderId="9" xfId="0" applyNumberFormat="1" applyFont="1" applyFill="1" applyBorder="1" applyAlignment="1">
      <alignment horizontal="center" vertical="center" wrapText="1"/>
    </xf>
    <xf numFmtId="3" fontId="27" fillId="2" borderId="8" xfId="0" applyNumberFormat="1" applyFont="1" applyFill="1" applyBorder="1" applyAlignment="1">
      <alignment horizontal="center" vertical="center" wrapText="1"/>
    </xf>
    <xf numFmtId="0" fontId="27" fillId="2" borderId="8" xfId="0" applyFont="1" applyFill="1" applyBorder="1" applyAlignment="1">
      <alignment horizontal="center" vertical="center" wrapText="1"/>
    </xf>
    <xf numFmtId="0" fontId="41" fillId="2" borderId="9" xfId="0" applyFont="1" applyFill="1" applyBorder="1"/>
    <xf numFmtId="0" fontId="41" fillId="2" borderId="9" xfId="0" applyFont="1" applyFill="1" applyBorder="1" applyAlignment="1">
      <alignment horizontal="center"/>
    </xf>
    <xf numFmtId="0" fontId="41" fillId="2" borderId="8" xfId="0" applyFont="1" applyFill="1" applyBorder="1" applyAlignment="1">
      <alignment horizontal="center"/>
    </xf>
    <xf numFmtId="0" fontId="31" fillId="2" borderId="9" xfId="0" applyFont="1" applyFill="1" applyBorder="1" applyAlignment="1">
      <alignment horizontal="center" vertical="center"/>
    </xf>
    <xf numFmtId="3" fontId="36" fillId="2" borderId="9" xfId="0" applyNumberFormat="1" applyFont="1" applyFill="1" applyBorder="1" applyAlignment="1">
      <alignment horizontal="center"/>
    </xf>
    <xf numFmtId="3" fontId="36" fillId="2" borderId="8" xfId="0" applyNumberFormat="1" applyFont="1" applyFill="1" applyBorder="1" applyAlignment="1">
      <alignment horizontal="center"/>
    </xf>
    <xf numFmtId="0" fontId="31" fillId="2" borderId="9" xfId="0" applyFont="1" applyFill="1" applyBorder="1" applyAlignment="1">
      <alignment horizontal="left"/>
    </xf>
    <xf numFmtId="3" fontId="27" fillId="2" borderId="8" xfId="0" applyNumberFormat="1" applyFont="1" applyFill="1" applyBorder="1" applyAlignment="1">
      <alignment horizontal="center" vertical="center"/>
    </xf>
    <xf numFmtId="0" fontId="27" fillId="2" borderId="8" xfId="0" applyFont="1" applyFill="1" applyBorder="1" applyAlignment="1">
      <alignment horizontal="center" vertical="center"/>
    </xf>
    <xf numFmtId="0" fontId="31" fillId="2" borderId="5" xfId="0" applyFont="1" applyFill="1" applyBorder="1" applyAlignment="1">
      <alignment horizontal="left" vertical="center"/>
    </xf>
    <xf numFmtId="3" fontId="31" fillId="0" borderId="4" xfId="0" applyNumberFormat="1" applyFont="1" applyBorder="1" applyAlignment="1">
      <alignment horizontal="center" vertical="center"/>
    </xf>
    <xf numFmtId="0" fontId="41" fillId="2" borderId="0" xfId="0" applyFont="1" applyFill="1" applyAlignment="1">
      <alignment horizontal="left" vertical="center"/>
    </xf>
    <xf numFmtId="0" fontId="41" fillId="2" borderId="0" xfId="0" applyFont="1" applyFill="1"/>
    <xf numFmtId="0" fontId="40" fillId="4" borderId="7" xfId="0" applyFont="1" applyFill="1" applyBorder="1" applyAlignment="1">
      <alignment horizontal="center"/>
    </xf>
    <xf numFmtId="0" fontId="31" fillId="2" borderId="1" xfId="0" applyFont="1" applyFill="1" applyBorder="1" applyAlignment="1">
      <alignment horizontal="left" vertical="center"/>
    </xf>
    <xf numFmtId="0" fontId="27" fillId="2" borderId="11" xfId="0" applyFont="1" applyFill="1" applyBorder="1" applyAlignment="1">
      <alignment vertical="center"/>
    </xf>
    <xf numFmtId="0" fontId="41" fillId="2" borderId="8" xfId="0" applyFont="1" applyFill="1" applyBorder="1" applyAlignment="1">
      <alignment horizontal="left" vertical="center"/>
    </xf>
    <xf numFmtId="0" fontId="41" fillId="2" borderId="10" xfId="0" applyFont="1" applyFill="1" applyBorder="1"/>
    <xf numFmtId="0" fontId="36" fillId="2" borderId="8" xfId="0" applyFont="1" applyFill="1" applyBorder="1" applyAlignment="1">
      <alignment horizontal="left" vertical="center"/>
    </xf>
    <xf numFmtId="0" fontId="27" fillId="2" borderId="10" xfId="0" applyFont="1" applyFill="1" applyBorder="1" applyAlignment="1">
      <alignment vertical="center"/>
    </xf>
    <xf numFmtId="0" fontId="31" fillId="2" borderId="8" xfId="0" applyFont="1" applyFill="1" applyBorder="1" applyAlignment="1">
      <alignment horizontal="left" vertical="center"/>
    </xf>
    <xf numFmtId="3" fontId="31" fillId="2" borderId="9" xfId="0" applyNumberFormat="1" applyFont="1" applyFill="1" applyBorder="1" applyAlignment="1">
      <alignment vertical="center"/>
    </xf>
    <xf numFmtId="3" fontId="31" fillId="2" borderId="10" xfId="0" applyNumberFormat="1" applyFont="1" applyFill="1" applyBorder="1" applyAlignment="1">
      <alignment vertical="center"/>
    </xf>
    <xf numFmtId="0" fontId="36" fillId="2" borderId="4" xfId="0" applyFont="1" applyFill="1" applyBorder="1" applyAlignment="1">
      <alignment horizontal="left" vertical="center"/>
    </xf>
    <xf numFmtId="3" fontId="31" fillId="2" borderId="5" xfId="0" applyNumberFormat="1" applyFont="1" applyFill="1" applyBorder="1" applyAlignment="1">
      <alignment vertical="center"/>
    </xf>
    <xf numFmtId="3" fontId="31" fillId="2" borderId="7" xfId="0" applyNumberFormat="1" applyFont="1" applyFill="1" applyBorder="1" applyAlignment="1">
      <alignment vertical="center"/>
    </xf>
    <xf numFmtId="10" fontId="31" fillId="2" borderId="15" xfId="0" applyNumberFormat="1" applyFont="1" applyFill="1" applyBorder="1" applyAlignment="1">
      <alignment vertical="center"/>
    </xf>
    <xf numFmtId="168" fontId="14" fillId="0" borderId="13" xfId="18" applyNumberFormat="1" applyFont="1" applyFill="1" applyBorder="1" applyAlignment="1">
      <alignment horizontal="right"/>
    </xf>
    <xf numFmtId="168" fontId="6" fillId="0" borderId="3" xfId="18" applyNumberFormat="1" applyFont="1" applyFill="1" applyBorder="1" applyAlignment="1">
      <alignment vertical="center"/>
    </xf>
    <xf numFmtId="168" fontId="6" fillId="0" borderId="11" xfId="18" applyNumberFormat="1" applyFont="1" applyFill="1" applyBorder="1" applyAlignment="1">
      <alignment vertical="center"/>
    </xf>
    <xf numFmtId="168" fontId="6" fillId="0" borderId="10" xfId="18" applyNumberFormat="1" applyFont="1" applyFill="1" applyBorder="1" applyAlignment="1">
      <alignment vertical="center"/>
    </xf>
    <xf numFmtId="168" fontId="14" fillId="0" borderId="10" xfId="18" applyNumberFormat="1" applyFont="1" applyFill="1" applyBorder="1" applyAlignment="1">
      <alignment vertical="center"/>
    </xf>
    <xf numFmtId="172" fontId="6" fillId="0" borderId="7" xfId="18" applyNumberFormat="1" applyFont="1" applyFill="1" applyBorder="1" applyAlignment="1">
      <alignment horizontal="right" vertical="center"/>
    </xf>
    <xf numFmtId="168" fontId="6" fillId="0" borderId="7" xfId="18" applyNumberFormat="1" applyFont="1" applyFill="1" applyBorder="1" applyAlignment="1">
      <alignment vertical="center"/>
    </xf>
    <xf numFmtId="10" fontId="6" fillId="0" borderId="0" xfId="19" applyNumberFormat="1" applyFont="1" applyBorder="1" applyAlignment="1">
      <alignment horizontal="right" vertical="center"/>
    </xf>
    <xf numFmtId="168" fontId="6" fillId="0" borderId="10" xfId="18" applyNumberFormat="1" applyFont="1" applyFill="1" applyBorder="1" applyAlignment="1">
      <alignment horizontal="right" vertical="center"/>
    </xf>
    <xf numFmtId="10" fontId="6" fillId="0" borderId="10" xfId="19" applyNumberFormat="1" applyFont="1" applyBorder="1" applyAlignment="1">
      <alignment horizontal="right" vertical="center"/>
    </xf>
    <xf numFmtId="166" fontId="6" fillId="0" borderId="0" xfId="19" applyNumberFormat="1" applyFont="1" applyBorder="1" applyAlignment="1">
      <alignment horizontal="right" vertical="center"/>
    </xf>
    <xf numFmtId="166" fontId="6" fillId="0" borderId="10" xfId="19" applyNumberFormat="1" applyFont="1" applyBorder="1" applyAlignment="1">
      <alignment horizontal="right" vertical="center"/>
    </xf>
    <xf numFmtId="166" fontId="6" fillId="0" borderId="7" xfId="19" applyNumberFormat="1" applyFont="1" applyBorder="1" applyAlignment="1">
      <alignment horizontal="right" vertical="center"/>
    </xf>
    <xf numFmtId="10" fontId="6" fillId="0" borderId="7" xfId="19" applyNumberFormat="1" applyFont="1" applyBorder="1" applyAlignment="1">
      <alignment horizontal="right" vertical="center"/>
    </xf>
    <xf numFmtId="166" fontId="6" fillId="0" borderId="10" xfId="20" applyNumberFormat="1" applyFont="1" applyFill="1" applyBorder="1" applyAlignment="1">
      <alignment horizontal="right" vertical="center"/>
    </xf>
    <xf numFmtId="166" fontId="6" fillId="0" borderId="7" xfId="20" applyNumberFormat="1" applyFont="1" applyFill="1" applyBorder="1" applyAlignment="1">
      <alignment horizontal="right" vertical="center"/>
    </xf>
    <xf numFmtId="10" fontId="6" fillId="0" borderId="10" xfId="20" applyNumberFormat="1" applyFont="1" applyFill="1" applyBorder="1" applyAlignment="1">
      <alignment horizontal="right" vertical="center"/>
    </xf>
    <xf numFmtId="10" fontId="6" fillId="0" borderId="7" xfId="20" applyNumberFormat="1" applyFont="1" applyFill="1" applyBorder="1" applyAlignment="1">
      <alignment horizontal="right" vertical="center"/>
    </xf>
    <xf numFmtId="168" fontId="6" fillId="0" borderId="15" xfId="18" applyNumberFormat="1" applyFont="1" applyFill="1" applyBorder="1" applyAlignment="1">
      <alignment horizontal="right"/>
    </xf>
    <xf numFmtId="168" fontId="14" fillId="0" borderId="15" xfId="18" applyNumberFormat="1" applyFont="1" applyFill="1" applyBorder="1" applyAlignment="1">
      <alignment horizontal="right"/>
    </xf>
    <xf numFmtId="168" fontId="6" fillId="0" borderId="10" xfId="18" applyNumberFormat="1" applyFont="1" applyFill="1" applyBorder="1" applyAlignment="1">
      <alignment horizontal="right"/>
    </xf>
    <xf numFmtId="168" fontId="6" fillId="0" borderId="7" xfId="18" applyNumberFormat="1" applyFont="1" applyFill="1" applyBorder="1" applyAlignment="1">
      <alignment horizontal="right"/>
    </xf>
    <xf numFmtId="0" fontId="33" fillId="4" borderId="0" xfId="0" applyFont="1" applyFill="1" applyAlignment="1">
      <alignment vertical="center"/>
    </xf>
    <xf numFmtId="0" fontId="33" fillId="4" borderId="0" xfId="0" applyFont="1" applyFill="1" applyAlignment="1">
      <alignment horizontal="center" vertical="center"/>
    </xf>
    <xf numFmtId="0" fontId="31" fillId="2" borderId="9" xfId="0" quotePrefix="1" applyFont="1" applyFill="1" applyBorder="1" applyAlignment="1">
      <alignment horizontal="center"/>
    </xf>
    <xf numFmtId="0" fontId="31" fillId="2" borderId="0" xfId="0" quotePrefix="1" applyFont="1" applyFill="1" applyAlignment="1">
      <alignment horizontal="center"/>
    </xf>
    <xf numFmtId="0" fontId="31" fillId="2" borderId="10" xfId="0" quotePrefix="1" applyFont="1" applyFill="1" applyBorder="1" applyAlignment="1">
      <alignment horizontal="center"/>
    </xf>
    <xf numFmtId="0" fontId="31" fillId="2" borderId="5" xfId="0" applyFont="1" applyFill="1" applyBorder="1" applyAlignment="1">
      <alignment horizontal="center"/>
    </xf>
    <xf numFmtId="0" fontId="31" fillId="2" borderId="7" xfId="0" applyFont="1" applyFill="1" applyBorder="1" applyAlignment="1">
      <alignment horizontal="center"/>
    </xf>
    <xf numFmtId="0" fontId="31" fillId="2" borderId="2" xfId="0" applyFont="1" applyFill="1" applyBorder="1" applyAlignment="1">
      <alignment horizontal="left"/>
    </xf>
    <xf numFmtId="0" fontId="31" fillId="2" borderId="3"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2" xfId="0" applyFont="1" applyFill="1" applyBorder="1" applyAlignment="1">
      <alignment horizontal="center" vertical="center"/>
    </xf>
    <xf numFmtId="3" fontId="31" fillId="2" borderId="9" xfId="0" applyNumberFormat="1" applyFont="1" applyFill="1" applyBorder="1" applyAlignment="1">
      <alignment horizontal="center" vertical="center"/>
    </xf>
    <xf numFmtId="3" fontId="31" fillId="2" borderId="10" xfId="0" applyNumberFormat="1" applyFont="1" applyFill="1" applyBorder="1" applyAlignment="1">
      <alignment horizontal="center" vertical="center"/>
    </xf>
    <xf numFmtId="0" fontId="31" fillId="2" borderId="10" xfId="0" applyFont="1" applyFill="1" applyBorder="1" applyAlignment="1">
      <alignment horizontal="center" vertical="center"/>
    </xf>
    <xf numFmtId="3" fontId="31" fillId="2" borderId="0" xfId="0" applyNumberFormat="1" applyFont="1" applyFill="1" applyAlignment="1">
      <alignment horizontal="center" vertical="center"/>
    </xf>
    <xf numFmtId="0" fontId="31" fillId="2" borderId="5" xfId="0" applyFont="1" applyFill="1" applyBorder="1" applyAlignment="1">
      <alignment horizontal="left"/>
    </xf>
    <xf numFmtId="10" fontId="31" fillId="2" borderId="5" xfId="0" applyNumberFormat="1" applyFont="1" applyFill="1" applyBorder="1" applyAlignment="1">
      <alignment horizontal="center" vertical="center"/>
    </xf>
    <xf numFmtId="10" fontId="31" fillId="2" borderId="7" xfId="0" applyNumberFormat="1" applyFont="1" applyFill="1" applyBorder="1" applyAlignment="1">
      <alignment horizontal="center" vertical="center"/>
    </xf>
    <xf numFmtId="0" fontId="31" fillId="2" borderId="6" xfId="0" applyFont="1" applyFill="1" applyBorder="1" applyAlignment="1">
      <alignment horizontal="center"/>
    </xf>
    <xf numFmtId="3" fontId="27" fillId="2" borderId="2" xfId="0" applyNumberFormat="1" applyFont="1" applyFill="1" applyBorder="1" applyAlignment="1">
      <alignment vertical="center"/>
    </xf>
    <xf numFmtId="3" fontId="27" fillId="2" borderId="3" xfId="0" applyNumberFormat="1" applyFont="1" applyFill="1" applyBorder="1" applyAlignment="1">
      <alignment vertical="center"/>
    </xf>
    <xf numFmtId="3" fontId="27" fillId="2" borderId="11" xfId="0" applyNumberFormat="1" applyFont="1" applyFill="1" applyBorder="1" applyAlignment="1">
      <alignment vertical="center"/>
    </xf>
    <xf numFmtId="0" fontId="31" fillId="2" borderId="5" xfId="0" applyFont="1" applyFill="1" applyBorder="1" applyAlignment="1">
      <alignment vertical="center"/>
    </xf>
    <xf numFmtId="3" fontId="31" fillId="2" borderId="6" xfId="0" applyNumberFormat="1" applyFont="1" applyFill="1" applyBorder="1" applyAlignment="1">
      <alignment vertical="center"/>
    </xf>
    <xf numFmtId="0" fontId="27" fillId="0" borderId="3" xfId="0" applyFont="1" applyBorder="1" applyAlignment="1">
      <alignment horizontal="right" vertical="center"/>
    </xf>
    <xf numFmtId="0" fontId="27" fillId="0" borderId="2" xfId="0" applyFont="1" applyBorder="1" applyAlignment="1">
      <alignment horizontal="right" vertical="center"/>
    </xf>
    <xf numFmtId="0" fontId="27" fillId="0" borderId="11" xfId="0" applyFont="1" applyBorder="1" applyAlignment="1">
      <alignment horizontal="right" vertical="center"/>
    </xf>
    <xf numFmtId="0" fontId="27" fillId="0" borderId="9" xfId="0" applyFont="1" applyBorder="1" applyAlignment="1">
      <alignment horizontal="right" vertical="center"/>
    </xf>
    <xf numFmtId="0" fontId="27" fillId="2" borderId="9" xfId="0" applyFont="1" applyFill="1" applyBorder="1" applyAlignment="1">
      <alignment horizontal="right" vertical="center"/>
    </xf>
    <xf numFmtId="0" fontId="27" fillId="2" borderId="10" xfId="0" applyFont="1" applyFill="1" applyBorder="1" applyAlignment="1">
      <alignment horizontal="right" vertical="center"/>
    </xf>
    <xf numFmtId="3" fontId="27" fillId="2" borderId="5" xfId="0" applyNumberFormat="1" applyFont="1" applyFill="1" applyBorder="1" applyAlignment="1">
      <alignment vertical="center"/>
    </xf>
    <xf numFmtId="3" fontId="27" fillId="2" borderId="6" xfId="0" applyNumberFormat="1" applyFont="1" applyFill="1" applyBorder="1" applyAlignment="1">
      <alignment vertical="center"/>
    </xf>
    <xf numFmtId="0" fontId="27" fillId="0" borderId="5" xfId="0" applyFont="1" applyBorder="1" applyAlignment="1">
      <alignment horizontal="right" vertical="center"/>
    </xf>
    <xf numFmtId="0" fontId="27" fillId="0" borderId="10" xfId="0" applyFont="1" applyBorder="1" applyAlignment="1">
      <alignment vertical="center"/>
    </xf>
    <xf numFmtId="0" fontId="29" fillId="3" borderId="2" xfId="0" applyFont="1" applyFill="1" applyBorder="1"/>
    <xf numFmtId="0" fontId="54" fillId="0" borderId="0" xfId="0" applyFont="1"/>
    <xf numFmtId="164" fontId="29" fillId="3" borderId="9" xfId="0" quotePrefix="1" applyNumberFormat="1" applyFont="1" applyFill="1" applyBorder="1"/>
    <xf numFmtId="0" fontId="30" fillId="3" borderId="7" xfId="1" applyFont="1" applyFill="1" applyBorder="1"/>
    <xf numFmtId="0" fontId="29" fillId="4" borderId="5" xfId="0" applyFont="1" applyFill="1" applyBorder="1" applyAlignment="1">
      <alignment horizontal="center"/>
    </xf>
    <xf numFmtId="0" fontId="29" fillId="4" borderId="7" xfId="0" applyFont="1" applyFill="1" applyBorder="1" applyAlignment="1">
      <alignment horizontal="center"/>
    </xf>
    <xf numFmtId="0" fontId="41" fillId="0" borderId="9" xfId="0" applyFont="1" applyBorder="1"/>
    <xf numFmtId="3" fontId="41" fillId="0" borderId="9" xfId="0" applyNumberFormat="1" applyFont="1" applyBorder="1" applyAlignment="1">
      <alignment horizontal="center"/>
    </xf>
    <xf numFmtId="3" fontId="41" fillId="0" borderId="0" xfId="0" applyNumberFormat="1" applyFont="1" applyAlignment="1">
      <alignment horizontal="center"/>
    </xf>
    <xf numFmtId="9" fontId="41" fillId="0" borderId="10" xfId="0" applyNumberFormat="1" applyFont="1" applyBorder="1" applyAlignment="1">
      <alignment horizontal="center"/>
    </xf>
    <xf numFmtId="10" fontId="41" fillId="0" borderId="10" xfId="0" applyNumberFormat="1" applyFont="1" applyBorder="1" applyAlignment="1">
      <alignment horizontal="center"/>
    </xf>
    <xf numFmtId="0" fontId="41" fillId="0" borderId="9" xfId="0" applyFont="1" applyBorder="1" applyAlignment="1">
      <alignment horizontal="left" indent="3"/>
    </xf>
    <xf numFmtId="0" fontId="41" fillId="0" borderId="9" xfId="0" applyFont="1" applyBorder="1" applyAlignment="1">
      <alignment horizontal="center"/>
    </xf>
    <xf numFmtId="0" fontId="41" fillId="0" borderId="10" xfId="0" applyFont="1" applyBorder="1" applyAlignment="1">
      <alignment horizontal="center"/>
    </xf>
    <xf numFmtId="0" fontId="41" fillId="0" borderId="9" xfId="0" applyFont="1" applyBorder="1" applyAlignment="1">
      <alignment horizontal="left" wrapText="1" indent="3"/>
    </xf>
    <xf numFmtId="0" fontId="41" fillId="0" borderId="32" xfId="0" applyFont="1" applyBorder="1"/>
    <xf numFmtId="0" fontId="36" fillId="0" borderId="19" xfId="0" applyFont="1" applyBorder="1"/>
    <xf numFmtId="3" fontId="36" fillId="0" borderId="19" xfId="0" applyNumberFormat="1" applyFont="1" applyBorder="1" applyAlignment="1">
      <alignment horizontal="center"/>
    </xf>
    <xf numFmtId="3" fontId="36" fillId="0" borderId="17" xfId="0" applyNumberFormat="1" applyFont="1" applyBorder="1" applyAlignment="1">
      <alignment horizontal="center"/>
    </xf>
    <xf numFmtId="10" fontId="36" fillId="0" borderId="19" xfId="0" applyNumberFormat="1" applyFont="1" applyBorder="1" applyAlignment="1">
      <alignment horizontal="center"/>
    </xf>
    <xf numFmtId="0" fontId="36" fillId="0" borderId="20" xfId="0" applyFont="1" applyBorder="1" applyAlignment="1">
      <alignment horizontal="center"/>
    </xf>
    <xf numFmtId="0" fontId="41" fillId="0" borderId="33" xfId="0" applyFont="1" applyBorder="1"/>
    <xf numFmtId="0" fontId="36" fillId="0" borderId="21" xfId="0" applyFont="1" applyBorder="1"/>
    <xf numFmtId="0" fontId="36" fillId="0" borderId="21" xfId="0" applyFont="1" applyBorder="1" applyAlignment="1">
      <alignment horizontal="center"/>
    </xf>
    <xf numFmtId="3" fontId="36" fillId="0" borderId="35" xfId="0" applyNumberFormat="1" applyFont="1" applyBorder="1" applyAlignment="1">
      <alignment horizontal="center"/>
    </xf>
    <xf numFmtId="10" fontId="36" fillId="0" borderId="21" xfId="0" applyNumberFormat="1" applyFont="1" applyBorder="1" applyAlignment="1">
      <alignment horizontal="center"/>
    </xf>
    <xf numFmtId="0" fontId="36" fillId="0" borderId="34" xfId="0" applyFont="1" applyBorder="1" applyAlignment="1">
      <alignment horizontal="center"/>
    </xf>
    <xf numFmtId="0" fontId="41" fillId="0" borderId="3" xfId="0" applyFont="1" applyBorder="1" applyAlignment="1">
      <alignment horizontal="left" vertical="center"/>
    </xf>
    <xf numFmtId="0" fontId="55" fillId="0" borderId="0" xfId="0" applyFont="1"/>
    <xf numFmtId="0" fontId="41" fillId="0" borderId="0" xfId="0" applyFont="1" applyAlignment="1">
      <alignment horizontal="left" vertical="center"/>
    </xf>
    <xf numFmtId="167" fontId="34" fillId="3" borderId="0" xfId="0" applyNumberFormat="1" applyFont="1" applyFill="1"/>
    <xf numFmtId="0" fontId="27" fillId="6" borderId="0" xfId="0" applyFont="1" applyFill="1"/>
    <xf numFmtId="165" fontId="31" fillId="0" borderId="0" xfId="4" applyNumberFormat="1" applyFont="1" applyAlignment="1">
      <alignment horizontal="center" vertical="top" wrapText="1"/>
    </xf>
    <xf numFmtId="0" fontId="27" fillId="6" borderId="6" xfId="16" applyFont="1" applyFill="1" applyBorder="1"/>
    <xf numFmtId="1" fontId="31" fillId="6" borderId="5" xfId="3" quotePrefix="1" applyNumberFormat="1" applyFont="1" applyFill="1" applyBorder="1" applyAlignment="1">
      <alignment horizontal="center" vertical="center"/>
    </xf>
    <xf numFmtId="1" fontId="31" fillId="6" borderId="6" xfId="3" quotePrefix="1" applyNumberFormat="1" applyFont="1" applyFill="1" applyBorder="1" applyAlignment="1">
      <alignment horizontal="center" vertical="center"/>
    </xf>
    <xf numFmtId="1" fontId="31" fillId="6" borderId="7" xfId="3" quotePrefix="1" applyNumberFormat="1" applyFont="1" applyFill="1" applyBorder="1" applyAlignment="1">
      <alignment horizontal="center" vertical="center"/>
    </xf>
    <xf numFmtId="0" fontId="31" fillId="6" borderId="5" xfId="4" applyFont="1" applyFill="1" applyBorder="1" applyAlignment="1">
      <alignment horizontal="center"/>
    </xf>
    <xf numFmtId="0" fontId="31" fillId="6" borderId="7" xfId="4" applyFont="1" applyFill="1" applyBorder="1" applyAlignment="1">
      <alignment horizontal="center"/>
    </xf>
    <xf numFmtId="17" fontId="31" fillId="0" borderId="9" xfId="4" quotePrefix="1" applyNumberFormat="1" applyFont="1" applyBorder="1" applyAlignment="1">
      <alignment horizontal="center"/>
    </xf>
    <xf numFmtId="1" fontId="31" fillId="0" borderId="0" xfId="3" applyNumberFormat="1" applyFont="1" applyBorder="1" applyAlignment="1">
      <alignment horizontal="center" vertical="center"/>
    </xf>
    <xf numFmtId="3" fontId="34" fillId="0" borderId="0" xfId="0" applyNumberFormat="1" applyFont="1"/>
    <xf numFmtId="3" fontId="27" fillId="6" borderId="9" xfId="16" applyNumberFormat="1" applyFont="1" applyFill="1" applyBorder="1"/>
    <xf numFmtId="3" fontId="27" fillId="6" borderId="0" xfId="16" applyNumberFormat="1" applyFont="1" applyFill="1"/>
    <xf numFmtId="3" fontId="27" fillId="6" borderId="10" xfId="16" applyNumberFormat="1" applyFont="1" applyFill="1" applyBorder="1"/>
    <xf numFmtId="167" fontId="27" fillId="6" borderId="2" xfId="15" applyNumberFormat="1" applyFont="1" applyFill="1" applyBorder="1" applyAlignment="1">
      <alignment horizontal="center"/>
    </xf>
    <xf numFmtId="167" fontId="27" fillId="6" borderId="3" xfId="15" applyNumberFormat="1" applyFont="1" applyFill="1" applyBorder="1" applyAlignment="1">
      <alignment horizontal="center"/>
    </xf>
    <xf numFmtId="167" fontId="27" fillId="6" borderId="11" xfId="15" applyNumberFormat="1" applyFont="1" applyFill="1" applyBorder="1" applyAlignment="1">
      <alignment horizontal="center"/>
    </xf>
    <xf numFmtId="166" fontId="27" fillId="6" borderId="33" xfId="2" applyNumberFormat="1" applyFont="1" applyFill="1" applyBorder="1" applyAlignment="1">
      <alignment horizontal="center" vertical="center"/>
    </xf>
    <xf numFmtId="166" fontId="27" fillId="6" borderId="36" xfId="2" applyNumberFormat="1" applyFont="1" applyFill="1" applyBorder="1" applyAlignment="1">
      <alignment horizontal="center" vertical="center"/>
    </xf>
    <xf numFmtId="167" fontId="27" fillId="7" borderId="0" xfId="3" applyNumberFormat="1" applyFont="1" applyFill="1" applyBorder="1" applyAlignment="1">
      <alignment horizontal="center" vertical="center"/>
    </xf>
    <xf numFmtId="169" fontId="27" fillId="7" borderId="0" xfId="15" applyNumberFormat="1" applyFont="1" applyFill="1" applyBorder="1" applyAlignment="1">
      <alignment horizontal="center" vertical="center"/>
    </xf>
    <xf numFmtId="3" fontId="27" fillId="6" borderId="9" xfId="16" applyNumberFormat="1" applyFont="1" applyFill="1" applyBorder="1" applyAlignment="1">
      <alignment vertical="center"/>
    </xf>
    <xf numFmtId="3" fontId="27" fillId="6" borderId="0" xfId="16" applyNumberFormat="1" applyFont="1" applyFill="1" applyAlignment="1">
      <alignment vertical="center"/>
    </xf>
    <xf numFmtId="3" fontId="27" fillId="6" borderId="10" xfId="16" applyNumberFormat="1" applyFont="1" applyFill="1" applyBorder="1" applyAlignment="1">
      <alignment vertical="center"/>
    </xf>
    <xf numFmtId="167" fontId="27" fillId="6" borderId="9" xfId="15" applyNumberFormat="1" applyFont="1" applyFill="1" applyBorder="1" applyAlignment="1">
      <alignment horizontal="center" vertical="center"/>
    </xf>
    <xf numFmtId="167" fontId="27" fillId="6" borderId="0" xfId="15" applyNumberFormat="1" applyFont="1" applyFill="1" applyBorder="1" applyAlignment="1">
      <alignment horizontal="center" vertical="center"/>
    </xf>
    <xf numFmtId="167" fontId="27" fillId="6" borderId="10" xfId="15" applyNumberFormat="1" applyFont="1" applyFill="1" applyBorder="1" applyAlignment="1">
      <alignment horizontal="center" vertical="center"/>
    </xf>
    <xf numFmtId="166" fontId="27" fillId="6" borderId="9" xfId="2" applyNumberFormat="1" applyFont="1" applyFill="1" applyBorder="1" applyAlignment="1">
      <alignment horizontal="center" vertical="center"/>
    </xf>
    <xf numFmtId="166" fontId="27" fillId="6" borderId="10" xfId="2" applyNumberFormat="1" applyFont="1" applyFill="1" applyBorder="1" applyAlignment="1">
      <alignment horizontal="center" vertical="center"/>
    </xf>
    <xf numFmtId="167" fontId="27" fillId="6" borderId="9" xfId="15" applyNumberFormat="1" applyFont="1" applyFill="1" applyBorder="1" applyAlignment="1">
      <alignment horizontal="center"/>
    </xf>
    <xf numFmtId="167" fontId="27" fillId="6" borderId="0" xfId="15" applyNumberFormat="1" applyFont="1" applyFill="1" applyBorder="1" applyAlignment="1">
      <alignment horizontal="center"/>
    </xf>
    <xf numFmtId="167" fontId="27" fillId="6" borderId="10" xfId="15" applyNumberFormat="1" applyFont="1" applyFill="1" applyBorder="1" applyAlignment="1">
      <alignment horizontal="center"/>
    </xf>
    <xf numFmtId="0" fontId="27" fillId="6" borderId="5" xfId="16" applyFont="1" applyFill="1" applyBorder="1" applyAlignment="1">
      <alignment vertical="center"/>
    </xf>
    <xf numFmtId="0" fontId="27" fillId="6" borderId="7" xfId="16" applyFont="1" applyFill="1" applyBorder="1"/>
    <xf numFmtId="167" fontId="27" fillId="6" borderId="5" xfId="15" applyNumberFormat="1" applyFont="1" applyFill="1" applyBorder="1" applyAlignment="1">
      <alignment horizontal="center"/>
    </xf>
    <xf numFmtId="167" fontId="27" fillId="6" borderId="6" xfId="15" applyNumberFormat="1" applyFont="1" applyFill="1" applyBorder="1" applyAlignment="1">
      <alignment horizontal="center"/>
    </xf>
    <xf numFmtId="167" fontId="27" fillId="6" borderId="7" xfId="15" applyNumberFormat="1" applyFont="1" applyFill="1" applyBorder="1" applyAlignment="1">
      <alignment horizontal="center"/>
    </xf>
    <xf numFmtId="166" fontId="27" fillId="6" borderId="5" xfId="2" applyNumberFormat="1" applyFont="1" applyFill="1" applyBorder="1" applyAlignment="1">
      <alignment horizontal="center" vertical="center"/>
    </xf>
    <xf numFmtId="166" fontId="27" fillId="6" borderId="7" xfId="2" applyNumberFormat="1" applyFont="1" applyFill="1" applyBorder="1" applyAlignment="1">
      <alignment horizontal="center" vertical="center"/>
    </xf>
    <xf numFmtId="3" fontId="27" fillId="0" borderId="0" xfId="5" applyNumberFormat="1" applyFont="1" applyFill="1" applyBorder="1" applyAlignment="1">
      <alignment horizontal="center" vertical="center"/>
    </xf>
    <xf numFmtId="169" fontId="27" fillId="0" borderId="0" xfId="15" applyNumberFormat="1" applyFont="1" applyFill="1" applyBorder="1" applyAlignment="1">
      <alignment horizontal="center" vertical="center"/>
    </xf>
    <xf numFmtId="0" fontId="27" fillId="0" borderId="0" xfId="16" applyFont="1" applyAlignment="1">
      <alignment vertical="center"/>
    </xf>
    <xf numFmtId="0" fontId="27" fillId="0" borderId="0" xfId="16" applyFont="1"/>
    <xf numFmtId="166" fontId="31" fillId="0" borderId="0" xfId="5" applyNumberFormat="1" applyFont="1" applyFill="1" applyBorder="1" applyAlignment="1"/>
    <xf numFmtId="166" fontId="27" fillId="0" borderId="0" xfId="5" applyNumberFormat="1" applyFont="1" applyFill="1" applyBorder="1" applyAlignment="1">
      <alignment horizontal="right" vertical="center"/>
    </xf>
    <xf numFmtId="0" fontId="27" fillId="0" borderId="0" xfId="10" applyFont="1"/>
    <xf numFmtId="17" fontId="29" fillId="3" borderId="9" xfId="6" applyNumberFormat="1" applyFont="1" applyFill="1" applyBorder="1" applyAlignment="1">
      <alignment horizontal="center"/>
    </xf>
    <xf numFmtId="1" fontId="29" fillId="3" borderId="0" xfId="7" applyNumberFormat="1" applyFont="1" applyFill="1" applyBorder="1" applyAlignment="1">
      <alignment horizontal="center"/>
    </xf>
    <xf numFmtId="1" fontId="29" fillId="3" borderId="10" xfId="7" applyNumberFormat="1" applyFont="1" applyFill="1" applyBorder="1" applyAlignment="1">
      <alignment horizontal="center"/>
    </xf>
    <xf numFmtId="0" fontId="29" fillId="3" borderId="9" xfId="4" applyFont="1" applyFill="1" applyBorder="1" applyAlignment="1">
      <alignment horizontal="center"/>
    </xf>
    <xf numFmtId="0" fontId="29" fillId="3" borderId="7" xfId="4" applyFont="1" applyFill="1" applyBorder="1" applyAlignment="1">
      <alignment horizontal="center"/>
    </xf>
    <xf numFmtId="0" fontId="27" fillId="0" borderId="2" xfId="16" applyFont="1" applyBorder="1"/>
    <xf numFmtId="0" fontId="27" fillId="0" borderId="3" xfId="16" applyFont="1" applyBorder="1"/>
    <xf numFmtId="167" fontId="27" fillId="0" borderId="2" xfId="15" applyNumberFormat="1" applyFont="1" applyFill="1" applyBorder="1" applyAlignment="1"/>
    <xf numFmtId="168" fontId="27" fillId="0" borderId="3" xfId="8" applyNumberFormat="1" applyFont="1" applyFill="1" applyBorder="1" applyAlignment="1">
      <alignment horizontal="center" vertical="center"/>
    </xf>
    <xf numFmtId="168" fontId="27" fillId="0" borderId="11" xfId="8" applyNumberFormat="1" applyFont="1" applyFill="1" applyBorder="1" applyAlignment="1">
      <alignment horizontal="center" vertical="center"/>
    </xf>
    <xf numFmtId="166" fontId="27" fillId="7" borderId="2" xfId="2" applyNumberFormat="1" applyFont="1" applyFill="1" applyBorder="1" applyAlignment="1">
      <alignment horizontal="center" vertical="center"/>
    </xf>
    <xf numFmtId="166" fontId="27" fillId="7" borderId="11" xfId="2" applyNumberFormat="1" applyFont="1" applyFill="1" applyBorder="1" applyAlignment="1">
      <alignment horizontal="center" vertical="center"/>
    </xf>
    <xf numFmtId="0" fontId="27" fillId="0" borderId="9" xfId="16" applyFont="1" applyBorder="1"/>
    <xf numFmtId="168" fontId="27" fillId="0" borderId="9" xfId="8" applyNumberFormat="1" applyFont="1" applyFill="1" applyBorder="1" applyAlignment="1">
      <alignment horizontal="center" vertical="center"/>
    </xf>
    <xf numFmtId="168" fontId="27" fillId="0" borderId="0" xfId="8" applyNumberFormat="1" applyFont="1" applyFill="1" applyBorder="1" applyAlignment="1">
      <alignment horizontal="center" vertical="center"/>
    </xf>
    <xf numFmtId="168" fontId="27" fillId="0" borderId="10" xfId="8" applyNumberFormat="1" applyFont="1" applyFill="1" applyBorder="1" applyAlignment="1">
      <alignment horizontal="center" vertical="center"/>
    </xf>
    <xf numFmtId="166" fontId="27" fillId="7" borderId="9" xfId="2" applyNumberFormat="1" applyFont="1" applyFill="1" applyBorder="1" applyAlignment="1">
      <alignment horizontal="center" vertical="center"/>
    </xf>
    <xf numFmtId="166" fontId="27" fillId="7" borderId="10" xfId="2" applyNumberFormat="1" applyFont="1" applyFill="1" applyBorder="1" applyAlignment="1">
      <alignment horizontal="center" vertical="center"/>
    </xf>
    <xf numFmtId="0" fontId="31" fillId="0" borderId="9" xfId="16" applyFont="1" applyBorder="1"/>
    <xf numFmtId="0" fontId="31" fillId="0" borderId="0" xfId="16" applyFont="1"/>
    <xf numFmtId="167" fontId="31" fillId="0" borderId="9" xfId="15" applyNumberFormat="1" applyFont="1" applyFill="1" applyBorder="1" applyAlignment="1"/>
    <xf numFmtId="168" fontId="31" fillId="0" borderId="0" xfId="8" applyNumberFormat="1" applyFont="1" applyFill="1" applyBorder="1" applyAlignment="1">
      <alignment horizontal="center" vertical="center"/>
    </xf>
    <xf numFmtId="168" fontId="31" fillId="0" borderId="10" xfId="8" applyNumberFormat="1" applyFont="1" applyFill="1" applyBorder="1" applyAlignment="1">
      <alignment horizontal="center" vertical="center"/>
    </xf>
    <xf numFmtId="166" fontId="31" fillId="7" borderId="9" xfId="2" applyNumberFormat="1" applyFont="1" applyFill="1" applyBorder="1" applyAlignment="1">
      <alignment horizontal="center" vertical="center"/>
    </xf>
    <xf numFmtId="166" fontId="31" fillId="7" borderId="10" xfId="2" applyNumberFormat="1" applyFont="1" applyFill="1" applyBorder="1" applyAlignment="1">
      <alignment horizontal="center" vertical="center"/>
    </xf>
    <xf numFmtId="167" fontId="27" fillId="0" borderId="9" xfId="15" applyNumberFormat="1" applyFont="1" applyFill="1" applyBorder="1" applyAlignment="1"/>
    <xf numFmtId="0" fontId="27" fillId="0" borderId="9" xfId="16" applyFont="1" applyBorder="1" applyAlignment="1">
      <alignment vertical="center"/>
    </xf>
    <xf numFmtId="0" fontId="27" fillId="0" borderId="0" xfId="16" applyFont="1" applyAlignment="1">
      <alignment vertical="center" wrapText="1"/>
    </xf>
    <xf numFmtId="167" fontId="27" fillId="0" borderId="9" xfId="15" applyNumberFormat="1" applyFont="1" applyFill="1" applyBorder="1" applyAlignment="1">
      <alignment vertical="center"/>
    </xf>
    <xf numFmtId="0" fontId="31" fillId="0" borderId="5" xfId="16" applyFont="1" applyBorder="1"/>
    <xf numFmtId="0" fontId="31" fillId="0" borderId="6" xfId="16" applyFont="1" applyBorder="1"/>
    <xf numFmtId="167" fontId="31" fillId="0" borderId="5" xfId="15" applyNumberFormat="1" applyFont="1" applyFill="1" applyBorder="1" applyAlignment="1"/>
    <xf numFmtId="168" fontId="31" fillId="0" borderId="6" xfId="8" applyNumberFormat="1" applyFont="1" applyFill="1" applyBorder="1" applyAlignment="1">
      <alignment horizontal="center" vertical="center"/>
    </xf>
    <xf numFmtId="168" fontId="31" fillId="0" borderId="7" xfId="8" applyNumberFormat="1" applyFont="1" applyFill="1" applyBorder="1" applyAlignment="1">
      <alignment horizontal="center" vertical="center"/>
    </xf>
    <xf numFmtId="166" fontId="31" fillId="7" borderId="5" xfId="2" applyNumberFormat="1" applyFont="1" applyFill="1" applyBorder="1" applyAlignment="1">
      <alignment horizontal="center" vertical="center"/>
    </xf>
    <xf numFmtId="166" fontId="31" fillId="7" borderId="7" xfId="2" applyNumberFormat="1" applyFont="1" applyFill="1" applyBorder="1" applyAlignment="1">
      <alignment horizontal="center" vertical="center"/>
    </xf>
    <xf numFmtId="0" fontId="31" fillId="0" borderId="2" xfId="16" applyFont="1" applyBorder="1"/>
    <xf numFmtId="0" fontId="31" fillId="0" borderId="3" xfId="16" applyFont="1" applyBorder="1"/>
    <xf numFmtId="0" fontId="31" fillId="0" borderId="11" xfId="16" applyFont="1" applyBorder="1"/>
    <xf numFmtId="167" fontId="27" fillId="0" borderId="2" xfId="0" applyNumberFormat="1" applyFont="1" applyBorder="1"/>
    <xf numFmtId="167" fontId="27" fillId="0" borderId="3" xfId="0" applyNumberFormat="1" applyFont="1" applyBorder="1"/>
    <xf numFmtId="167" fontId="27" fillId="0" borderId="11" xfId="0" applyNumberFormat="1" applyFont="1" applyBorder="1"/>
    <xf numFmtId="166" fontId="27" fillId="0" borderId="2" xfId="9" applyNumberFormat="1" applyFont="1" applyFill="1" applyBorder="1" applyAlignment="1">
      <alignment horizontal="center"/>
    </xf>
    <xf numFmtId="166" fontId="27" fillId="0" borderId="11" xfId="9" applyNumberFormat="1" applyFont="1" applyFill="1" applyBorder="1" applyAlignment="1">
      <alignment horizontal="center"/>
    </xf>
    <xf numFmtId="0" fontId="27" fillId="0" borderId="10" xfId="16" applyFont="1" applyBorder="1"/>
    <xf numFmtId="166" fontId="27" fillId="0" borderId="9" xfId="2" applyNumberFormat="1" applyFont="1" applyFill="1" applyBorder="1" applyAlignment="1" applyProtection="1">
      <alignment horizontal="right"/>
    </xf>
    <xf numFmtId="166" fontId="27" fillId="0" borderId="0" xfId="2" applyNumberFormat="1" applyFont="1" applyFill="1" applyBorder="1" applyAlignment="1" applyProtection="1">
      <alignment horizontal="right"/>
    </xf>
    <xf numFmtId="0" fontId="27" fillId="6" borderId="9" xfId="0" applyFont="1" applyFill="1" applyBorder="1" applyAlignment="1">
      <alignment horizontal="right" vertical="center"/>
    </xf>
    <xf numFmtId="166" fontId="27" fillId="0" borderId="10" xfId="2" applyNumberFormat="1" applyFont="1" applyFill="1" applyBorder="1" applyAlignment="1" applyProtection="1">
      <alignment horizontal="right"/>
    </xf>
    <xf numFmtId="39" fontId="27" fillId="0" borderId="0" xfId="17" applyNumberFormat="1" applyFont="1" applyAlignment="1">
      <alignment horizontal="left"/>
    </xf>
    <xf numFmtId="39" fontId="27" fillId="0" borderId="10" xfId="17" applyNumberFormat="1" applyFont="1" applyBorder="1" applyAlignment="1">
      <alignment horizontal="left"/>
    </xf>
    <xf numFmtId="166" fontId="27" fillId="6" borderId="9" xfId="2" applyNumberFormat="1" applyFont="1" applyFill="1" applyBorder="1" applyAlignment="1" applyProtection="1">
      <alignment horizontal="right"/>
    </xf>
    <xf numFmtId="166" fontId="27" fillId="6" borderId="0" xfId="2" applyNumberFormat="1" applyFont="1" applyFill="1" applyBorder="1" applyAlignment="1" applyProtection="1">
      <alignment horizontal="right"/>
    </xf>
    <xf numFmtId="166" fontId="27" fillId="6" borderId="10" xfId="2" applyNumberFormat="1" applyFont="1" applyFill="1" applyBorder="1" applyAlignment="1" applyProtection="1">
      <alignment horizontal="right"/>
    </xf>
    <xf numFmtId="0" fontId="27" fillId="0" borderId="9" xfId="16" applyFont="1" applyBorder="1" applyAlignment="1">
      <alignment horizontal="left"/>
    </xf>
    <xf numFmtId="166" fontId="27" fillId="0" borderId="10" xfId="2" applyNumberFormat="1" applyFont="1" applyFill="1" applyBorder="1" applyAlignment="1">
      <alignment horizontal="right"/>
    </xf>
    <xf numFmtId="166" fontId="27" fillId="6" borderId="9" xfId="2" applyNumberFormat="1" applyFont="1" applyFill="1" applyBorder="1" applyAlignment="1"/>
    <xf numFmtId="166" fontId="27" fillId="6" borderId="0" xfId="2" applyNumberFormat="1" applyFont="1" applyFill="1" applyBorder="1" applyAlignment="1"/>
    <xf numFmtId="166" fontId="27" fillId="0" borderId="9" xfId="2" applyNumberFormat="1" applyFont="1" applyFill="1" applyBorder="1" applyAlignment="1"/>
    <xf numFmtId="166" fontId="27" fillId="0" borderId="0" xfId="2" applyNumberFormat="1" applyFont="1" applyFill="1" applyBorder="1" applyAlignment="1"/>
    <xf numFmtId="166" fontId="27" fillId="0" borderId="9" xfId="2" applyNumberFormat="1" applyFont="1" applyFill="1" applyBorder="1" applyAlignment="1">
      <alignment horizontal="right" vertical="center"/>
    </xf>
    <xf numFmtId="0" fontId="27" fillId="0" borderId="5" xfId="16" applyFont="1" applyBorder="1" applyAlignment="1">
      <alignment vertical="center"/>
    </xf>
    <xf numFmtId="0" fontId="27" fillId="0" borderId="6" xfId="16" applyFont="1" applyBorder="1"/>
    <xf numFmtId="0" fontId="27" fillId="0" borderId="7" xfId="16" applyFont="1" applyBorder="1"/>
    <xf numFmtId="2" fontId="27" fillId="0" borderId="5" xfId="2" applyNumberFormat="1" applyFont="1" applyFill="1" applyBorder="1" applyAlignment="1">
      <alignment horizontal="right" vertical="center"/>
    </xf>
    <xf numFmtId="0" fontId="27" fillId="0" borderId="6" xfId="2" applyNumberFormat="1" applyFont="1" applyFill="1" applyBorder="1" applyAlignment="1">
      <alignment horizontal="right" vertical="center"/>
    </xf>
    <xf numFmtId="2" fontId="27" fillId="0" borderId="6" xfId="2" applyNumberFormat="1" applyFont="1" applyFill="1" applyBorder="1" applyAlignment="1">
      <alignment horizontal="right" vertical="center"/>
    </xf>
    <xf numFmtId="166" fontId="27" fillId="0" borderId="5" xfId="2" applyNumberFormat="1" applyFont="1" applyFill="1" applyBorder="1" applyAlignment="1">
      <alignment horizontal="right" vertical="center"/>
    </xf>
    <xf numFmtId="166" fontId="27" fillId="0" borderId="7" xfId="2" applyNumberFormat="1" applyFont="1" applyFill="1" applyBorder="1" applyAlignment="1">
      <alignment horizontal="right" vertical="center"/>
    </xf>
    <xf numFmtId="0" fontId="27" fillId="0" borderId="0" xfId="0" quotePrefix="1" applyFont="1"/>
    <xf numFmtId="0" fontId="27" fillId="7" borderId="0" xfId="4" applyFont="1" applyFill="1" applyAlignment="1">
      <alignment horizontal="center" vertical="center"/>
    </xf>
    <xf numFmtId="1" fontId="29" fillId="3" borderId="5" xfId="12" applyNumberFormat="1" applyFont="1" applyFill="1" applyBorder="1" applyAlignment="1">
      <alignment horizontal="center" vertical="center"/>
    </xf>
    <xf numFmtId="1" fontId="29" fillId="3" borderId="6" xfId="12" applyNumberFormat="1" applyFont="1" applyFill="1" applyBorder="1" applyAlignment="1">
      <alignment horizontal="center" vertical="center"/>
    </xf>
    <xf numFmtId="1" fontId="29" fillId="3" borderId="7" xfId="12" applyNumberFormat="1" applyFont="1" applyFill="1" applyBorder="1" applyAlignment="1">
      <alignment horizontal="center" vertical="center"/>
    </xf>
    <xf numFmtId="0" fontId="31" fillId="6" borderId="1" xfId="4" applyFont="1" applyFill="1" applyBorder="1" applyAlignment="1">
      <alignment horizontal="left" vertical="center" wrapText="1"/>
    </xf>
    <xf numFmtId="1" fontId="31" fillId="6" borderId="0" xfId="12" applyNumberFormat="1" applyFont="1" applyFill="1" applyBorder="1" applyAlignment="1">
      <alignment horizontal="center" vertical="center"/>
    </xf>
    <xf numFmtId="0" fontId="27" fillId="6" borderId="2" xfId="4" applyFont="1" applyFill="1" applyBorder="1" applyAlignment="1">
      <alignment vertical="center"/>
    </xf>
    <xf numFmtId="0" fontId="27" fillId="6" borderId="11" xfId="4" applyFont="1" applyFill="1" applyBorder="1" applyAlignment="1">
      <alignment vertical="center"/>
    </xf>
    <xf numFmtId="0" fontId="27" fillId="6" borderId="8" xfId="0" applyFont="1" applyFill="1" applyBorder="1" applyAlignment="1">
      <alignment horizontal="left"/>
    </xf>
    <xf numFmtId="167" fontId="27" fillId="6" borderId="9" xfId="25" applyNumberFormat="1" applyFont="1" applyFill="1" applyBorder="1" applyAlignment="1">
      <alignment vertical="center"/>
    </xf>
    <xf numFmtId="167" fontId="27" fillId="6" borderId="0" xfId="25" applyNumberFormat="1" applyFont="1" applyFill="1" applyBorder="1" applyAlignment="1">
      <alignment vertical="center"/>
    </xf>
    <xf numFmtId="166" fontId="27" fillId="6" borderId="9" xfId="13" applyNumberFormat="1" applyFont="1" applyFill="1" applyBorder="1" applyAlignment="1">
      <alignment horizontal="center"/>
    </xf>
    <xf numFmtId="166" fontId="27" fillId="6" borderId="10" xfId="13" applyNumberFormat="1" applyFont="1" applyFill="1" applyBorder="1" applyAlignment="1">
      <alignment horizontal="center"/>
    </xf>
    <xf numFmtId="168" fontId="27" fillId="0" borderId="23" xfId="8" applyNumberFormat="1" applyFont="1" applyFill="1" applyBorder="1" applyAlignment="1">
      <alignment horizontal="center" vertical="center"/>
    </xf>
    <xf numFmtId="168" fontId="27" fillId="0" borderId="24" xfId="8" applyNumberFormat="1" applyFont="1" applyFill="1" applyBorder="1" applyAlignment="1">
      <alignment horizontal="center" vertical="center"/>
    </xf>
    <xf numFmtId="168" fontId="27" fillId="0" borderId="25" xfId="8" applyNumberFormat="1" applyFont="1" applyFill="1" applyBorder="1" applyAlignment="1">
      <alignment horizontal="center" vertical="center"/>
    </xf>
    <xf numFmtId="168" fontId="27" fillId="0" borderId="26" xfId="8" applyNumberFormat="1" applyFont="1" applyFill="1" applyBorder="1" applyAlignment="1">
      <alignment horizontal="center" vertical="center"/>
    </xf>
    <xf numFmtId="168" fontId="27" fillId="0" borderId="27" xfId="8" applyNumberFormat="1" applyFont="1" applyFill="1" applyBorder="1" applyAlignment="1">
      <alignment horizontal="center" vertical="center"/>
    </xf>
    <xf numFmtId="168" fontId="27" fillId="0" borderId="28" xfId="8" applyNumberFormat="1" applyFont="1" applyFill="1" applyBorder="1" applyAlignment="1">
      <alignment horizontal="center" vertical="center"/>
    </xf>
    <xf numFmtId="168" fontId="27" fillId="0" borderId="22" xfId="8" applyNumberFormat="1" applyFont="1" applyFill="1" applyBorder="1" applyAlignment="1">
      <alignment horizontal="center" vertical="center"/>
    </xf>
    <xf numFmtId="168" fontId="27" fillId="0" borderId="29" xfId="8" applyNumberFormat="1" applyFont="1" applyFill="1" applyBorder="1" applyAlignment="1">
      <alignment horizontal="center" vertical="center"/>
    </xf>
    <xf numFmtId="0" fontId="31" fillId="6" borderId="8" xfId="0" applyFont="1" applyFill="1" applyBorder="1" applyAlignment="1">
      <alignment horizontal="left"/>
    </xf>
    <xf numFmtId="167" fontId="31" fillId="6" borderId="22" xfId="25" applyNumberFormat="1" applyFont="1" applyFill="1" applyBorder="1" applyAlignment="1">
      <alignment vertical="center"/>
    </xf>
    <xf numFmtId="167" fontId="31" fillId="6" borderId="29" xfId="25" applyNumberFormat="1" applyFont="1" applyFill="1" applyBorder="1" applyAlignment="1">
      <alignment vertical="center"/>
    </xf>
    <xf numFmtId="167" fontId="31" fillId="6" borderId="0" xfId="25" applyNumberFormat="1" applyFont="1" applyFill="1" applyBorder="1" applyAlignment="1">
      <alignment vertical="center"/>
    </xf>
    <xf numFmtId="166" fontId="31" fillId="6" borderId="9" xfId="13" applyNumberFormat="1" applyFont="1" applyFill="1" applyBorder="1" applyAlignment="1">
      <alignment horizontal="center"/>
    </xf>
    <xf numFmtId="166" fontId="31" fillId="6" borderId="10" xfId="13" applyNumberFormat="1" applyFont="1" applyFill="1" applyBorder="1" applyAlignment="1">
      <alignment horizontal="center"/>
    </xf>
    <xf numFmtId="39" fontId="27" fillId="7" borderId="8" xfId="14" applyNumberFormat="1" applyFont="1" applyFill="1" applyBorder="1" applyAlignment="1">
      <alignment horizontal="center" vertical="center"/>
    </xf>
    <xf numFmtId="167" fontId="27" fillId="6" borderId="30" xfId="25" applyNumberFormat="1" applyFont="1" applyFill="1" applyBorder="1" applyAlignment="1">
      <alignment vertical="center"/>
    </xf>
    <xf numFmtId="167" fontId="27" fillId="6" borderId="22" xfId="25" applyNumberFormat="1" applyFont="1" applyFill="1" applyBorder="1" applyAlignment="1">
      <alignment vertical="center"/>
    </xf>
    <xf numFmtId="168" fontId="27" fillId="0" borderId="30" xfId="8" applyNumberFormat="1" applyFont="1" applyFill="1" applyBorder="1" applyAlignment="1">
      <alignment horizontal="center" vertical="center"/>
    </xf>
    <xf numFmtId="168" fontId="27" fillId="0" borderId="31" xfId="8" applyNumberFormat="1" applyFont="1" applyFill="1" applyBorder="1" applyAlignment="1">
      <alignment horizontal="center" vertical="center"/>
    </xf>
    <xf numFmtId="0" fontId="31" fillId="6" borderId="8" xfId="0" applyFont="1" applyFill="1" applyBorder="1"/>
    <xf numFmtId="0" fontId="31" fillId="6" borderId="22" xfId="0" applyFont="1" applyFill="1" applyBorder="1"/>
    <xf numFmtId="0" fontId="31" fillId="6" borderId="0" xfId="0" applyFont="1" applyFill="1"/>
    <xf numFmtId="39" fontId="33" fillId="7" borderId="8" xfId="14" applyNumberFormat="1" applyFont="1" applyFill="1" applyBorder="1" applyAlignment="1">
      <alignment horizontal="center" vertical="center"/>
    </xf>
    <xf numFmtId="167" fontId="33" fillId="6" borderId="0" xfId="25" applyNumberFormat="1" applyFont="1" applyFill="1" applyBorder="1" applyAlignment="1">
      <alignment vertical="center"/>
    </xf>
    <xf numFmtId="39" fontId="33" fillId="6" borderId="8" xfId="14" applyNumberFormat="1" applyFont="1" applyFill="1" applyBorder="1" applyAlignment="1">
      <alignment horizontal="center" vertical="center"/>
    </xf>
    <xf numFmtId="0" fontId="31" fillId="6" borderId="4" xfId="0" applyFont="1" applyFill="1" applyBorder="1" applyAlignment="1">
      <alignment horizontal="left"/>
    </xf>
    <xf numFmtId="167" fontId="31" fillId="6" borderId="6" xfId="25" applyNumberFormat="1" applyFont="1" applyFill="1" applyBorder="1" applyAlignment="1">
      <alignment vertical="center"/>
    </xf>
    <xf numFmtId="166" fontId="31" fillId="6" borderId="5" xfId="13" applyNumberFormat="1" applyFont="1" applyFill="1" applyBorder="1" applyAlignment="1">
      <alignment horizontal="center"/>
    </xf>
    <xf numFmtId="166" fontId="31" fillId="6" borderId="7" xfId="13" applyNumberFormat="1" applyFont="1" applyFill="1" applyBorder="1" applyAlignment="1">
      <alignment horizontal="center"/>
    </xf>
    <xf numFmtId="0" fontId="29" fillId="3" borderId="0" xfId="0" applyFont="1" applyFill="1" applyAlignment="1">
      <alignment vertical="center"/>
    </xf>
    <xf numFmtId="0" fontId="31" fillId="2" borderId="4" xfId="0" applyFont="1" applyFill="1" applyBorder="1" applyAlignment="1">
      <alignment vertical="center"/>
    </xf>
    <xf numFmtId="0" fontId="31" fillId="2" borderId="13" xfId="0" applyFont="1" applyFill="1" applyBorder="1" applyAlignment="1">
      <alignment horizontal="center" vertical="center"/>
    </xf>
    <xf numFmtId="0" fontId="31" fillId="2" borderId="15" xfId="0" applyFont="1" applyFill="1" applyBorder="1" applyAlignment="1">
      <alignment horizontal="center" vertical="center"/>
    </xf>
    <xf numFmtId="0" fontId="31" fillId="0" borderId="0" xfId="0" applyFont="1" applyAlignment="1">
      <alignment horizontal="left" vertical="center"/>
    </xf>
    <xf numFmtId="10" fontId="31" fillId="0" borderId="0" xfId="0" applyNumberFormat="1" applyFont="1" applyAlignment="1">
      <alignment horizontal="center" vertical="center"/>
    </xf>
    <xf numFmtId="0" fontId="31" fillId="2" borderId="6" xfId="0" applyFont="1" applyFill="1" applyBorder="1" applyAlignment="1">
      <alignment vertical="center"/>
    </xf>
    <xf numFmtId="0" fontId="27" fillId="2" borderId="1" xfId="0" applyFont="1" applyFill="1" applyBorder="1"/>
    <xf numFmtId="10" fontId="27" fillId="2" borderId="3" xfId="0" applyNumberFormat="1" applyFont="1" applyFill="1" applyBorder="1" applyAlignment="1">
      <alignment horizontal="center" vertical="center"/>
    </xf>
    <xf numFmtId="0" fontId="56" fillId="2" borderId="0" xfId="0" applyFont="1" applyFill="1"/>
    <xf numFmtId="0" fontId="53" fillId="0" borderId="0" xfId="0" applyFont="1"/>
    <xf numFmtId="0" fontId="29" fillId="4" borderId="12" xfId="0" applyFont="1" applyFill="1" applyBorder="1"/>
    <xf numFmtId="17" fontId="29" fillId="4" borderId="13" xfId="0" quotePrefix="1" applyNumberFormat="1" applyFont="1" applyFill="1" applyBorder="1" applyAlignment="1">
      <alignment horizontal="center"/>
    </xf>
    <xf numFmtId="0" fontId="29" fillId="4" borderId="15" xfId="0" applyFont="1" applyFill="1" applyBorder="1" applyAlignment="1">
      <alignment horizontal="center"/>
    </xf>
    <xf numFmtId="0" fontId="27" fillId="2" borderId="12" xfId="0" applyFont="1" applyFill="1" applyBorder="1"/>
    <xf numFmtId="9" fontId="27" fillId="0" borderId="15" xfId="0" applyNumberFormat="1" applyFont="1" applyBorder="1" applyAlignment="1">
      <alignment horizontal="center"/>
    </xf>
    <xf numFmtId="0" fontId="36" fillId="0" borderId="0" xfId="0" applyFont="1"/>
    <xf numFmtId="10" fontId="27" fillId="0" borderId="8" xfId="0" applyNumberFormat="1" applyFont="1" applyBorder="1" applyAlignment="1">
      <alignment horizontal="center"/>
    </xf>
    <xf numFmtId="10" fontId="27" fillId="0" borderId="4" xfId="0" applyNumberFormat="1" applyFont="1" applyBorder="1" applyAlignment="1">
      <alignment horizont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1" xfId="0" applyFont="1" applyFill="1" applyBorder="1" applyAlignment="1">
      <alignment horizontal="center" vertical="center"/>
    </xf>
    <xf numFmtId="3" fontId="27" fillId="0" borderId="18" xfId="0" applyNumberFormat="1" applyFont="1" applyBorder="1" applyAlignment="1">
      <alignment vertical="center"/>
    </xf>
    <xf numFmtId="3" fontId="27" fillId="2" borderId="18" xfId="0" applyNumberFormat="1" applyFont="1" applyFill="1" applyBorder="1" applyAlignment="1">
      <alignment vertical="center"/>
    </xf>
    <xf numFmtId="10" fontId="27" fillId="2" borderId="10" xfId="0" applyNumberFormat="1" applyFont="1" applyFill="1" applyBorder="1" applyAlignment="1">
      <alignment vertical="center"/>
    </xf>
    <xf numFmtId="0" fontId="27" fillId="0" borderId="18" xfId="0" applyFont="1" applyBorder="1" applyAlignment="1">
      <alignment vertical="center"/>
    </xf>
    <xf numFmtId="0" fontId="27" fillId="2" borderId="18" xfId="0" applyFont="1" applyFill="1" applyBorder="1" applyAlignment="1">
      <alignment vertical="center"/>
    </xf>
    <xf numFmtId="10" fontId="27" fillId="2" borderId="7" xfId="0" applyNumberFormat="1" applyFont="1" applyFill="1" applyBorder="1" applyAlignment="1">
      <alignment vertical="center"/>
    </xf>
    <xf numFmtId="0" fontId="41" fillId="0" borderId="3" xfId="0" applyFont="1" applyBorder="1"/>
    <xf numFmtId="0" fontId="27" fillId="2" borderId="0" xfId="0" applyFont="1" applyFill="1" applyAlignment="1">
      <alignment horizontal="left"/>
    </xf>
    <xf numFmtId="166" fontId="27" fillId="0" borderId="9" xfId="0" applyNumberFormat="1" applyFont="1" applyBorder="1" applyAlignment="1">
      <alignment horizontal="center"/>
    </xf>
    <xf numFmtId="166" fontId="27" fillId="0" borderId="0" xfId="0" applyNumberFormat="1" applyFont="1" applyAlignment="1">
      <alignment horizontal="center"/>
    </xf>
    <xf numFmtId="166" fontId="27" fillId="0" borderId="10" xfId="0" applyNumberFormat="1" applyFont="1" applyBorder="1" applyAlignment="1">
      <alignment horizontal="center"/>
    </xf>
    <xf numFmtId="166" fontId="41" fillId="0" borderId="9" xfId="0" applyNumberFormat="1" applyFont="1" applyBorder="1" applyAlignment="1">
      <alignment horizontal="center" wrapText="1"/>
    </xf>
    <xf numFmtId="166" fontId="41" fillId="0" borderId="0" xfId="0" applyNumberFormat="1" applyFont="1" applyAlignment="1">
      <alignment horizontal="center" wrapText="1"/>
    </xf>
    <xf numFmtId="166" fontId="41" fillId="0" borderId="10" xfId="0" applyNumberFormat="1" applyFont="1" applyBorder="1" applyAlignment="1">
      <alignment horizontal="center" wrapText="1"/>
    </xf>
    <xf numFmtId="166" fontId="36" fillId="0" borderId="9" xfId="0" applyNumberFormat="1" applyFont="1" applyBorder="1" applyAlignment="1">
      <alignment horizontal="center" wrapText="1"/>
    </xf>
    <xf numFmtId="166" fontId="36" fillId="0" borderId="0" xfId="0" applyNumberFormat="1" applyFont="1" applyAlignment="1">
      <alignment horizontal="center" wrapText="1"/>
    </xf>
    <xf numFmtId="166" fontId="36" fillId="0" borderId="10" xfId="0" applyNumberFormat="1" applyFont="1" applyBorder="1" applyAlignment="1">
      <alignment horizontal="center" wrapText="1"/>
    </xf>
    <xf numFmtId="166" fontId="41" fillId="0" borderId="9" xfId="0" applyNumberFormat="1" applyFont="1" applyBorder="1" applyAlignment="1">
      <alignment horizontal="center" vertical="center" wrapText="1"/>
    </xf>
    <xf numFmtId="166" fontId="41" fillId="0" borderId="0" xfId="0" applyNumberFormat="1" applyFont="1" applyAlignment="1">
      <alignment horizontal="center" vertical="center" wrapText="1"/>
    </xf>
    <xf numFmtId="166" fontId="41" fillId="0" borderId="10" xfId="0" applyNumberFormat="1" applyFont="1" applyBorder="1" applyAlignment="1">
      <alignment horizontal="center" vertical="center" wrapText="1"/>
    </xf>
    <xf numFmtId="166" fontId="41" fillId="0" borderId="5" xfId="0" applyNumberFormat="1" applyFont="1" applyBorder="1" applyAlignment="1">
      <alignment horizontal="center" vertical="center" wrapText="1"/>
    </xf>
    <xf numFmtId="166" fontId="41" fillId="0" borderId="6" xfId="0" applyNumberFormat="1" applyFont="1" applyBorder="1" applyAlignment="1">
      <alignment horizontal="center" vertical="center" wrapText="1"/>
    </xf>
    <xf numFmtId="166" fontId="41" fillId="0" borderId="7" xfId="0" applyNumberFormat="1" applyFont="1" applyBorder="1" applyAlignment="1">
      <alignment horizontal="center" vertical="center" wrapText="1"/>
    </xf>
    <xf numFmtId="166" fontId="36" fillId="0" borderId="14" xfId="0" applyNumberFormat="1" applyFont="1" applyBorder="1" applyAlignment="1">
      <alignment horizontal="center" vertical="center" wrapText="1"/>
    </xf>
    <xf numFmtId="166" fontId="36" fillId="0" borderId="13" xfId="0" applyNumberFormat="1" applyFont="1" applyBorder="1" applyAlignment="1">
      <alignment horizontal="center" vertical="center" wrapText="1"/>
    </xf>
    <xf numFmtId="166" fontId="36" fillId="0" borderId="15" xfId="0" applyNumberFormat="1" applyFont="1" applyBorder="1" applyAlignment="1">
      <alignment horizontal="center" vertical="center" wrapText="1"/>
    </xf>
    <xf numFmtId="3" fontId="27" fillId="10" borderId="0" xfId="0" applyNumberFormat="1" applyFont="1" applyFill="1" applyAlignment="1">
      <alignment horizontal="center" vertical="center" wrapText="1" readingOrder="1"/>
    </xf>
    <xf numFmtId="0" fontId="27" fillId="10" borderId="0" xfId="0" applyFont="1" applyFill="1" applyAlignment="1">
      <alignment horizontal="center" vertical="center" wrapText="1" readingOrder="1"/>
    </xf>
    <xf numFmtId="0" fontId="27" fillId="10" borderId="17" xfId="0" applyFont="1" applyFill="1" applyBorder="1" applyAlignment="1">
      <alignment horizontal="center" vertical="center" wrapText="1" readingOrder="1"/>
    </xf>
    <xf numFmtId="10" fontId="27" fillId="10" borderId="0" xfId="0" applyNumberFormat="1" applyFont="1" applyFill="1" applyAlignment="1">
      <alignment horizontal="center" vertical="center" wrapText="1" readingOrder="1"/>
    </xf>
    <xf numFmtId="0" fontId="27" fillId="10" borderId="6" xfId="0" applyFont="1" applyFill="1" applyBorder="1" applyAlignment="1">
      <alignment horizontal="center" vertical="center" wrapText="1" readingOrder="1"/>
    </xf>
    <xf numFmtId="0" fontId="27" fillId="0" borderId="0" xfId="16" applyFont="1" applyAlignment="1">
      <alignment wrapText="1"/>
    </xf>
    <xf numFmtId="0" fontId="27" fillId="0" borderId="10" xfId="16" applyFont="1" applyBorder="1" applyAlignment="1">
      <alignment wrapText="1"/>
    </xf>
    <xf numFmtId="166" fontId="27" fillId="6" borderId="9" xfId="2" applyNumberFormat="1" applyFont="1" applyFill="1" applyBorder="1" applyAlignment="1" applyProtection="1">
      <alignment vertical="center"/>
    </xf>
    <xf numFmtId="166" fontId="27" fillId="6" borderId="0" xfId="2" applyNumberFormat="1" applyFont="1" applyFill="1" applyBorder="1" applyAlignment="1" applyProtection="1">
      <alignment vertical="center"/>
    </xf>
    <xf numFmtId="166" fontId="27" fillId="6" borderId="10" xfId="2" applyNumberFormat="1" applyFont="1" applyFill="1" applyBorder="1" applyAlignment="1" applyProtection="1">
      <alignment vertical="center"/>
    </xf>
    <xf numFmtId="0" fontId="27" fillId="0" borderId="9" xfId="16" applyFont="1" applyBorder="1" applyAlignment="1"/>
    <xf numFmtId="0" fontId="29" fillId="3" borderId="12" xfId="0" applyFont="1" applyFill="1" applyBorder="1" applyAlignment="1">
      <alignment horizontal="center" wrapText="1"/>
    </xf>
    <xf numFmtId="0" fontId="27" fillId="0" borderId="0" xfId="0" applyFont="1" applyAlignment="1">
      <alignment horizontal="left" vertical="top" wrapText="1"/>
    </xf>
    <xf numFmtId="0" fontId="40" fillId="4" borderId="0" xfId="0" applyFont="1" applyFill="1" applyAlignment="1">
      <alignment horizontal="center" vertical="top"/>
    </xf>
    <xf numFmtId="0" fontId="29" fillId="3" borderId="2" xfId="0" applyFont="1" applyFill="1" applyBorder="1" applyAlignment="1">
      <alignment horizontal="center"/>
    </xf>
    <xf numFmtId="0" fontId="29" fillId="3" borderId="3" xfId="0" applyFont="1" applyFill="1" applyBorder="1" applyAlignment="1">
      <alignment horizontal="center"/>
    </xf>
    <xf numFmtId="0" fontId="29" fillId="3" borderId="11" xfId="0" applyFont="1" applyFill="1" applyBorder="1" applyAlignment="1">
      <alignment horizontal="center"/>
    </xf>
    <xf numFmtId="0" fontId="6" fillId="0" borderId="0" xfId="0" applyFont="1" applyAlignment="1">
      <alignment horizontal="left" vertical="center" wrapText="1"/>
    </xf>
    <xf numFmtId="0" fontId="29" fillId="3" borderId="2" xfId="0" applyFont="1" applyFill="1" applyBorder="1" applyAlignment="1">
      <alignment horizontal="center" vertical="top"/>
    </xf>
    <xf numFmtId="0" fontId="29" fillId="3" borderId="3" xfId="0" applyFont="1" applyFill="1" applyBorder="1" applyAlignment="1">
      <alignment horizontal="center" vertical="top"/>
    </xf>
    <xf numFmtId="0" fontId="29" fillId="3" borderId="11" xfId="0" applyFont="1" applyFill="1" applyBorder="1" applyAlignment="1">
      <alignment horizontal="center" vertical="top"/>
    </xf>
    <xf numFmtId="0" fontId="29" fillId="3" borderId="0" xfId="0" applyFont="1" applyFill="1" applyAlignment="1">
      <alignment horizontal="center" vertical="center"/>
    </xf>
    <xf numFmtId="0" fontId="29" fillId="4" borderId="9" xfId="0" applyFont="1" applyFill="1" applyBorder="1" applyAlignment="1">
      <alignment horizontal="center" vertical="center"/>
    </xf>
    <xf numFmtId="0" fontId="29" fillId="4" borderId="0" xfId="0" applyFont="1" applyFill="1" applyAlignment="1">
      <alignment horizontal="center" vertical="center"/>
    </xf>
    <xf numFmtId="0" fontId="29" fillId="4" borderId="10" xfId="0" applyFont="1" applyFill="1" applyBorder="1" applyAlignment="1">
      <alignment horizontal="center" vertical="center"/>
    </xf>
    <xf numFmtId="0" fontId="29" fillId="4" borderId="9"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43" fillId="4" borderId="9"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11" xfId="0" applyFont="1" applyFill="1" applyBorder="1" applyAlignment="1">
      <alignment horizontal="center" vertical="center"/>
    </xf>
    <xf numFmtId="0" fontId="43" fillId="3" borderId="9" xfId="0" applyFont="1" applyFill="1" applyBorder="1" applyAlignment="1">
      <alignment horizontal="center" vertical="center"/>
    </xf>
    <xf numFmtId="0" fontId="43" fillId="3" borderId="0" xfId="0" applyFont="1" applyFill="1" applyAlignment="1">
      <alignment horizontal="center" vertical="center"/>
    </xf>
    <xf numFmtId="0" fontId="44" fillId="4" borderId="0" xfId="0" applyFont="1" applyFill="1" applyAlignment="1">
      <alignment horizontal="center" vertical="top"/>
    </xf>
    <xf numFmtId="0" fontId="44" fillId="4" borderId="10" xfId="0" applyFont="1" applyFill="1" applyBorder="1" applyAlignment="1">
      <alignment horizontal="center" vertical="top"/>
    </xf>
    <xf numFmtId="0" fontId="29" fillId="3" borderId="1" xfId="0" applyFont="1" applyFill="1" applyBorder="1" applyAlignment="1">
      <alignment horizontal="left" vertical="top" wrapText="1"/>
    </xf>
    <xf numFmtId="0" fontId="29" fillId="3" borderId="8" xfId="0" applyFont="1" applyFill="1" applyBorder="1" applyAlignment="1">
      <alignment horizontal="left" vertical="top" wrapText="1"/>
    </xf>
    <xf numFmtId="0" fontId="29" fillId="3" borderId="2"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0" xfId="0" applyFont="1" applyFill="1" applyAlignment="1">
      <alignment horizontal="center" vertical="center" wrapText="1"/>
    </xf>
    <xf numFmtId="0" fontId="43" fillId="3" borderId="9" xfId="0" applyFont="1" applyFill="1" applyBorder="1" applyAlignment="1">
      <alignment horizontal="center"/>
    </xf>
    <xf numFmtId="0" fontId="43" fillId="3" borderId="0" xfId="0" applyFont="1" applyFill="1" applyAlignment="1">
      <alignment horizontal="center"/>
    </xf>
    <xf numFmtId="0" fontId="29" fillId="4" borderId="11" xfId="0" applyFont="1" applyFill="1" applyBorder="1" applyAlignment="1">
      <alignment horizontal="left" vertical="top" wrapText="1"/>
    </xf>
    <xf numFmtId="0" fontId="29" fillId="4" borderId="10" xfId="0" applyFont="1" applyFill="1" applyBorder="1" applyAlignment="1">
      <alignment horizontal="left" vertical="top" wrapText="1"/>
    </xf>
    <xf numFmtId="0" fontId="29" fillId="4" borderId="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2" xfId="0" applyFont="1" applyFill="1" applyBorder="1" applyAlignment="1">
      <alignment horizontal="center" vertical="top"/>
    </xf>
    <xf numFmtId="0" fontId="29" fillId="4" borderId="3" xfId="0" applyFont="1" applyFill="1" applyBorder="1" applyAlignment="1">
      <alignment horizontal="center" vertical="top"/>
    </xf>
    <xf numFmtId="0" fontId="29" fillId="4" borderId="11" xfId="0" applyFont="1" applyFill="1" applyBorder="1" applyAlignment="1">
      <alignment horizontal="center" vertical="top"/>
    </xf>
    <xf numFmtId="0" fontId="29" fillId="3" borderId="3" xfId="0" applyFont="1" applyFill="1" applyBorder="1" applyAlignment="1">
      <alignment horizontal="center" vertical="center"/>
    </xf>
    <xf numFmtId="0" fontId="29" fillId="3"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7" fillId="0" borderId="0" xfId="0" applyFont="1" applyAlignment="1">
      <alignment horizontal="left" vertical="center" wrapText="1"/>
    </xf>
    <xf numFmtId="0" fontId="47" fillId="2" borderId="0" xfId="0" applyFont="1" applyFill="1" applyAlignment="1">
      <alignment horizontal="left" vertical="center"/>
    </xf>
    <xf numFmtId="0" fontId="27" fillId="2" borderId="0" xfId="0" applyFont="1" applyFill="1" applyAlignment="1">
      <alignment horizontal="left" vertical="center"/>
    </xf>
    <xf numFmtId="0" fontId="27" fillId="0" borderId="0" xfId="0" applyFont="1" applyAlignment="1"/>
    <xf numFmtId="0" fontId="41" fillId="2" borderId="0" xfId="0" applyFont="1" applyFill="1" applyAlignment="1">
      <alignment horizontal="left" vertical="center" wrapText="1"/>
    </xf>
    <xf numFmtId="0" fontId="27" fillId="2" borderId="0" xfId="0" applyFont="1" applyFill="1" applyAlignment="1">
      <alignment horizontal="left"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6" fillId="2" borderId="0" xfId="0" applyFont="1" applyFill="1" applyAlignment="1">
      <alignment horizontal="left" vertical="center" wrapText="1"/>
    </xf>
    <xf numFmtId="0" fontId="29" fillId="3" borderId="9" xfId="0" applyFont="1" applyFill="1" applyBorder="1" applyAlignment="1">
      <alignment horizontal="center" vertical="top"/>
    </xf>
    <xf numFmtId="0" fontId="29" fillId="3" borderId="10" xfId="0" applyFont="1" applyFill="1" applyBorder="1" applyAlignment="1">
      <alignment horizontal="center" vertical="top"/>
    </xf>
    <xf numFmtId="0" fontId="6" fillId="2" borderId="0" xfId="0" applyFont="1" applyFill="1" applyAlignment="1">
      <alignment horizontal="left" wrapText="1"/>
    </xf>
    <xf numFmtId="0" fontId="12" fillId="3" borderId="3" xfId="0" applyFont="1" applyFill="1" applyBorder="1" applyAlignment="1">
      <alignment horizontal="center"/>
    </xf>
    <xf numFmtId="0" fontId="12" fillId="3" borderId="11" xfId="0" applyFont="1" applyFill="1" applyBorder="1" applyAlignment="1">
      <alignment horizontal="center"/>
    </xf>
    <xf numFmtId="0" fontId="12" fillId="3" borderId="2" xfId="0" applyFont="1" applyFill="1" applyBorder="1" applyAlignment="1">
      <alignment horizontal="center"/>
    </xf>
    <xf numFmtId="0" fontId="12" fillId="3" borderId="2" xfId="0" applyFont="1" applyFill="1" applyBorder="1" applyAlignment="1">
      <alignment horizontal="center" vertical="top"/>
    </xf>
    <xf numFmtId="0" fontId="12" fillId="3" borderId="3" xfId="0" applyFont="1" applyFill="1" applyBorder="1" applyAlignment="1">
      <alignment horizontal="center" vertical="top"/>
    </xf>
    <xf numFmtId="0" fontId="6" fillId="2" borderId="0" xfId="0" applyFont="1" applyFill="1" applyAlignment="1">
      <alignment horizontal="left" vertical="top" wrapText="1"/>
    </xf>
    <xf numFmtId="0" fontId="41" fillId="0" borderId="0" xfId="0" applyFont="1" applyAlignment="1"/>
    <xf numFmtId="0" fontId="41" fillId="0" borderId="0" xfId="0" applyFont="1" applyAlignment="1">
      <alignment horizontal="left" vertical="top" wrapText="1"/>
    </xf>
    <xf numFmtId="0" fontId="41" fillId="0" borderId="0" xfId="0" applyFont="1" applyAlignment="1">
      <alignment horizontal="left" wrapText="1"/>
    </xf>
    <xf numFmtId="0" fontId="31" fillId="0" borderId="0" xfId="0" applyFont="1" applyAlignment="1">
      <alignment vertical="center"/>
    </xf>
    <xf numFmtId="0" fontId="40" fillId="4" borderId="2"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2" xfId="0" applyFont="1" applyFill="1" applyBorder="1" applyAlignment="1">
      <alignment horizontal="center" vertical="top"/>
    </xf>
    <xf numFmtId="0" fontId="40" fillId="4" borderId="11" xfId="0" applyFont="1" applyFill="1" applyBorder="1" applyAlignment="1">
      <alignment horizontal="center" vertical="top"/>
    </xf>
    <xf numFmtId="0" fontId="40" fillId="4" borderId="3" xfId="0" applyFont="1" applyFill="1" applyBorder="1" applyAlignment="1">
      <alignment horizontal="center" vertical="top"/>
    </xf>
    <xf numFmtId="0" fontId="12" fillId="4" borderId="3" xfId="0" applyFont="1" applyFill="1" applyBorder="1" applyAlignment="1">
      <alignment horizontal="center" vertical="top"/>
    </xf>
    <xf numFmtId="0" fontId="17" fillId="4" borderId="0" xfId="0" applyFont="1" applyFill="1" applyAlignment="1">
      <alignment horizontal="center" vertical="center"/>
    </xf>
    <xf numFmtId="0" fontId="17" fillId="4" borderId="6" xfId="0" applyFont="1" applyFill="1" applyBorder="1" applyAlignment="1">
      <alignment horizontal="center" vertical="center"/>
    </xf>
    <xf numFmtId="0" fontId="40" fillId="4" borderId="9"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6" xfId="0" applyFont="1" applyFill="1" applyBorder="1" applyAlignment="1">
      <alignment horizontal="center" vertical="center" wrapText="1"/>
    </xf>
    <xf numFmtId="0" fontId="27" fillId="2" borderId="9" xfId="0" applyFont="1" applyFill="1" applyBorder="1" applyAlignment="1"/>
    <xf numFmtId="0" fontId="27" fillId="2" borderId="0" xfId="0" applyFont="1" applyFill="1" applyAlignment="1"/>
    <xf numFmtId="0" fontId="27" fillId="2" borderId="10" xfId="0" applyFont="1" applyFill="1" applyBorder="1" applyAlignment="1"/>
    <xf numFmtId="0" fontId="31" fillId="2" borderId="9" xfId="0" applyFont="1" applyFill="1" applyBorder="1" applyAlignment="1"/>
    <xf numFmtId="0" fontId="31" fillId="2" borderId="0" xfId="0" applyFont="1" applyFill="1" applyAlignment="1"/>
    <xf numFmtId="0" fontId="31" fillId="2" borderId="10" xfId="0" applyFont="1" applyFill="1" applyBorder="1" applyAlignment="1"/>
    <xf numFmtId="0" fontId="31" fillId="2" borderId="9" xfId="0" applyFont="1" applyFill="1" applyBorder="1" applyAlignment="1">
      <alignment horizontal="center"/>
    </xf>
    <xf numFmtId="0" fontId="31" fillId="2" borderId="0" xfId="0" applyFont="1" applyFill="1" applyAlignment="1">
      <alignment horizontal="center"/>
    </xf>
    <xf numFmtId="0" fontId="31" fillId="2" borderId="10" xfId="0" applyFont="1" applyFill="1" applyBorder="1" applyAlignment="1">
      <alignment horizontal="center"/>
    </xf>
    <xf numFmtId="0" fontId="27" fillId="0" borderId="10" xfId="0" applyFont="1" applyBorder="1" applyAlignment="1"/>
    <xf numFmtId="0" fontId="27" fillId="0" borderId="9" xfId="0" applyFont="1" applyBorder="1" applyAlignment="1"/>
    <xf numFmtId="0" fontId="31" fillId="0" borderId="9" xfId="0" applyFont="1" applyBorder="1" applyAlignment="1"/>
    <xf numFmtId="0" fontId="31" fillId="0" borderId="0" xfId="0" applyFont="1" applyAlignment="1"/>
    <xf numFmtId="0" fontId="31" fillId="0" borderId="10" xfId="0" applyFont="1" applyBorder="1" applyAlignment="1"/>
    <xf numFmtId="0" fontId="31" fillId="2" borderId="9"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0" xfId="0" applyFont="1" applyFill="1" applyBorder="1" applyAlignment="1">
      <alignment horizontal="left" vertical="center" wrapText="1"/>
    </xf>
    <xf numFmtId="0" fontId="27" fillId="0" borderId="0" xfId="0" applyFont="1" applyAlignment="1">
      <alignment horizontal="left" vertical="center"/>
    </xf>
    <xf numFmtId="0" fontId="27" fillId="0" borderId="10" xfId="0" applyFont="1" applyBorder="1" applyAlignment="1">
      <alignment horizontal="left" vertical="center" wrapText="1"/>
    </xf>
    <xf numFmtId="0" fontId="31" fillId="0" borderId="9" xfId="0" applyFont="1" applyBorder="1" applyAlignment="1">
      <alignment vertical="center"/>
    </xf>
    <xf numFmtId="0" fontId="31" fillId="0" borderId="10" xfId="0" applyFont="1" applyBorder="1" applyAlignment="1">
      <alignment vertical="center"/>
    </xf>
    <xf numFmtId="0" fontId="31" fillId="0" borderId="2" xfId="0" applyFont="1" applyBorder="1" applyAlignment="1">
      <alignment horizontal="left"/>
    </xf>
    <xf numFmtId="0" fontId="31" fillId="0" borderId="3" xfId="0" applyFont="1" applyBorder="1" applyAlignment="1">
      <alignment horizontal="left"/>
    </xf>
    <xf numFmtId="0" fontId="31" fillId="0" borderId="11" xfId="0" applyFont="1" applyBorder="1" applyAlignment="1">
      <alignment horizontal="left"/>
    </xf>
    <xf numFmtId="0" fontId="29" fillId="4" borderId="0" xfId="0" applyFont="1" applyFill="1" applyAlignment="1">
      <alignment horizont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 xfId="0" applyFont="1" applyBorder="1" applyAlignment="1">
      <alignment horizontal="center" wrapText="1"/>
    </xf>
    <xf numFmtId="0" fontId="31" fillId="0" borderId="11" xfId="0" applyFont="1" applyBorder="1" applyAlignment="1">
      <alignment horizontal="center"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31" fillId="2" borderId="2" xfId="0" applyFont="1" applyFill="1" applyBorder="1" applyAlignment="1">
      <alignment horizontal="left"/>
    </xf>
    <xf numFmtId="0" fontId="31" fillId="2" borderId="3" xfId="0" applyFont="1" applyFill="1" applyBorder="1" applyAlignment="1">
      <alignment horizontal="left"/>
    </xf>
    <xf numFmtId="0" fontId="31" fillId="2" borderId="11" xfId="0" applyFont="1" applyFill="1" applyBorder="1" applyAlignment="1">
      <alignment horizontal="left"/>
    </xf>
    <xf numFmtId="0" fontId="31" fillId="2" borderId="9" xfId="0" applyFont="1" applyFill="1" applyBorder="1" applyAlignment="1">
      <alignment horizontal="left"/>
    </xf>
    <xf numFmtId="0" fontId="31" fillId="2" borderId="0" xfId="0" applyFont="1" applyFill="1" applyAlignment="1">
      <alignment horizontal="left"/>
    </xf>
    <xf numFmtId="0" fontId="31" fillId="2" borderId="10" xfId="0" applyFont="1" applyFill="1" applyBorder="1" applyAlignment="1">
      <alignment horizontal="left"/>
    </xf>
    <xf numFmtId="0" fontId="27" fillId="2" borderId="5" xfId="0" applyFont="1" applyFill="1" applyBorder="1" applyAlignment="1"/>
    <xf numFmtId="0" fontId="27" fillId="2" borderId="6" xfId="0" applyFont="1" applyFill="1" applyBorder="1" applyAlignment="1"/>
    <xf numFmtId="0" fontId="27" fillId="2" borderId="7" xfId="0" applyFont="1" applyFill="1" applyBorder="1" applyAlignment="1"/>
    <xf numFmtId="0" fontId="27" fillId="0" borderId="0" xfId="29" quotePrefix="1" applyFont="1" applyFill="1" applyAlignment="1">
      <alignment horizontal="left" vertical="top" wrapText="1"/>
    </xf>
    <xf numFmtId="0" fontId="27" fillId="0" borderId="0" xfId="29" applyFont="1" applyFill="1" applyBorder="1" applyAlignment="1">
      <alignment horizontal="left"/>
    </xf>
    <xf numFmtId="0" fontId="27" fillId="0" borderId="0" xfId="0" applyFont="1" applyAlignment="1">
      <alignment horizontal="left" vertical="top"/>
    </xf>
    <xf numFmtId="0" fontId="31" fillId="0" borderId="5" xfId="0" applyFont="1" applyBorder="1" applyAlignment="1"/>
    <xf numFmtId="0" fontId="31" fillId="0" borderId="6" xfId="0" applyFont="1" applyBorder="1" applyAlignment="1"/>
    <xf numFmtId="0" fontId="31" fillId="0" borderId="7" xfId="0" applyFont="1" applyBorder="1" applyAlignment="1"/>
    <xf numFmtId="0" fontId="27" fillId="2" borderId="3" xfId="0" applyFont="1" applyFill="1" applyBorder="1" applyAlignment="1"/>
    <xf numFmtId="0" fontId="27" fillId="2" borderId="9" xfId="0" applyFont="1" applyFill="1" applyBorder="1" applyAlignment="1">
      <alignment horizontal="left"/>
    </xf>
    <xf numFmtId="0" fontId="27" fillId="2" borderId="0" xfId="0" applyFont="1" applyFill="1" applyAlignment="1">
      <alignment horizontal="left"/>
    </xf>
    <xf numFmtId="0" fontId="27" fillId="2" borderId="10" xfId="0" applyFont="1" applyFill="1" applyBorder="1" applyAlignment="1">
      <alignment horizontal="left"/>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27" fillId="0" borderId="0" xfId="0" applyFont="1" applyAlignment="1">
      <alignment horizontal="left" wrapText="1"/>
    </xf>
    <xf numFmtId="0" fontId="25" fillId="0" borderId="0" xfId="0" applyFont="1" applyAlignment="1"/>
    <xf numFmtId="0" fontId="25" fillId="0" borderId="0" xfId="0" applyFont="1" applyAlignment="1">
      <alignment horizontal="left" vertical="top" wrapText="1"/>
    </xf>
    <xf numFmtId="0" fontId="25" fillId="0" borderId="9" xfId="0" applyFont="1" applyBorder="1" applyAlignment="1"/>
    <xf numFmtId="0" fontId="25" fillId="0" borderId="10" xfId="0" applyFont="1" applyBorder="1" applyAlignment="1"/>
    <xf numFmtId="0" fontId="24" fillId="0" borderId="5" xfId="0" applyFont="1" applyBorder="1" applyAlignment="1"/>
    <xf numFmtId="0" fontId="24" fillId="0" borderId="6" xfId="0" applyFont="1" applyBorder="1" applyAlignment="1"/>
    <xf numFmtId="0" fontId="24" fillId="0" borderId="7" xfId="0" applyFont="1" applyBorder="1" applyAlignment="1"/>
    <xf numFmtId="0" fontId="25" fillId="0" borderId="9" xfId="0" applyFont="1" applyBorder="1" applyAlignment="1">
      <alignment horizontal="left" indent="10"/>
    </xf>
    <xf numFmtId="0" fontId="25" fillId="0" borderId="0" xfId="0" applyFont="1" applyAlignment="1">
      <alignment horizontal="left" indent="10"/>
    </xf>
    <xf numFmtId="0" fontId="25" fillId="0" borderId="10" xfId="0" applyFont="1" applyBorder="1" applyAlignment="1">
      <alignment horizontal="left" indent="10"/>
    </xf>
    <xf numFmtId="0" fontId="24" fillId="0" borderId="9" xfId="0" applyFont="1" applyBorder="1" applyAlignment="1"/>
    <xf numFmtId="0" fontId="24" fillId="0" borderId="0" xfId="0" applyFont="1" applyAlignment="1"/>
    <xf numFmtId="0" fontId="24" fillId="0" borderId="10" xfId="0" applyFont="1" applyBorder="1" applyAlignment="1"/>
    <xf numFmtId="0" fontId="24" fillId="2" borderId="9" xfId="0" applyFont="1" applyFill="1" applyBorder="1" applyAlignment="1"/>
    <xf numFmtId="0" fontId="24" fillId="2" borderId="0" xfId="0" applyFont="1" applyFill="1" applyAlignment="1"/>
    <xf numFmtId="0" fontId="24" fillId="2" borderId="10" xfId="0" applyFont="1" applyFill="1" applyBorder="1" applyAlignment="1"/>
    <xf numFmtId="0" fontId="24" fillId="2" borderId="9"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0" xfId="0" applyFont="1" applyFill="1" applyBorder="1" applyAlignment="1">
      <alignment horizontal="left" vertical="center" wrapText="1"/>
    </xf>
    <xf numFmtId="0" fontId="25" fillId="2" borderId="9" xfId="0" applyFont="1" applyFill="1" applyBorder="1" applyAlignment="1"/>
    <xf numFmtId="0" fontId="25" fillId="2" borderId="0" xfId="0" applyFont="1" applyFill="1" applyAlignment="1"/>
    <xf numFmtId="0" fontId="25" fillId="2" borderId="10" xfId="0" applyFont="1" applyFill="1" applyBorder="1" applyAlignment="1"/>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2" borderId="11" xfId="0" applyFont="1" applyFill="1" applyBorder="1" applyAlignment="1">
      <alignment horizontal="center"/>
    </xf>
    <xf numFmtId="0" fontId="24" fillId="2" borderId="6" xfId="0" applyFont="1" applyFill="1" applyBorder="1" applyAlignment="1">
      <alignment horizontal="left"/>
    </xf>
    <xf numFmtId="0" fontId="24" fillId="2" borderId="7" xfId="0" applyFont="1" applyFill="1" applyBorder="1" applyAlignment="1">
      <alignment horizontal="left"/>
    </xf>
    <xf numFmtId="0" fontId="24" fillId="0" borderId="2" xfId="0" applyFont="1" applyBorder="1" applyAlignment="1">
      <alignment horizontal="left"/>
    </xf>
    <xf numFmtId="0" fontId="24" fillId="0" borderId="3" xfId="0" applyFont="1" applyBorder="1" applyAlignment="1">
      <alignment horizontal="left"/>
    </xf>
    <xf numFmtId="0" fontId="24" fillId="0" borderId="11" xfId="0" applyFont="1" applyBorder="1" applyAlignment="1">
      <alignment horizontal="left"/>
    </xf>
    <xf numFmtId="0" fontId="1" fillId="4" borderId="0" xfId="0" applyFont="1" applyFill="1" applyAlignment="1">
      <alignment horizontal="center"/>
    </xf>
    <xf numFmtId="0" fontId="31" fillId="2" borderId="9" xfId="0" applyFont="1" applyFill="1" applyBorder="1" applyAlignment="1">
      <alignment horizontal="left" indent="1"/>
    </xf>
    <xf numFmtId="0" fontId="31" fillId="2" borderId="0" xfId="0" applyFont="1" applyFill="1" applyAlignment="1">
      <alignment horizontal="left" indent="1"/>
    </xf>
    <xf numFmtId="0" fontId="31" fillId="2" borderId="10" xfId="0" applyFont="1" applyFill="1" applyBorder="1" applyAlignment="1">
      <alignment horizontal="left" indent="1"/>
    </xf>
    <xf numFmtId="0" fontId="27" fillId="2" borderId="0" xfId="0" applyFont="1" applyFill="1" applyAlignment="1">
      <alignment horizontal="left" indent="1"/>
    </xf>
    <xf numFmtId="0" fontId="27" fillId="2" borderId="10" xfId="0" applyFont="1" applyFill="1" applyBorder="1" applyAlignment="1">
      <alignment horizontal="left" indent="1"/>
    </xf>
    <xf numFmtId="0" fontId="32" fillId="0" borderId="2" xfId="0" applyFont="1" applyBorder="1" applyAlignment="1">
      <alignment horizontal="center" vertical="top"/>
    </xf>
    <xf numFmtId="0" fontId="32" fillId="0" borderId="3" xfId="0" applyFont="1" applyBorder="1" applyAlignment="1">
      <alignment horizontal="center" vertical="top"/>
    </xf>
    <xf numFmtId="0" fontId="32" fillId="0" borderId="11" xfId="0" applyFont="1" applyBorder="1" applyAlignment="1">
      <alignment horizontal="center" vertical="top"/>
    </xf>
    <xf numFmtId="0" fontId="24" fillId="2" borderId="3" xfId="0" applyFont="1" applyFill="1" applyBorder="1" applyAlignment="1">
      <alignment horizontal="center" vertical="top"/>
    </xf>
    <xf numFmtId="0" fontId="24" fillId="2" borderId="11" xfId="0" applyFont="1" applyFill="1" applyBorder="1" applyAlignment="1">
      <alignment horizontal="center" vertical="top"/>
    </xf>
    <xf numFmtId="0" fontId="29" fillId="3" borderId="0" xfId="0" applyFont="1" applyFill="1" applyAlignment="1">
      <alignment horizont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11" xfId="0" applyFont="1" applyBorder="1" applyAlignment="1">
      <alignment horizontal="center" vertical="center"/>
    </xf>
    <xf numFmtId="0" fontId="31" fillId="2" borderId="6" xfId="0" applyFont="1" applyFill="1" applyBorder="1" applyAlignment="1">
      <alignment horizontal="left"/>
    </xf>
    <xf numFmtId="0" fontId="31" fillId="2" borderId="7" xfId="0" applyFont="1" applyFill="1" applyBorder="1" applyAlignment="1">
      <alignment horizontal="left"/>
    </xf>
    <xf numFmtId="0" fontId="27" fillId="2" borderId="9" xfId="0" applyFont="1" applyFill="1" applyBorder="1" applyAlignment="1">
      <alignment horizontal="left" indent="1"/>
    </xf>
    <xf numFmtId="0" fontId="27" fillId="0" borderId="0" xfId="0" applyFont="1" applyAlignment="1">
      <alignment horizontal="left" indent="1"/>
    </xf>
    <xf numFmtId="0" fontId="27" fillId="0" borderId="10" xfId="0" applyFont="1" applyBorder="1" applyAlignment="1">
      <alignment horizontal="left" indent="1"/>
    </xf>
    <xf numFmtId="0" fontId="27" fillId="2" borderId="18" xfId="0" applyFont="1" applyFill="1" applyBorder="1" applyAlignment="1">
      <alignment horizontal="left" indent="1"/>
    </xf>
    <xf numFmtId="0" fontId="27" fillId="0" borderId="18" xfId="0" applyFont="1" applyBorder="1" applyAlignment="1">
      <alignment horizontal="left" indent="1"/>
    </xf>
    <xf numFmtId="0" fontId="27" fillId="0" borderId="9" xfId="0" applyFont="1" applyBorder="1" applyAlignment="1">
      <alignment vertical="center"/>
    </xf>
    <xf numFmtId="0" fontId="27" fillId="0" borderId="0" xfId="0" applyFont="1" applyAlignment="1">
      <alignment vertical="center"/>
    </xf>
    <xf numFmtId="0" fontId="27" fillId="0" borderId="10" xfId="0" applyFont="1" applyBorder="1" applyAlignment="1">
      <alignment vertical="center"/>
    </xf>
    <xf numFmtId="0" fontId="31" fillId="2" borderId="3" xfId="0" applyFont="1" applyFill="1" applyBorder="1" applyAlignment="1">
      <alignment horizontal="center" vertical="top"/>
    </xf>
    <xf numFmtId="0" fontId="31" fillId="2" borderId="11" xfId="0" applyFont="1" applyFill="1" applyBorder="1" applyAlignment="1">
      <alignment horizontal="center" vertical="top"/>
    </xf>
    <xf numFmtId="0" fontId="6" fillId="2" borderId="0" xfId="0" applyFont="1" applyFill="1" applyAlignment="1"/>
    <xf numFmtId="0" fontId="36" fillId="0" borderId="2" xfId="0" applyFont="1" applyBorder="1" applyAlignment="1">
      <alignment horizontal="center" vertical="top"/>
    </xf>
    <xf numFmtId="0" fontId="36" fillId="0" borderId="3" xfId="0" applyFont="1" applyBorder="1" applyAlignment="1">
      <alignment horizontal="center" vertical="top"/>
    </xf>
    <xf numFmtId="0" fontId="36" fillId="0" borderId="11" xfId="0" applyFont="1" applyBorder="1" applyAlignment="1">
      <alignment horizontal="center" vertical="top"/>
    </xf>
    <xf numFmtId="0" fontId="14" fillId="2" borderId="2" xfId="0" applyFont="1" applyFill="1" applyBorder="1" applyAlignment="1">
      <alignment horizontal="center" vertical="top"/>
    </xf>
    <xf numFmtId="0" fontId="14" fillId="2" borderId="3" xfId="0" applyFont="1" applyFill="1" applyBorder="1" applyAlignment="1">
      <alignment horizontal="center" vertical="top"/>
    </xf>
    <xf numFmtId="0" fontId="14" fillId="2" borderId="11" xfId="0" applyFont="1" applyFill="1" applyBorder="1" applyAlignment="1">
      <alignment horizontal="center" vertical="top"/>
    </xf>
    <xf numFmtId="0" fontId="12" fillId="4" borderId="0" xfId="0" applyFont="1" applyFill="1" applyAlignment="1">
      <alignment horizontal="center"/>
    </xf>
    <xf numFmtId="0" fontId="31" fillId="2" borderId="2" xfId="0" applyFont="1" applyFill="1" applyBorder="1" applyAlignment="1">
      <alignment horizontal="center" vertical="top"/>
    </xf>
    <xf numFmtId="0" fontId="29" fillId="3" borderId="2" xfId="6" applyFont="1" applyFill="1" applyBorder="1" applyAlignment="1">
      <alignment horizontal="center" vertical="top"/>
    </xf>
    <xf numFmtId="0" fontId="29" fillId="3" borderId="3" xfId="6" applyFont="1" applyFill="1" applyBorder="1" applyAlignment="1">
      <alignment horizontal="center" vertical="top"/>
    </xf>
    <xf numFmtId="0" fontId="29" fillId="3" borderId="11" xfId="6" applyFont="1" applyFill="1" applyBorder="1" applyAlignment="1">
      <alignment horizontal="center" vertical="top"/>
    </xf>
    <xf numFmtId="0" fontId="29" fillId="3" borderId="2" xfId="4" applyFont="1" applyFill="1" applyBorder="1" applyAlignment="1">
      <alignment horizontal="center" vertical="top" wrapText="1"/>
    </xf>
    <xf numFmtId="0" fontId="29" fillId="3" borderId="11" xfId="4" applyFont="1" applyFill="1" applyBorder="1" applyAlignment="1">
      <alignment horizontal="center" vertical="top" wrapText="1"/>
    </xf>
    <xf numFmtId="0" fontId="31" fillId="6" borderId="2" xfId="4" applyFont="1" applyFill="1" applyBorder="1" applyAlignment="1">
      <alignment horizontal="center" vertical="top"/>
    </xf>
    <xf numFmtId="0" fontId="31" fillId="6" borderId="3" xfId="4" applyFont="1" applyFill="1" applyBorder="1" applyAlignment="1">
      <alignment horizontal="center" vertical="top"/>
    </xf>
    <xf numFmtId="0" fontId="31" fillId="6" borderId="11" xfId="4" applyFont="1" applyFill="1" applyBorder="1" applyAlignment="1">
      <alignment horizontal="center" vertical="top"/>
    </xf>
    <xf numFmtId="0" fontId="31" fillId="6" borderId="2" xfId="4" applyFont="1" applyFill="1" applyBorder="1" applyAlignment="1">
      <alignment horizontal="center" vertical="top" wrapText="1"/>
    </xf>
    <xf numFmtId="0" fontId="31" fillId="6" borderId="11" xfId="4" applyFont="1" applyFill="1" applyBorder="1" applyAlignment="1">
      <alignment horizontal="center" vertical="top" wrapText="1"/>
    </xf>
    <xf numFmtId="0" fontId="31" fillId="0" borderId="9" xfId="4" applyFont="1" applyBorder="1" applyAlignment="1">
      <alignment horizontal="center" vertical="top" wrapText="1"/>
    </xf>
    <xf numFmtId="0" fontId="31" fillId="0" borderId="0" xfId="4" applyFont="1" applyAlignment="1">
      <alignment horizontal="center" vertical="top" wrapText="1"/>
    </xf>
    <xf numFmtId="0" fontId="29" fillId="3" borderId="2" xfId="4" applyFont="1" applyFill="1" applyBorder="1" applyAlignment="1">
      <alignment horizontal="center" vertical="top"/>
    </xf>
    <xf numFmtId="0" fontId="29" fillId="3" borderId="3" xfId="4" applyFont="1" applyFill="1" applyBorder="1" applyAlignment="1">
      <alignment horizontal="center" vertical="top"/>
    </xf>
    <xf numFmtId="0" fontId="29" fillId="3" borderId="11" xfId="4" applyFont="1" applyFill="1" applyBorder="1" applyAlignment="1">
      <alignment horizontal="center" vertical="top"/>
    </xf>
    <xf numFmtId="0" fontId="29" fillId="3" borderId="3" xfId="4" applyFont="1" applyFill="1" applyBorder="1" applyAlignment="1">
      <alignment horizontal="center" vertical="top" wrapText="1"/>
    </xf>
    <xf numFmtId="0" fontId="31" fillId="6" borderId="0" xfId="4" applyFont="1" applyFill="1" applyAlignment="1">
      <alignment horizontal="center"/>
    </xf>
    <xf numFmtId="0" fontId="27" fillId="6" borderId="0" xfId="4" applyFont="1" applyFill="1" applyAlignment="1">
      <alignment horizontal="center"/>
    </xf>
    <xf numFmtId="0" fontId="27" fillId="0" borderId="9" xfId="16" applyFont="1" applyBorder="1" applyAlignment="1">
      <alignment horizontal="left" wrapText="1"/>
    </xf>
    <xf numFmtId="0" fontId="27" fillId="0" borderId="0" xfId="16" applyFont="1" applyAlignment="1">
      <alignment horizontal="left" wrapText="1"/>
    </xf>
    <xf numFmtId="0" fontId="29" fillId="4" borderId="5" xfId="0" applyFont="1" applyFill="1" applyBorder="1" applyAlignment="1">
      <alignment horizontal="center" vertical="center"/>
    </xf>
    <xf numFmtId="2" fontId="31" fillId="0" borderId="13" xfId="0" applyNumberFormat="1" applyFont="1" applyBorder="1" applyAlignment="1">
      <alignment horizontal="center" vertical="center"/>
    </xf>
  </cellXfs>
  <cellStyles count="35">
    <cellStyle name="Comma" xfId="3" xr:uid="{CC065BED-03AA-6E4D-801F-85EA3C15638D}"/>
    <cellStyle name="Comma 2 2 2" xfId="25" xr:uid="{7E999077-5337-284A-AF07-25BF9BDC9116}"/>
    <cellStyle name="Hipervínculo" xfId="1" builtinId="8"/>
    <cellStyle name="Millares" xfId="15" builtinId="3"/>
    <cellStyle name="Millares 10" xfId="18" xr:uid="{9FE900D3-D866-AF4D-9717-EB7A13F010DE}"/>
    <cellStyle name="Millares 10 2 10" xfId="21" xr:uid="{FA1AFB30-0F3B-9943-AB55-87314C4995EB}"/>
    <cellStyle name="Millares 106" xfId="23" xr:uid="{BEA48B26-94C0-0D44-9424-5D6A5BF561E1}"/>
    <cellStyle name="Millares 19" xfId="8" xr:uid="{9DC96D1E-D003-874F-8EFC-6600009333A1}"/>
    <cellStyle name="Millares 19 37" xfId="27" xr:uid="{21D3A1F2-A802-4015-B346-1261A34B9ABA}"/>
    <cellStyle name="Millares 2" xfId="12" xr:uid="{BC459737-EE83-BB4A-8A5E-3EE592042663}"/>
    <cellStyle name="Millares 2 2 12" xfId="7" xr:uid="{DD332994-4AFA-EF45-A808-8132347B5B8C}"/>
    <cellStyle name="Millares 6" xfId="30" xr:uid="{E140615E-6CED-4D44-A954-5452732D1E5F}"/>
    <cellStyle name="Millares 8" xfId="11" xr:uid="{111122A9-92D0-5E46-9337-AD6CA5898934}"/>
    <cellStyle name="Normal" xfId="0" builtinId="0"/>
    <cellStyle name="Normal 10" xfId="10" xr:uid="{986AD9E1-8EF7-3443-B01C-81B4BF2BAC0E}"/>
    <cellStyle name="Normal 10 5 2" xfId="29" xr:uid="{A3E5924A-AF65-46D6-9DD2-BC63DDF30177}"/>
    <cellStyle name="Normal 2" xfId="4" xr:uid="{57C85D6F-C03C-1D4D-9BD4-42CED15AA3F2}"/>
    <cellStyle name="Normal 2 2" xfId="6" xr:uid="{AC9A0221-D7A2-3E4A-AB5D-F7A6EB27FB7C}"/>
    <cellStyle name="Normal 3" xfId="28" xr:uid="{B024E29F-2A3B-4972-BF13-4D1DF134F582}"/>
    <cellStyle name="Normal 3 13" xfId="34" xr:uid="{58674EFF-F9BC-4482-A2F2-A80EE592A862}"/>
    <cellStyle name="Normal 417 2" xfId="26" xr:uid="{EBA18BD7-1CD1-4D2A-AE12-36CA8A282634}"/>
    <cellStyle name="Normal_Hoja1" xfId="16" xr:uid="{78ABD1B1-A929-724F-8588-4178DF7E037A}"/>
    <cellStyle name="Normal_UN_ResTec 6" xfId="14" xr:uid="{0E35E236-35F9-514F-9756-21D1B8064044}"/>
    <cellStyle name="Normal_UN_ResTec_Cred0908_desglose_PPS+PV" xfId="17" xr:uid="{ABFEAEE3-C9DC-2649-995D-685447F36593}"/>
    <cellStyle name="Percent" xfId="5" xr:uid="{757DD09E-0221-3548-832B-CC8C4FF288C3}"/>
    <cellStyle name="Porcentaje" xfId="2" builtinId="5"/>
    <cellStyle name="Porcentaje 10" xfId="19" xr:uid="{97CB81DE-8821-B147-9DF0-214DD0897BB2}"/>
    <cellStyle name="Porcentaje 2 10" xfId="24" xr:uid="{F8D1A1E7-669C-144A-9580-D0EE97314CA4}"/>
    <cellStyle name="Porcentaje 2 2" xfId="31" xr:uid="{0FD79BD3-CD27-4EE0-9414-4BBC1233FB62}"/>
    <cellStyle name="Porcentaje 2 4" xfId="13" xr:uid="{1CD7963D-D600-8545-A222-054E26C133DD}"/>
    <cellStyle name="Porcentaje 4 2" xfId="33" xr:uid="{892FA9B1-CB65-4028-ABE9-44A787EAD75C}"/>
    <cellStyle name="Porcentaje 6" xfId="32" xr:uid="{4EE43422-D7AD-4ADD-A573-2B98F66CC0F6}"/>
    <cellStyle name="Porcentaje 7 3" xfId="20" xr:uid="{6BD8C8E7-6AD4-8E4E-9D17-E240E8282111}"/>
    <cellStyle name="Porcentual 2" xfId="9" xr:uid="{EF648EB6-2BA3-F94F-B50D-361BB6D9DA0B}"/>
    <cellStyle name="Porcentual 33" xfId="22" xr:uid="{93B01FF3-2C0B-3044-9F60-1F2348AED178}"/>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175684</xdr:colOff>
      <xdr:row>0</xdr:row>
      <xdr:rowOff>160350</xdr:rowOff>
    </xdr:from>
    <xdr:to>
      <xdr:col>3</xdr:col>
      <xdr:colOff>660400</xdr:colOff>
      <xdr:row>1</xdr:row>
      <xdr:rowOff>285337</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175684" y="160350"/>
          <a:ext cx="2973916" cy="3112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hyperlink" Target="Tablas%20Finales/BAP/Credicorp%20y%20Subs/BCP/Copia%20de%20GOper%20Mar-21%20EjecTrimI.xlsx?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3"/>
  <sheetViews>
    <sheetView showGridLines="0" topLeftCell="A17" workbookViewId="0">
      <selection activeCell="B31" sqref="B31"/>
    </sheetView>
  </sheetViews>
  <sheetFormatPr baseColWidth="10" defaultColWidth="11.44140625" defaultRowHeight="14.4"/>
  <cols>
    <col min="2" max="2" width="10.88671875" style="9"/>
  </cols>
  <sheetData>
    <row r="1" spans="1:5" s="1" customFormat="1">
      <c r="A1" s="7"/>
      <c r="B1" s="322"/>
      <c r="C1" s="7"/>
      <c r="D1" s="7"/>
      <c r="E1" s="7"/>
    </row>
    <row r="2" spans="1:5" s="1" customFormat="1" ht="48.75" customHeight="1">
      <c r="A2" s="7"/>
      <c r="B2" s="322"/>
      <c r="C2" s="7"/>
      <c r="D2" s="7"/>
      <c r="E2" s="7"/>
    </row>
    <row r="3" spans="1:5" s="5" customFormat="1" ht="25.8" thickBot="1">
      <c r="A3" s="326" t="s">
        <v>0</v>
      </c>
      <c r="B3" s="323"/>
      <c r="C3" s="18"/>
      <c r="D3" s="17"/>
      <c r="E3" s="17"/>
    </row>
    <row r="4" spans="1:5">
      <c r="A4" s="9"/>
      <c r="B4" s="288"/>
      <c r="C4" s="9"/>
      <c r="D4" s="9"/>
      <c r="E4" s="9"/>
    </row>
    <row r="5" spans="1:5">
      <c r="A5" s="9"/>
      <c r="B5" s="288"/>
      <c r="C5" s="9"/>
      <c r="D5" s="9"/>
      <c r="E5" s="9"/>
    </row>
    <row r="6" spans="1:5">
      <c r="A6" s="9"/>
      <c r="B6" s="324" t="s">
        <v>1</v>
      </c>
      <c r="C6" s="9"/>
      <c r="D6" s="9"/>
      <c r="E6" s="9"/>
    </row>
    <row r="7" spans="1:5">
      <c r="A7" s="9"/>
      <c r="B7" s="325" t="s">
        <v>2</v>
      </c>
      <c r="C7" s="9"/>
      <c r="D7" s="9"/>
      <c r="E7" s="9"/>
    </row>
    <row r="8" spans="1:5">
      <c r="A8" s="9"/>
      <c r="B8" s="325" t="s">
        <v>3</v>
      </c>
      <c r="C8" s="9"/>
      <c r="D8" s="9"/>
      <c r="E8" s="9"/>
    </row>
    <row r="9" spans="1:5">
      <c r="A9" s="9"/>
      <c r="B9" s="325" t="s">
        <v>4</v>
      </c>
      <c r="C9" s="9"/>
      <c r="D9" s="9"/>
      <c r="E9" s="9"/>
    </row>
    <row r="10" spans="1:5">
      <c r="A10" s="9"/>
      <c r="B10" s="325" t="s">
        <v>5</v>
      </c>
      <c r="C10" s="9"/>
      <c r="D10" s="9"/>
      <c r="E10" s="9"/>
    </row>
    <row r="11" spans="1:5">
      <c r="A11" s="9"/>
      <c r="B11" s="325" t="s">
        <v>6</v>
      </c>
      <c r="C11" s="9"/>
      <c r="D11" s="9"/>
      <c r="E11" s="9"/>
    </row>
    <row r="12" spans="1:5">
      <c r="A12" s="9"/>
      <c r="B12" s="325" t="s">
        <v>7</v>
      </c>
      <c r="C12" s="9"/>
      <c r="D12" s="9"/>
      <c r="E12" s="9"/>
    </row>
    <row r="13" spans="1:5">
      <c r="A13" s="9"/>
      <c r="B13" s="325" t="s">
        <v>8</v>
      </c>
      <c r="C13" s="9"/>
      <c r="D13" s="9"/>
      <c r="E13" s="9"/>
    </row>
    <row r="14" spans="1:5">
      <c r="A14" s="9"/>
      <c r="B14" s="325" t="s">
        <v>9</v>
      </c>
      <c r="C14" s="9"/>
      <c r="D14" s="9"/>
      <c r="E14" s="9"/>
    </row>
    <row r="15" spans="1:5">
      <c r="A15" s="9"/>
      <c r="B15" s="325" t="s">
        <v>10</v>
      </c>
      <c r="C15" s="9"/>
      <c r="D15" s="9"/>
      <c r="E15" s="9"/>
    </row>
    <row r="16" spans="1:5">
      <c r="A16" s="9"/>
      <c r="B16" s="325" t="s">
        <v>11</v>
      </c>
      <c r="C16" s="9"/>
      <c r="D16" s="9"/>
      <c r="E16" s="9"/>
    </row>
    <row r="17" spans="1:5">
      <c r="A17" s="9"/>
      <c r="B17" s="325" t="s">
        <v>12</v>
      </c>
      <c r="C17" s="9"/>
      <c r="D17" s="9"/>
      <c r="E17" s="9"/>
    </row>
    <row r="18" spans="1:5">
      <c r="A18" s="9"/>
      <c r="B18" s="325" t="s">
        <v>13</v>
      </c>
      <c r="C18" s="9"/>
      <c r="D18" s="9"/>
      <c r="E18" s="9"/>
    </row>
    <row r="19" spans="1:5">
      <c r="A19" s="9"/>
      <c r="B19" s="325" t="s">
        <v>14</v>
      </c>
      <c r="C19" s="9"/>
      <c r="D19" s="9"/>
      <c r="E19" s="9"/>
    </row>
    <row r="20" spans="1:5">
      <c r="A20" s="9"/>
      <c r="B20" s="325" t="s">
        <v>15</v>
      </c>
      <c r="C20" s="9"/>
      <c r="D20" s="9"/>
      <c r="E20" s="9"/>
    </row>
    <row r="21" spans="1:5">
      <c r="A21" s="9"/>
      <c r="B21" s="325" t="s">
        <v>16</v>
      </c>
      <c r="C21" s="9"/>
      <c r="D21" s="9"/>
      <c r="E21" s="9"/>
    </row>
    <row r="22" spans="1:5">
      <c r="A22" s="9"/>
      <c r="B22" s="325" t="s">
        <v>17</v>
      </c>
      <c r="C22" s="9"/>
      <c r="D22" s="9"/>
      <c r="E22" s="9"/>
    </row>
    <row r="23" spans="1:5">
      <c r="A23" s="9"/>
      <c r="B23" s="325" t="s">
        <v>18</v>
      </c>
      <c r="C23" s="9"/>
      <c r="D23" s="9"/>
      <c r="E23" s="9"/>
    </row>
    <row r="24" spans="1:5">
      <c r="B24" s="325" t="s">
        <v>19</v>
      </c>
    </row>
    <row r="25" spans="1:5">
      <c r="B25" s="325" t="s">
        <v>20</v>
      </c>
    </row>
    <row r="26" spans="1:5">
      <c r="B26" s="325" t="s">
        <v>21</v>
      </c>
    </row>
    <row r="27" spans="1:5">
      <c r="B27" s="325" t="s">
        <v>22</v>
      </c>
    </row>
    <row r="28" spans="1:5">
      <c r="B28" s="325" t="s">
        <v>23</v>
      </c>
    </row>
    <row r="29" spans="1:5">
      <c r="B29" s="325" t="s">
        <v>24</v>
      </c>
    </row>
    <row r="30" spans="1:5">
      <c r="B30" s="325" t="s">
        <v>25</v>
      </c>
    </row>
    <row r="31" spans="1:5">
      <c r="B31" s="325" t="s">
        <v>26</v>
      </c>
    </row>
    <row r="32" spans="1:5">
      <c r="B32" s="325"/>
    </row>
    <row r="33" spans="2:2">
      <c r="B33" s="288"/>
    </row>
  </sheetData>
  <hyperlinks>
    <hyperlink ref="B10" location="'1.IEA'!A1" display="1. Interest Earning Assets" xr:uid="{1E77EC2B-0F80-41FA-BDB9-CC37395D8A95}"/>
    <hyperlink ref="B11" location="'1.1.Loans'!A1" display="1.2. Loans" xr:uid="{DAB1A87D-7179-45F2-8DA3-446D4EA0EBF3}"/>
    <hyperlink ref="B12" location="'2.Funding'!A1" display="2. Funding" xr:uid="{DB035099-10B9-7043-8560-764D506083B1}"/>
    <hyperlink ref="B13" location="'3.Portfolio Quality'!A1" display="3. Portfolio Quality" xr:uid="{E02A5A88-38B7-B947-A966-B46E345154B2}"/>
    <hyperlink ref="B14" location="'4.Net Interest Income'!A1" display="4. Net Interest Income" xr:uid="{102BE93D-29AF-3043-BDA4-3619C1AA7338}"/>
    <hyperlink ref="B15" location="'4.Net Interest Income'!A1" display="5. Non Financial Income" xr:uid="{3914D501-E787-2342-8F1F-51CCB017FBEB}"/>
    <hyperlink ref="B16" location="'6.Underwriting Results'!A1" display="6. Underwriting Result" xr:uid="{83E5F34A-B08A-9C4D-A47F-DCC1B6F35FB3}"/>
    <hyperlink ref="B17" location="'7.OPEX and Efficiency'!A1" display="7. Operating Expenses and Efficiency" xr:uid="{B8CA0866-5605-334B-9B77-03C60CABE400}"/>
    <hyperlink ref="B18" location="'8.1.Regulatory Capital BAP'!A1" display="8.1. Regulatory Capital BAP" xr:uid="{B1C50E40-5A26-EE42-921D-A66D9DDC260C}"/>
    <hyperlink ref="B19" location="'8.2.Regulatory Capital BCP'!A1" display="8.2. Regulatory Capital BCP" xr:uid="{AB4E1133-2470-5C43-A625-1AB0EDF87D68}"/>
    <hyperlink ref="B20" location="'8.3.Regulatory Capital Mibanco'!A1" display="8.3. Regulatory Capital Mibanco" xr:uid="{CD4CD7AE-D095-FE43-8955-716DFC56F3F0}"/>
    <hyperlink ref="B21" location="'9. Credicorp Channel''s'!A1" display="9. Credicorp Channel's" xr:uid="{7DE76241-5535-444D-A552-EA29F6E7B4A1}"/>
    <hyperlink ref="B22" location="'10.Economic Perspectives'!A1" display="10. Economic Perspectives" xr:uid="{C89CE9F6-E1BD-F94C-8CA8-3F57E430495F}"/>
    <hyperlink ref="B23" location="'11.1.BAP BS P&amp;L'!A1" display="11.1. BAP BS P&amp;L" xr:uid="{B7351F0A-4B44-5F41-9220-752398B5E401}"/>
    <hyperlink ref="B24" location="'11.2 BAP Stand-alone'!A1" display="11.2. BAP Stand-alone" xr:uid="{01908558-109C-2644-B090-0A0A467569DB}"/>
    <hyperlink ref="B25" location="'11.3 BCP Consolidated'!A1" display="11.3. BCP Consolidated" xr:uid="{2F1EF3D2-4CD8-EA43-9947-2153DDAC7B54}"/>
    <hyperlink ref="B26" location="'11.4 BCP Stand-alone'!A1" display="11.4. BCP Stand-alone" xr:uid="{245B0A04-604C-9E48-AF9C-8BE9699568A2}"/>
    <hyperlink ref="B27" location="'11.5 BCP Bolivia'!A1" display="11.5 BCP Bolivia" xr:uid="{BF70EE1F-68F9-8D43-9ACC-9BB5037A230D}"/>
    <hyperlink ref="B28" location="'11.6 Mibanco'!A1" display="11.6. Mibanco" xr:uid="{94E55070-65FC-3E46-ABCA-D21EE6A5FB3A}"/>
    <hyperlink ref="B29" location="'11.7 IB &amp; WM'!A1" display="11.7. Investment Banking and Wealth Management" xr:uid="{07BB721C-CB02-524B-8E88-DE5DF6EA0861}"/>
    <hyperlink ref="B30" location="'11.8 Grupo Pacifico'!A1" display="11.8. Grupo Pacifico" xr:uid="{50F2A42A-BB7B-7C49-BD5D-EDC9BD548C5D}"/>
    <hyperlink ref="B31" location="'11.9 Prima AFP'!A1" display="11.9. Prima AFP" xr:uid="{7FD34698-CF7C-DA41-9F46-3AD3A2DDB158}"/>
    <hyperlink ref="A3" location="Index!A1" display="Back to index" xr:uid="{0599CFCC-25D2-4B66-81CC-5A15CE89A0DF}"/>
    <hyperlink ref="B8" location="'0.1.Contribution BAP'!A1" display="0.1. Contribution BAP" xr:uid="{94C81D16-1F00-AE43-9750-39EF8A69B1E3}"/>
    <hyperlink ref="B9" location="'0.2.ROAE'!A1" display="0.2. ROAE " xr:uid="{4ADB9B22-C319-411B-9667-47409E707B32}"/>
    <hyperlink ref="B7" location="'0. Overview BAP'!A1" display="0. Overview BAP" xr:uid="{1A903390-80D7-40D2-9A9A-589F2F04160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theme="2" tint="-9.9978637043366805E-2"/>
  </sheetPr>
  <dimension ref="A1:F52"/>
  <sheetViews>
    <sheetView showGridLines="0" topLeftCell="A21" workbookViewId="0">
      <pane xSplit="1" topLeftCell="B1" activePane="topRight" state="frozen"/>
      <selection pane="topRight" activeCell="D3" sqref="B3:D3"/>
    </sheetView>
  </sheetViews>
  <sheetFormatPr baseColWidth="10" defaultColWidth="11.44140625" defaultRowHeight="14.4"/>
  <cols>
    <col min="1" max="1" width="61.6640625" style="288" customWidth="1"/>
    <col min="2" max="6" width="11.44140625" style="288"/>
  </cols>
  <sheetData>
    <row r="1" spans="1:6" s="10" customFormat="1" ht="13.8">
      <c r="A1" s="634" t="s">
        <v>280</v>
      </c>
      <c r="B1" s="1314" t="s">
        <v>28</v>
      </c>
      <c r="C1" s="1315"/>
      <c r="D1" s="1316"/>
      <c r="E1" s="1314" t="s">
        <v>29</v>
      </c>
      <c r="F1" s="1316"/>
    </row>
    <row r="2" spans="1:6" s="10" customFormat="1" ht="13.8">
      <c r="A2" s="563" t="s">
        <v>30</v>
      </c>
      <c r="B2" s="564"/>
      <c r="C2" s="565"/>
      <c r="D2" s="566"/>
      <c r="E2" s="564"/>
      <c r="F2" s="566"/>
    </row>
    <row r="3" spans="1:6" s="30" customFormat="1" thickBot="1">
      <c r="A3" s="353" t="s">
        <v>118</v>
      </c>
      <c r="B3" s="601" t="s">
        <v>31</v>
      </c>
      <c r="C3" s="602" t="s">
        <v>32</v>
      </c>
      <c r="D3" s="603" t="s">
        <v>33</v>
      </c>
      <c r="E3" s="455" t="s">
        <v>34</v>
      </c>
      <c r="F3" s="457" t="s">
        <v>35</v>
      </c>
    </row>
    <row r="4" spans="1:6" s="9" customFormat="1" ht="13.8">
      <c r="A4" s="683" t="s">
        <v>281</v>
      </c>
      <c r="B4" s="409">
        <v>760329</v>
      </c>
      <c r="C4" s="331">
        <v>873155</v>
      </c>
      <c r="D4" s="410">
        <v>830771</v>
      </c>
      <c r="E4" s="253">
        <v>-4.9000000000000002E-2</v>
      </c>
      <c r="F4" s="254">
        <v>9.2999999999999999E-2</v>
      </c>
    </row>
    <row r="5" spans="1:6">
      <c r="A5" s="570" t="s">
        <v>282</v>
      </c>
      <c r="B5" s="409">
        <v>166983</v>
      </c>
      <c r="C5" s="331">
        <v>151464</v>
      </c>
      <c r="D5" s="410">
        <v>179889</v>
      </c>
      <c r="E5" s="253">
        <v>0.188</v>
      </c>
      <c r="F5" s="254">
        <v>7.6999999999999999E-2</v>
      </c>
    </row>
    <row r="6" spans="1:6">
      <c r="A6" s="570" t="s">
        <v>283</v>
      </c>
      <c r="B6" s="409">
        <v>-120633</v>
      </c>
      <c r="C6" s="331">
        <v>162523</v>
      </c>
      <c r="D6" s="410">
        <v>16287</v>
      </c>
      <c r="E6" s="253">
        <v>-0.9</v>
      </c>
      <c r="F6" s="232" t="s">
        <v>284</v>
      </c>
    </row>
    <row r="7" spans="1:6" ht="16.8">
      <c r="A7" s="296" t="s">
        <v>849</v>
      </c>
      <c r="B7" s="409">
        <v>19225</v>
      </c>
      <c r="C7" s="331">
        <v>19297</v>
      </c>
      <c r="D7" s="410">
        <v>29405</v>
      </c>
      <c r="E7" s="253">
        <v>0.52400000000000002</v>
      </c>
      <c r="F7" s="254">
        <v>0.53</v>
      </c>
    </row>
    <row r="8" spans="1:6">
      <c r="A8" s="570" t="s">
        <v>285</v>
      </c>
      <c r="B8" s="409">
        <v>35430</v>
      </c>
      <c r="C8" s="331">
        <v>18298</v>
      </c>
      <c r="D8" s="410">
        <v>69723</v>
      </c>
      <c r="E8" s="253">
        <v>2.81</v>
      </c>
      <c r="F8" s="254">
        <v>0.96799999999999997</v>
      </c>
    </row>
    <row r="9" spans="1:6">
      <c r="A9" s="570" t="s">
        <v>286</v>
      </c>
      <c r="B9" s="409">
        <v>-20849</v>
      </c>
      <c r="C9" s="331">
        <v>11152</v>
      </c>
      <c r="D9" s="410">
        <v>-5536</v>
      </c>
      <c r="E9" s="253">
        <v>-1.496</v>
      </c>
      <c r="F9" s="232" t="s">
        <v>284</v>
      </c>
    </row>
    <row r="10" spans="1:6" s="3" customFormat="1" ht="15" thickBot="1">
      <c r="A10" s="570" t="s">
        <v>287</v>
      </c>
      <c r="B10" s="409">
        <v>117770</v>
      </c>
      <c r="C10" s="331">
        <v>94517</v>
      </c>
      <c r="D10" s="410">
        <v>73991</v>
      </c>
      <c r="E10" s="253">
        <v>-0.217</v>
      </c>
      <c r="F10" s="254">
        <v>-0.372</v>
      </c>
    </row>
    <row r="11" spans="1:6" s="22" customFormat="1" ht="15" thickBot="1">
      <c r="A11" s="575" t="s">
        <v>288</v>
      </c>
      <c r="B11" s="422">
        <v>958255</v>
      </c>
      <c r="C11" s="423">
        <v>1330406</v>
      </c>
      <c r="D11" s="594">
        <v>1194530</v>
      </c>
      <c r="E11" s="669">
        <v>-0.10199999999999999</v>
      </c>
      <c r="F11" s="684">
        <v>0.247</v>
      </c>
    </row>
    <row r="12" spans="1:6">
      <c r="A12" s="633"/>
      <c r="B12" s="346"/>
      <c r="C12" s="346"/>
      <c r="D12" s="346"/>
      <c r="E12" s="685"/>
      <c r="F12" s="685"/>
    </row>
    <row r="13" spans="1:6">
      <c r="A13" s="633" t="s">
        <v>289</v>
      </c>
      <c r="B13" s="633"/>
      <c r="C13" s="633"/>
      <c r="D13" s="633"/>
      <c r="E13" s="633"/>
      <c r="F13" s="633"/>
    </row>
    <row r="15" spans="1:6" s="3" customFormat="1" ht="15" thickBot="1">
      <c r="A15" s="379"/>
      <c r="B15" s="379"/>
      <c r="C15" s="379"/>
      <c r="D15" s="379"/>
      <c r="E15" s="379"/>
      <c r="F15" s="379"/>
    </row>
    <row r="16" spans="1:6" s="19" customFormat="1">
      <c r="A16" s="686" t="s">
        <v>290</v>
      </c>
      <c r="B16" s="1314" t="s">
        <v>28</v>
      </c>
      <c r="C16" s="1315"/>
      <c r="D16" s="1316"/>
      <c r="E16" s="1314" t="s">
        <v>29</v>
      </c>
      <c r="F16" s="1316"/>
    </row>
    <row r="17" spans="1:6" s="19" customFormat="1">
      <c r="A17" s="686"/>
      <c r="B17" s="564"/>
      <c r="C17" s="565"/>
      <c r="D17" s="566"/>
      <c r="E17" s="564"/>
      <c r="F17" s="566"/>
    </row>
    <row r="18" spans="1:6" s="29" customFormat="1" ht="15" thickBot="1">
      <c r="A18" s="353" t="s">
        <v>118</v>
      </c>
      <c r="B18" s="601" t="s">
        <v>31</v>
      </c>
      <c r="C18" s="602" t="s">
        <v>32</v>
      </c>
      <c r="D18" s="603" t="s">
        <v>33</v>
      </c>
      <c r="E18" s="455" t="s">
        <v>34</v>
      </c>
      <c r="F18" s="457" t="s">
        <v>35</v>
      </c>
    </row>
    <row r="19" spans="1:6">
      <c r="A19" s="687" t="s">
        <v>291</v>
      </c>
      <c r="B19" s="409">
        <v>17186</v>
      </c>
      <c r="C19" s="331">
        <v>16625</v>
      </c>
      <c r="D19" s="410">
        <v>23377</v>
      </c>
      <c r="E19" s="480">
        <v>0.40600000000000003</v>
      </c>
      <c r="F19" s="688">
        <v>0.36</v>
      </c>
    </row>
    <row r="20" spans="1:6" s="3" customFormat="1" ht="15" thickBot="1">
      <c r="A20" s="689" t="s">
        <v>292</v>
      </c>
      <c r="B20" s="418">
        <v>-6430</v>
      </c>
      <c r="C20" s="419">
        <v>-17079</v>
      </c>
      <c r="D20" s="420">
        <v>-13906</v>
      </c>
      <c r="E20" s="690">
        <v>-0.186</v>
      </c>
      <c r="F20" s="691">
        <v>1.163</v>
      </c>
    </row>
    <row r="21" spans="1:6" s="22" customFormat="1" ht="15" thickBot="1">
      <c r="A21" s="692" t="s">
        <v>293</v>
      </c>
      <c r="B21" s="693">
        <v>10756</v>
      </c>
      <c r="C21" s="694">
        <v>-454</v>
      </c>
      <c r="D21" s="695">
        <v>9471</v>
      </c>
      <c r="E21" s="554" t="s">
        <v>284</v>
      </c>
      <c r="F21" s="506">
        <v>-0.11899999999999999</v>
      </c>
    </row>
    <row r="23" spans="1:6" s="3" customFormat="1" ht="15" thickBot="1">
      <c r="A23" s="379"/>
      <c r="B23" s="379"/>
      <c r="C23" s="379"/>
      <c r="D23" s="379"/>
      <c r="E23" s="379"/>
      <c r="F23" s="379"/>
    </row>
    <row r="24" spans="1:6" s="19" customFormat="1">
      <c r="A24" s="696" t="s">
        <v>294</v>
      </c>
      <c r="B24" s="1314" t="s">
        <v>28</v>
      </c>
      <c r="C24" s="1315"/>
      <c r="D24" s="1316"/>
      <c r="E24" s="1314" t="s">
        <v>29</v>
      </c>
      <c r="F24" s="1316"/>
    </row>
    <row r="25" spans="1:6" s="19" customFormat="1">
      <c r="A25" s="697" t="s">
        <v>30</v>
      </c>
      <c r="B25" s="564"/>
      <c r="C25" s="565"/>
      <c r="D25" s="566"/>
      <c r="E25" s="588"/>
      <c r="F25" s="590"/>
    </row>
    <row r="26" spans="1:6" s="29" customFormat="1" ht="15" thickBot="1">
      <c r="A26" s="353" t="s">
        <v>118</v>
      </c>
      <c r="B26" s="601" t="s">
        <v>31</v>
      </c>
      <c r="C26" s="602" t="s">
        <v>32</v>
      </c>
      <c r="D26" s="603" t="s">
        <v>33</v>
      </c>
      <c r="E26" s="455" t="s">
        <v>34</v>
      </c>
      <c r="F26" s="457" t="s">
        <v>35</v>
      </c>
    </row>
    <row r="27" spans="1:6" ht="16.2">
      <c r="A27" s="426" t="s">
        <v>850</v>
      </c>
      <c r="B27" s="364">
        <v>164963</v>
      </c>
      <c r="C27" s="365">
        <v>184634</v>
      </c>
      <c r="D27" s="366">
        <v>181065</v>
      </c>
      <c r="E27" s="698">
        <v>-1.9E-2</v>
      </c>
      <c r="F27" s="699">
        <v>9.8000000000000004E-2</v>
      </c>
    </row>
    <row r="28" spans="1:6" ht="16.2">
      <c r="A28" s="403" t="s">
        <v>851</v>
      </c>
      <c r="B28" s="364">
        <v>60435</v>
      </c>
      <c r="C28" s="365">
        <v>65867</v>
      </c>
      <c r="D28" s="366">
        <v>54020</v>
      </c>
      <c r="E28" s="700">
        <v>-0.18</v>
      </c>
      <c r="F28" s="701">
        <v>-0.106</v>
      </c>
    </row>
    <row r="29" spans="1:6">
      <c r="A29" s="403" t="s">
        <v>295</v>
      </c>
      <c r="B29" s="364">
        <v>61846</v>
      </c>
      <c r="C29" s="365">
        <v>83451</v>
      </c>
      <c r="D29" s="366">
        <v>84625</v>
      </c>
      <c r="E29" s="700">
        <v>1.4E-2</v>
      </c>
      <c r="F29" s="701">
        <v>0.36799999999999999</v>
      </c>
    </row>
    <row r="30" spans="1:6" ht="16.2">
      <c r="A30" s="403" t="s">
        <v>852</v>
      </c>
      <c r="B30" s="619">
        <v>28352</v>
      </c>
      <c r="C30" s="620">
        <v>26463</v>
      </c>
      <c r="D30" s="621">
        <v>24271</v>
      </c>
      <c r="E30" s="485">
        <v>-8.3000000000000004E-2</v>
      </c>
      <c r="F30" s="548">
        <v>-0.14399999999999999</v>
      </c>
    </row>
    <row r="31" spans="1:6" ht="16.2">
      <c r="A31" s="403" t="s">
        <v>853</v>
      </c>
      <c r="B31" s="619">
        <v>18808</v>
      </c>
      <c r="C31" s="620">
        <v>24343</v>
      </c>
      <c r="D31" s="621">
        <v>14535</v>
      </c>
      <c r="E31" s="485">
        <v>-0.40300000000000002</v>
      </c>
      <c r="F31" s="548">
        <v>-0.22700000000000001</v>
      </c>
    </row>
    <row r="32" spans="1:6" ht="16.2">
      <c r="A32" s="403" t="s">
        <v>854</v>
      </c>
      <c r="B32" s="619">
        <v>25179</v>
      </c>
      <c r="C32" s="620">
        <v>26112</v>
      </c>
      <c r="D32" s="621">
        <v>27189</v>
      </c>
      <c r="E32" s="485">
        <v>4.1000000000000002E-2</v>
      </c>
      <c r="F32" s="548">
        <v>0.08</v>
      </c>
    </row>
    <row r="33" spans="1:6" ht="16.2">
      <c r="A33" s="403" t="s">
        <v>855</v>
      </c>
      <c r="B33" s="619">
        <v>9402</v>
      </c>
      <c r="C33" s="620">
        <v>11066</v>
      </c>
      <c r="D33" s="621">
        <v>7763</v>
      </c>
      <c r="E33" s="485">
        <v>-0.29899999999999999</v>
      </c>
      <c r="F33" s="548">
        <v>-0.17399999999999999</v>
      </c>
    </row>
    <row r="34" spans="1:6" ht="16.2">
      <c r="A34" s="403" t="s">
        <v>856</v>
      </c>
      <c r="B34" s="364">
        <v>50093</v>
      </c>
      <c r="C34" s="365">
        <v>53825</v>
      </c>
      <c r="D34" s="366">
        <v>59864</v>
      </c>
      <c r="E34" s="700">
        <v>0.112</v>
      </c>
      <c r="F34" s="701">
        <v>0.19500000000000001</v>
      </c>
    </row>
    <row r="35" spans="1:6" ht="16.2">
      <c r="A35" s="403" t="s">
        <v>857</v>
      </c>
      <c r="B35" s="364">
        <v>101283</v>
      </c>
      <c r="C35" s="365">
        <v>106078</v>
      </c>
      <c r="D35" s="366">
        <v>106384</v>
      </c>
      <c r="E35" s="700">
        <v>3.0000000000000001E-3</v>
      </c>
      <c r="F35" s="701">
        <v>0.05</v>
      </c>
    </row>
    <row r="36" spans="1:6" ht="16.2">
      <c r="A36" s="403" t="s">
        <v>858</v>
      </c>
      <c r="B36" s="364">
        <v>17978</v>
      </c>
      <c r="C36" s="365">
        <v>17628</v>
      </c>
      <c r="D36" s="366">
        <v>15392</v>
      </c>
      <c r="E36" s="700">
        <v>-0.127</v>
      </c>
      <c r="F36" s="701">
        <v>-0.14399999999999999</v>
      </c>
    </row>
    <row r="37" spans="1:6" ht="16.2">
      <c r="A37" s="403" t="s">
        <v>859</v>
      </c>
      <c r="B37" s="364">
        <v>11576</v>
      </c>
      <c r="C37" s="365">
        <v>14775</v>
      </c>
      <c r="D37" s="366">
        <v>15191</v>
      </c>
      <c r="E37" s="700">
        <v>2.8000000000000001E-2</v>
      </c>
      <c r="F37" s="701">
        <v>0.312</v>
      </c>
    </row>
    <row r="38" spans="1:6" ht="16.2">
      <c r="A38" s="403" t="s">
        <v>860</v>
      </c>
      <c r="B38" s="364">
        <v>16673</v>
      </c>
      <c r="C38" s="365">
        <v>14136</v>
      </c>
      <c r="D38" s="366">
        <v>13583</v>
      </c>
      <c r="E38" s="700">
        <v>-3.9E-2</v>
      </c>
      <c r="F38" s="701">
        <v>-0.185</v>
      </c>
    </row>
    <row r="39" spans="1:6">
      <c r="A39" s="403" t="s">
        <v>170</v>
      </c>
      <c r="B39" s="364">
        <v>23533</v>
      </c>
      <c r="C39" s="365">
        <v>57140</v>
      </c>
      <c r="D39" s="366">
        <v>17647</v>
      </c>
      <c r="E39" s="700">
        <v>-0.69099999999999995</v>
      </c>
      <c r="F39" s="701">
        <v>-0.25</v>
      </c>
    </row>
    <row r="40" spans="1:6">
      <c r="A40" s="403" t="s">
        <v>296</v>
      </c>
      <c r="B40" s="364">
        <v>26350</v>
      </c>
      <c r="C40" s="365">
        <v>27886</v>
      </c>
      <c r="D40" s="366">
        <v>34532</v>
      </c>
      <c r="E40" s="700">
        <v>0.23799999999999999</v>
      </c>
      <c r="F40" s="701">
        <v>0.311</v>
      </c>
    </row>
    <row r="41" spans="1:6" ht="16.2">
      <c r="A41" s="403" t="s">
        <v>861</v>
      </c>
      <c r="B41" s="364">
        <v>8412</v>
      </c>
      <c r="C41" s="365">
        <v>6101</v>
      </c>
      <c r="D41" s="366">
        <v>11858</v>
      </c>
      <c r="E41" s="700">
        <v>0.94399999999999995</v>
      </c>
      <c r="F41" s="701">
        <v>0.41</v>
      </c>
    </row>
    <row r="42" spans="1:6" s="3" customFormat="1" ht="16.8" thickBot="1">
      <c r="A42" s="403" t="s">
        <v>862</v>
      </c>
      <c r="B42" s="374">
        <v>12184</v>
      </c>
      <c r="C42" s="375">
        <v>7861</v>
      </c>
      <c r="D42" s="376">
        <v>10583</v>
      </c>
      <c r="E42" s="700">
        <v>0.34599999999999997</v>
      </c>
      <c r="F42" s="701">
        <v>-0.13100000000000001</v>
      </c>
    </row>
    <row r="43" spans="1:6" s="22" customFormat="1" ht="15" thickBot="1">
      <c r="A43" s="702" t="s">
        <v>297</v>
      </c>
      <c r="B43" s="703">
        <v>637067</v>
      </c>
      <c r="C43" s="704">
        <v>727365</v>
      </c>
      <c r="D43" s="705">
        <v>678503</v>
      </c>
      <c r="E43" s="706">
        <v>-6.7000000000000004E-2</v>
      </c>
      <c r="F43" s="707">
        <v>6.5000000000000002E-2</v>
      </c>
    </row>
    <row r="45" spans="1:6">
      <c r="A45" s="1357" t="s">
        <v>298</v>
      </c>
      <c r="B45" s="1357"/>
      <c r="C45" s="1357"/>
      <c r="D45" s="1357"/>
      <c r="E45" s="1357"/>
      <c r="F45" s="1357"/>
    </row>
    <row r="46" spans="1:6">
      <c r="A46" s="1357" t="s">
        <v>299</v>
      </c>
      <c r="B46" s="1357"/>
      <c r="C46" s="1357"/>
      <c r="D46" s="1357"/>
      <c r="E46" s="1357"/>
      <c r="F46" s="1357"/>
    </row>
    <row r="47" spans="1:6">
      <c r="A47" s="1357" t="s">
        <v>300</v>
      </c>
      <c r="B47" s="1357"/>
      <c r="C47" s="1357"/>
      <c r="D47" s="1357"/>
      <c r="E47" s="1357"/>
      <c r="F47" s="1357"/>
    </row>
    <row r="48" spans="1:6">
      <c r="A48" s="1357" t="s">
        <v>301</v>
      </c>
      <c r="B48" s="1357"/>
      <c r="C48" s="1357"/>
      <c r="D48" s="1357"/>
      <c r="E48" s="1357"/>
      <c r="F48" s="1357"/>
    </row>
    <row r="49" spans="1:6">
      <c r="A49" s="1357" t="s">
        <v>302</v>
      </c>
      <c r="B49" s="1357"/>
      <c r="C49" s="1357"/>
      <c r="D49" s="1357"/>
      <c r="E49" s="1357"/>
      <c r="F49" s="1357"/>
    </row>
    <row r="50" spans="1:6">
      <c r="A50" s="261"/>
      <c r="B50" s="261"/>
      <c r="C50" s="261"/>
      <c r="D50" s="261"/>
      <c r="E50" s="1358"/>
      <c r="F50" s="1358"/>
    </row>
    <row r="51" spans="1:6">
      <c r="A51" s="1357" t="s">
        <v>303</v>
      </c>
      <c r="B51" s="1357"/>
      <c r="C51" s="1357"/>
      <c r="D51" s="1357"/>
      <c r="E51" s="1357"/>
      <c r="F51" s="1357"/>
    </row>
    <row r="52" spans="1:6">
      <c r="A52" s="1356"/>
      <c r="B52" s="1356"/>
      <c r="C52" s="1356"/>
      <c r="D52" s="1356"/>
      <c r="E52" s="1356"/>
      <c r="F52" s="1356"/>
    </row>
  </sheetData>
  <mergeCells count="14">
    <mergeCell ref="B1:D1"/>
    <mergeCell ref="E1:F1"/>
    <mergeCell ref="B16:D16"/>
    <mergeCell ref="E16:F16"/>
    <mergeCell ref="E50:F50"/>
    <mergeCell ref="A52:F52"/>
    <mergeCell ref="B24:D24"/>
    <mergeCell ref="E24:F24"/>
    <mergeCell ref="A45:F45"/>
    <mergeCell ref="A46:F46"/>
    <mergeCell ref="A47:F47"/>
    <mergeCell ref="A48:F48"/>
    <mergeCell ref="A49:F49"/>
    <mergeCell ref="A51:F51"/>
  </mergeCells>
  <hyperlinks>
    <hyperlink ref="A3" location="Index!A1" display="Back to index" xr:uid="{B963EFA4-2EAF-4307-AF00-5C4C74B515A2}"/>
    <hyperlink ref="A18" location="Index!A1" display="Back to index" xr:uid="{F1CFF6F6-8B3C-4481-AD90-F70F514DD028}"/>
    <hyperlink ref="A26" location="Index!A1" display="Back to index" xr:uid="{353C2B25-BBBD-4E05-A524-A9D53FE0CB7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theme="2" tint="-9.9978637043366805E-2"/>
  </sheetPr>
  <dimension ref="A1:F18"/>
  <sheetViews>
    <sheetView showGridLines="0" zoomScale="82" zoomScaleNormal="82" workbookViewId="0">
      <pane xSplit="1" topLeftCell="B1" activePane="topRight" state="frozen"/>
      <selection pane="topRight" activeCell="F26" sqref="F26"/>
    </sheetView>
  </sheetViews>
  <sheetFormatPr baseColWidth="10" defaultColWidth="11.44140625" defaultRowHeight="14.4"/>
  <cols>
    <col min="1" max="1" width="34.6640625" style="288" customWidth="1"/>
    <col min="2" max="6" width="11.44140625" style="288"/>
  </cols>
  <sheetData>
    <row r="1" spans="1:6" s="7" customFormat="1" ht="16.2">
      <c r="A1" s="708" t="s">
        <v>863</v>
      </c>
      <c r="B1" s="1311" t="s">
        <v>28</v>
      </c>
      <c r="C1" s="1311"/>
      <c r="D1" s="1312"/>
      <c r="E1" s="1310" t="s">
        <v>29</v>
      </c>
      <c r="F1" s="1312"/>
    </row>
    <row r="2" spans="1:6" s="7" customFormat="1" ht="13.8">
      <c r="A2" s="350" t="s">
        <v>30</v>
      </c>
      <c r="B2" s="307"/>
      <c r="C2" s="307"/>
      <c r="D2" s="352"/>
      <c r="E2" s="351"/>
      <c r="F2" s="352"/>
    </row>
    <row r="3" spans="1:6" s="17" customFormat="1" thickBot="1">
      <c r="A3" s="353" t="s">
        <v>118</v>
      </c>
      <c r="B3" s="601" t="s">
        <v>31</v>
      </c>
      <c r="C3" s="602" t="s">
        <v>32</v>
      </c>
      <c r="D3" s="603" t="s">
        <v>33</v>
      </c>
      <c r="E3" s="604" t="s">
        <v>34</v>
      </c>
      <c r="F3" s="709" t="s">
        <v>35</v>
      </c>
    </row>
    <row r="4" spans="1:6" s="9" customFormat="1" ht="13.8">
      <c r="A4" s="710" t="s">
        <v>304</v>
      </c>
      <c r="B4" s="711">
        <v>627935</v>
      </c>
      <c r="C4" s="712">
        <v>652669</v>
      </c>
      <c r="D4" s="713">
        <v>643928</v>
      </c>
      <c r="E4" s="714">
        <f>+D4/C4-1</f>
        <v>-1.3392699821808574E-2</v>
      </c>
      <c r="F4" s="715">
        <f>+D4/B4-1</f>
        <v>2.5469196652519788E-2</v>
      </c>
    </row>
    <row r="5" spans="1:6">
      <c r="A5" s="716" t="s">
        <v>305</v>
      </c>
      <c r="B5" s="717">
        <v>-373502</v>
      </c>
      <c r="C5" s="718">
        <v>-492738</v>
      </c>
      <c r="D5" s="718">
        <v>-623353</v>
      </c>
      <c r="E5" s="719">
        <f>+D5/C5-1</f>
        <v>0.26508002224305827</v>
      </c>
      <c r="F5" s="720">
        <f>+D5/B5-1</f>
        <v>0.66894153177225291</v>
      </c>
    </row>
    <row r="6" spans="1:6" s="3" customFormat="1" ht="16.8" thickBot="1">
      <c r="A6" s="721" t="s">
        <v>864</v>
      </c>
      <c r="B6" s="717">
        <v>-112507</v>
      </c>
      <c r="C6" s="718">
        <v>-75065</v>
      </c>
      <c r="D6" s="718">
        <v>-85822</v>
      </c>
      <c r="E6" s="719">
        <f>+D6/C6-1</f>
        <v>0.14330247119163397</v>
      </c>
      <c r="F6" s="720">
        <f>+D6/B6-1</f>
        <v>-0.23718524180717648</v>
      </c>
    </row>
    <row r="7" spans="1:6" s="22" customFormat="1" ht="15" thickBot="1">
      <c r="A7" s="730" t="s">
        <v>306</v>
      </c>
      <c r="B7" s="722">
        <v>141926</v>
      </c>
      <c r="C7" s="723">
        <v>84866</v>
      </c>
      <c r="D7" s="723">
        <v>-65247</v>
      </c>
      <c r="E7" s="724">
        <f>+D7/C7-1</f>
        <v>-1.7688237928027715</v>
      </c>
      <c r="F7" s="725">
        <f>+D7/B7-1</f>
        <v>-1.4597254907487001</v>
      </c>
    </row>
    <row r="9" spans="1:6">
      <c r="A9" s="288" t="s">
        <v>307</v>
      </c>
    </row>
    <row r="10" spans="1:6">
      <c r="A10" s="288" t="s">
        <v>308</v>
      </c>
    </row>
    <row r="11" spans="1:6" s="3" customFormat="1" ht="15" thickBot="1">
      <c r="A11" s="288"/>
      <c r="B11" s="379"/>
      <c r="C11" s="379"/>
      <c r="D11" s="379"/>
      <c r="E11" s="379"/>
      <c r="F11" s="379"/>
    </row>
    <row r="12" spans="1:6" s="1" customFormat="1">
      <c r="A12" s="708" t="s">
        <v>309</v>
      </c>
      <c r="B12" s="1311" t="s">
        <v>28</v>
      </c>
      <c r="C12" s="1311"/>
      <c r="D12" s="1312"/>
      <c r="E12" s="1310" t="s">
        <v>29</v>
      </c>
      <c r="F12" s="1312"/>
    </row>
    <row r="13" spans="1:6" s="1" customFormat="1">
      <c r="A13" s="350" t="s">
        <v>30</v>
      </c>
      <c r="B13" s="307"/>
      <c r="C13" s="307"/>
      <c r="D13" s="352"/>
      <c r="E13" s="351"/>
      <c r="F13" s="352"/>
    </row>
    <row r="14" spans="1:6" s="5" customFormat="1" ht="15" thickBot="1">
      <c r="A14" s="353" t="s">
        <v>118</v>
      </c>
      <c r="B14" s="601" t="s">
        <v>31</v>
      </c>
      <c r="C14" s="602" t="s">
        <v>32</v>
      </c>
      <c r="D14" s="603" t="s">
        <v>33</v>
      </c>
      <c r="E14" s="604" t="s">
        <v>34</v>
      </c>
      <c r="F14" s="709" t="s">
        <v>35</v>
      </c>
    </row>
    <row r="15" spans="1:6">
      <c r="A15" s="716" t="s">
        <v>310</v>
      </c>
      <c r="B15" s="726">
        <v>-66650.492996402201</v>
      </c>
      <c r="C15" s="727">
        <v>-63831.186135314849</v>
      </c>
      <c r="D15" s="728">
        <v>-55604.844563498045</v>
      </c>
      <c r="E15" s="714">
        <f>+D15/C15-1</f>
        <v>-0.12887652681837836</v>
      </c>
      <c r="F15" s="715">
        <f>+D15/B15-1</f>
        <v>-0.16572493219968232</v>
      </c>
    </row>
    <row r="16" spans="1:6">
      <c r="A16" s="716" t="s">
        <v>311</v>
      </c>
      <c r="B16" s="717">
        <v>-46460.886943353602</v>
      </c>
      <c r="C16" s="718">
        <v>-19628.116416538614</v>
      </c>
      <c r="D16" s="729">
        <v>-31557.480868202398</v>
      </c>
      <c r="E16" s="719">
        <f>+D16/C16-1</f>
        <v>0.60776919183198452</v>
      </c>
      <c r="F16" s="720">
        <f>+D16/B16-1</f>
        <v>-0.32077317192247856</v>
      </c>
    </row>
    <row r="17" spans="1:6" s="3" customFormat="1" ht="15" thickBot="1">
      <c r="A17" s="721" t="s">
        <v>312</v>
      </c>
      <c r="B17" s="717">
        <v>604</v>
      </c>
      <c r="C17" s="718">
        <v>8394</v>
      </c>
      <c r="D17" s="729">
        <v>1340</v>
      </c>
      <c r="E17" s="719">
        <f>D17/C17-1</f>
        <v>-0.84036216345008341</v>
      </c>
      <c r="F17" s="720">
        <f>+D17/B17-1</f>
        <v>1.2185430463576159</v>
      </c>
    </row>
    <row r="18" spans="1:6" s="22" customFormat="1" ht="15" thickBot="1">
      <c r="A18" s="730" t="s">
        <v>309</v>
      </c>
      <c r="B18" s="722">
        <f>+SUM(B15:B17)</f>
        <v>-112507.3799397558</v>
      </c>
      <c r="C18" s="723">
        <v>-75064.702511853466</v>
      </c>
      <c r="D18" s="731">
        <f t="shared" ref="D18" si="0">+SUM(D15:D17)</f>
        <v>-85822.325431700447</v>
      </c>
      <c r="E18" s="724">
        <f>+D18/C18-1</f>
        <v>0.14331133755107128</v>
      </c>
      <c r="F18" s="725">
        <f>+D18/B18-1</f>
        <v>-0.23718492531196067</v>
      </c>
    </row>
  </sheetData>
  <mergeCells count="4">
    <mergeCell ref="B1:D1"/>
    <mergeCell ref="E1:F1"/>
    <mergeCell ref="B12:D12"/>
    <mergeCell ref="E12:F12"/>
  </mergeCells>
  <hyperlinks>
    <hyperlink ref="A3" location="Index!A1" display="Back to index" xr:uid="{012732B6-C9CF-415B-8FB1-147425D0D2B1}"/>
    <hyperlink ref="A14" location="Index!A1" display="Back to index" xr:uid="{27E6BA56-1CAD-42CA-BA22-4004AC66D6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theme="2" tint="-9.9978637043366805E-2"/>
  </sheetPr>
  <dimension ref="A1:I65"/>
  <sheetViews>
    <sheetView showGridLines="0" topLeftCell="A16" zoomScaleNormal="100" workbookViewId="0">
      <pane xSplit="1" topLeftCell="B1" activePane="topRight" state="frozen"/>
      <selection pane="topRight" activeCell="H16" sqref="H16:I18"/>
    </sheetView>
  </sheetViews>
  <sheetFormatPr baseColWidth="10" defaultColWidth="11.44140625" defaultRowHeight="14.4"/>
  <cols>
    <col min="1" max="1" width="44.44140625" customWidth="1"/>
  </cols>
  <sheetData>
    <row r="1" spans="1:9" s="10" customFormat="1" ht="13.8">
      <c r="A1" s="35" t="s">
        <v>313</v>
      </c>
      <c r="B1" s="1367" t="s">
        <v>28</v>
      </c>
      <c r="C1" s="1367"/>
      <c r="D1" s="1368"/>
      <c r="E1" s="1369" t="s">
        <v>29</v>
      </c>
      <c r="F1" s="1368"/>
      <c r="G1" s="1370"/>
      <c r="H1" s="1371"/>
      <c r="I1" s="140"/>
    </row>
    <row r="2" spans="1:9" s="10" customFormat="1" ht="13.8">
      <c r="A2" s="65" t="s">
        <v>30</v>
      </c>
      <c r="B2" s="28"/>
      <c r="C2" s="28"/>
      <c r="D2" s="26"/>
      <c r="E2" s="25"/>
      <c r="F2" s="26"/>
      <c r="G2" s="51"/>
      <c r="H2" s="52"/>
      <c r="I2" s="52"/>
    </row>
    <row r="3" spans="1:9" s="30" customFormat="1" thickBot="1">
      <c r="A3" s="13" t="s">
        <v>118</v>
      </c>
      <c r="B3" s="143" t="s">
        <v>31</v>
      </c>
      <c r="C3" s="144" t="s">
        <v>32</v>
      </c>
      <c r="D3" s="145" t="s">
        <v>33</v>
      </c>
      <c r="E3" s="31" t="s">
        <v>34</v>
      </c>
      <c r="F3" s="32" t="s">
        <v>35</v>
      </c>
      <c r="G3" s="31"/>
      <c r="H3" s="34"/>
      <c r="I3" s="34"/>
    </row>
    <row r="4" spans="1:9" s="9" customFormat="1" ht="13.8">
      <c r="A4" s="130" t="s">
        <v>314</v>
      </c>
      <c r="B4" s="157">
        <v>891183</v>
      </c>
      <c r="C4" s="158">
        <v>792335</v>
      </c>
      <c r="D4" s="159">
        <v>857559</v>
      </c>
      <c r="E4" s="160">
        <f t="shared" ref="E4:E9" si="0">+IF(D4/C4-1&gt;5,"N/A",D4/C4-1)</f>
        <v>8.2318716199587305E-2</v>
      </c>
      <c r="F4" s="161">
        <f t="shared" ref="F4:F9" si="1">+IF(D4/B4-1&gt;5,"N/A",D4/B4-1)</f>
        <v>-3.7729624555225993E-2</v>
      </c>
      <c r="G4" s="43"/>
      <c r="H4" s="44"/>
      <c r="I4" s="23"/>
    </row>
    <row r="5" spans="1:9">
      <c r="A5" s="20" t="s">
        <v>315</v>
      </c>
      <c r="B5" s="157">
        <v>542104</v>
      </c>
      <c r="C5" s="158">
        <v>749393</v>
      </c>
      <c r="D5" s="159">
        <v>580842</v>
      </c>
      <c r="E5" s="160">
        <f t="shared" si="0"/>
        <v>-0.22491669924859181</v>
      </c>
      <c r="F5" s="160">
        <f t="shared" si="1"/>
        <v>7.1458613107447944E-2</v>
      </c>
      <c r="G5" s="43"/>
      <c r="H5" s="44"/>
      <c r="I5" s="23"/>
    </row>
    <row r="6" spans="1:9" ht="16.8">
      <c r="A6" s="20" t="s">
        <v>316</v>
      </c>
      <c r="B6" s="157">
        <v>169959</v>
      </c>
      <c r="C6" s="158">
        <v>158494</v>
      </c>
      <c r="D6" s="159">
        <v>166765</v>
      </c>
      <c r="E6" s="160">
        <f t="shared" si="0"/>
        <v>5.2184940754855136E-2</v>
      </c>
      <c r="F6" s="160">
        <f t="shared" si="1"/>
        <v>-1.8792767667496268E-2</v>
      </c>
      <c r="G6" s="43"/>
      <c r="H6" s="44"/>
      <c r="I6" s="23"/>
    </row>
    <row r="7" spans="1:9" ht="16.8">
      <c r="A7" s="20" t="s">
        <v>317</v>
      </c>
      <c r="B7" s="157">
        <v>6430</v>
      </c>
      <c r="C7" s="158">
        <v>17079</v>
      </c>
      <c r="D7" s="159">
        <v>13906</v>
      </c>
      <c r="E7" s="160">
        <f t="shared" si="0"/>
        <v>-0.18578371099010482</v>
      </c>
      <c r="F7" s="160">
        <f t="shared" si="1"/>
        <v>1.1626749611197513</v>
      </c>
      <c r="G7" s="43"/>
      <c r="H7" s="44"/>
      <c r="I7" s="23"/>
    </row>
    <row r="8" spans="1:9" s="3" customFormat="1" ht="17.399999999999999" thickBot="1">
      <c r="A8" s="21" t="s">
        <v>318</v>
      </c>
      <c r="B8" s="162">
        <v>112507</v>
      </c>
      <c r="C8" s="163">
        <v>75065</v>
      </c>
      <c r="D8" s="164">
        <v>85822</v>
      </c>
      <c r="E8" s="165">
        <f t="shared" si="0"/>
        <v>0.14330247119163397</v>
      </c>
      <c r="F8" s="165">
        <f t="shared" si="1"/>
        <v>-0.23718524180717648</v>
      </c>
      <c r="G8" s="47"/>
      <c r="H8" s="48"/>
      <c r="I8" s="139"/>
    </row>
    <row r="9" spans="1:9" s="22" customFormat="1" ht="17.399999999999999" thickBot="1">
      <c r="A9" s="21" t="s">
        <v>319</v>
      </c>
      <c r="B9" s="166">
        <f>+SUM(B4:B8)</f>
        <v>1722183</v>
      </c>
      <c r="C9" s="167">
        <f t="shared" ref="C9:D9" si="2">+SUM(C4:C8)</f>
        <v>1792366</v>
      </c>
      <c r="D9" s="168">
        <f t="shared" si="2"/>
        <v>1704894</v>
      </c>
      <c r="E9" s="169">
        <f t="shared" si="0"/>
        <v>-4.8802532518469999E-2</v>
      </c>
      <c r="F9" s="169">
        <f t="shared" si="1"/>
        <v>-1.0039002823741705E-2</v>
      </c>
      <c r="G9" s="63"/>
      <c r="H9" s="156"/>
      <c r="I9" s="154"/>
    </row>
    <row r="10" spans="1:9">
      <c r="A10" s="66"/>
      <c r="B10" s="67"/>
      <c r="C10" s="67"/>
      <c r="D10" s="67"/>
      <c r="E10" s="64"/>
      <c r="F10" s="64"/>
      <c r="G10" s="64"/>
      <c r="H10" s="64"/>
      <c r="I10" s="64"/>
    </row>
    <row r="11" spans="1:9" ht="32.1" customHeight="1">
      <c r="A11" s="1363" t="s">
        <v>320</v>
      </c>
      <c r="B11" s="1363"/>
      <c r="C11" s="1363"/>
      <c r="D11" s="1363"/>
      <c r="E11" s="1363"/>
      <c r="F11" s="1363"/>
      <c r="G11" s="1363"/>
      <c r="H11" s="1363"/>
      <c r="I11" s="1363"/>
    </row>
    <row r="12" spans="1:9" ht="15" customHeight="1">
      <c r="A12" s="1372" t="s">
        <v>321</v>
      </c>
      <c r="B12" s="1372"/>
      <c r="C12" s="1372"/>
      <c r="D12" s="1372"/>
      <c r="E12" s="1372"/>
      <c r="F12" s="1372"/>
      <c r="G12" s="1372"/>
      <c r="H12" s="1372"/>
      <c r="I12" s="1372"/>
    </row>
    <row r="13" spans="1:9" ht="15" customHeight="1">
      <c r="A13" s="1366" t="s">
        <v>322</v>
      </c>
      <c r="B13" s="1366"/>
      <c r="C13" s="1366"/>
      <c r="D13" s="1366"/>
      <c r="E13" s="1366"/>
      <c r="F13" s="1366"/>
      <c r="G13" s="1366"/>
      <c r="H13" s="1366"/>
      <c r="I13" s="1366"/>
    </row>
    <row r="14" spans="1:9" ht="15" customHeight="1">
      <c r="A14" s="1363" t="s">
        <v>323</v>
      </c>
      <c r="B14" s="1363"/>
      <c r="C14" s="1363"/>
      <c r="D14" s="1363"/>
      <c r="E14" s="1363"/>
      <c r="F14" s="1363"/>
      <c r="G14" s="1363"/>
      <c r="H14" s="1363"/>
      <c r="I14" s="1363"/>
    </row>
    <row r="15" spans="1:9" s="3" customFormat="1" ht="15" thickBot="1"/>
    <row r="16" spans="1:9" s="19" customFormat="1">
      <c r="A16" s="732" t="s">
        <v>324</v>
      </c>
      <c r="B16" s="1336" t="s">
        <v>28</v>
      </c>
      <c r="C16" s="1317"/>
      <c r="D16" s="1317"/>
      <c r="E16" s="1317"/>
      <c r="F16" s="1317"/>
      <c r="G16" s="1337"/>
      <c r="H16" s="1310" t="s">
        <v>29</v>
      </c>
      <c r="I16" s="1311"/>
    </row>
    <row r="17" spans="1:9" s="19" customFormat="1">
      <c r="A17" s="659" t="s">
        <v>30</v>
      </c>
      <c r="B17" s="565"/>
      <c r="C17" s="565"/>
      <c r="D17" s="565"/>
      <c r="E17" s="565"/>
      <c r="F17" s="565"/>
      <c r="G17" s="565"/>
      <c r="H17" s="351"/>
      <c r="I17" s="307"/>
    </row>
    <row r="18" spans="1:9" s="29" customFormat="1" ht="15" thickBot="1">
      <c r="A18" s="353" t="s">
        <v>118</v>
      </c>
      <c r="B18" s="605" t="s">
        <v>31</v>
      </c>
      <c r="C18" s="605" t="s">
        <v>325</v>
      </c>
      <c r="D18" s="605" t="s">
        <v>32</v>
      </c>
      <c r="E18" s="605" t="s">
        <v>325</v>
      </c>
      <c r="F18" s="605" t="s">
        <v>33</v>
      </c>
      <c r="G18" s="605" t="s">
        <v>325</v>
      </c>
      <c r="H18" s="604" t="s">
        <v>34</v>
      </c>
      <c r="I18" s="605" t="s">
        <v>35</v>
      </c>
    </row>
    <row r="19" spans="1:9">
      <c r="A19" s="235" t="s">
        <v>326</v>
      </c>
      <c r="B19" s="236">
        <v>76051</v>
      </c>
      <c r="C19" s="733">
        <v>0.14092809333560644</v>
      </c>
      <c r="D19" s="237">
        <v>140378</v>
      </c>
      <c r="E19" s="733">
        <v>0.18732227282614061</v>
      </c>
      <c r="F19" s="237">
        <v>106625</v>
      </c>
      <c r="G19" s="733">
        <v>0.1835697143112929</v>
      </c>
      <c r="H19" s="295">
        <v>-0.2404436592628475</v>
      </c>
      <c r="I19" s="253">
        <v>0.40201969730838516</v>
      </c>
    </row>
    <row r="20" spans="1:9">
      <c r="A20" s="235" t="s">
        <v>327</v>
      </c>
      <c r="B20" s="236">
        <v>75256</v>
      </c>
      <c r="C20" s="733">
        <v>0.1394548998969691</v>
      </c>
      <c r="D20" s="237">
        <v>129314</v>
      </c>
      <c r="E20" s="733">
        <v>0.17255832387011888</v>
      </c>
      <c r="F20" s="237">
        <v>72270</v>
      </c>
      <c r="G20" s="733">
        <v>0.12442282066379497</v>
      </c>
      <c r="H20" s="295">
        <v>-0.44112779745425867</v>
      </c>
      <c r="I20" s="253">
        <v>-3.9677899436589725E-2</v>
      </c>
    </row>
    <row r="21" spans="1:9">
      <c r="A21" s="235" t="s">
        <v>328</v>
      </c>
      <c r="B21" s="236">
        <v>68017</v>
      </c>
      <c r="C21" s="733">
        <v>0.12604050077458473</v>
      </c>
      <c r="D21" s="237">
        <v>75477</v>
      </c>
      <c r="E21" s="733">
        <v>0.10071751404136414</v>
      </c>
      <c r="F21" s="237">
        <v>68808</v>
      </c>
      <c r="G21" s="733">
        <v>0.11846250787649654</v>
      </c>
      <c r="H21" s="295">
        <v>-8.8358042847489937E-2</v>
      </c>
      <c r="I21" s="253">
        <v>1.1629445579781628E-2</v>
      </c>
    </row>
    <row r="22" spans="1:9">
      <c r="A22" s="235" t="s">
        <v>329</v>
      </c>
      <c r="B22" s="236">
        <v>39485</v>
      </c>
      <c r="C22" s="733">
        <v>7.3168607452320414E-2</v>
      </c>
      <c r="D22" s="237">
        <v>82153</v>
      </c>
      <c r="E22" s="733">
        <v>0.10962605735575326</v>
      </c>
      <c r="F22" s="237">
        <v>40858</v>
      </c>
      <c r="G22" s="733">
        <v>7.034270937707672E-2</v>
      </c>
      <c r="H22" s="295">
        <v>-0.50265967158837777</v>
      </c>
      <c r="I22" s="253">
        <v>3.4772698493098719E-2</v>
      </c>
    </row>
    <row r="23" spans="1:9">
      <c r="A23" s="235" t="s">
        <v>330</v>
      </c>
      <c r="B23" s="236">
        <v>35466</v>
      </c>
      <c r="C23" s="733">
        <v>6.5721105024794127E-2</v>
      </c>
      <c r="D23" s="237">
        <v>50052</v>
      </c>
      <c r="E23" s="733">
        <v>6.6790055418185112E-2</v>
      </c>
      <c r="F23" s="237">
        <v>42697</v>
      </c>
      <c r="G23" s="733">
        <v>7.3508802738094015E-2</v>
      </c>
      <c r="H23" s="295">
        <v>-0.14694717493806442</v>
      </c>
      <c r="I23" s="253">
        <v>0.20388541137991312</v>
      </c>
    </row>
    <row r="24" spans="1:9">
      <c r="A24" s="235" t="s">
        <v>331</v>
      </c>
      <c r="B24" s="236">
        <v>30309</v>
      </c>
      <c r="C24" s="733">
        <v>5.616480494548258E-2</v>
      </c>
      <c r="D24" s="237">
        <v>43411</v>
      </c>
      <c r="E24" s="733">
        <v>5.7928216569943944E-2</v>
      </c>
      <c r="F24" s="237">
        <v>40445</v>
      </c>
      <c r="G24" s="733">
        <v>6.9631672640752568E-2</v>
      </c>
      <c r="H24" s="295">
        <v>-6.8323696758885943E-2</v>
      </c>
      <c r="I24" s="253">
        <v>0.33442211884258799</v>
      </c>
    </row>
    <row r="25" spans="1:9">
      <c r="A25" s="235" t="s">
        <v>332</v>
      </c>
      <c r="B25" s="236">
        <v>21429</v>
      </c>
      <c r="C25" s="733">
        <v>3.9709512196929829E-2</v>
      </c>
      <c r="D25" s="237">
        <v>23077</v>
      </c>
      <c r="E25" s="733">
        <v>3.0794256151311795E-2</v>
      </c>
      <c r="F25" s="237">
        <v>25036</v>
      </c>
      <c r="G25" s="733">
        <v>4.3102943657655608E-2</v>
      </c>
      <c r="H25" s="295">
        <v>8.4889717034276613E-2</v>
      </c>
      <c r="I25" s="253">
        <v>0.16832330020066255</v>
      </c>
    </row>
    <row r="26" spans="1:9">
      <c r="A26" s="235" t="s">
        <v>333</v>
      </c>
      <c r="B26" s="236">
        <v>15979</v>
      </c>
      <c r="C26" s="733">
        <v>2.9610261579856349E-2</v>
      </c>
      <c r="D26" s="237">
        <v>26113</v>
      </c>
      <c r="E26" s="733">
        <v>3.4845534986315589E-2</v>
      </c>
      <c r="F26" s="237">
        <v>15959</v>
      </c>
      <c r="G26" s="733">
        <v>2.7475630205804676E-2</v>
      </c>
      <c r="H26" s="295">
        <v>-0.38884846628116265</v>
      </c>
      <c r="I26" s="253">
        <v>-1.2516427811503084E-3</v>
      </c>
    </row>
    <row r="27" spans="1:9">
      <c r="A27" s="235" t="s">
        <v>334</v>
      </c>
      <c r="B27" s="236">
        <v>23639</v>
      </c>
      <c r="C27" s="733">
        <v>4.3804804648990815E-2</v>
      </c>
      <c r="D27" s="237">
        <v>21311</v>
      </c>
      <c r="E27" s="733">
        <v>2.8437682230818811E-2</v>
      </c>
      <c r="F27" s="237">
        <v>14819</v>
      </c>
      <c r="G27" s="733">
        <v>2.5512962216919576E-2</v>
      </c>
      <c r="H27" s="295">
        <v>-0.30463141100839941</v>
      </c>
      <c r="I27" s="253">
        <v>-0.37311222978975422</v>
      </c>
    </row>
    <row r="28" spans="1:9">
      <c r="A28" s="235" t="s">
        <v>335</v>
      </c>
      <c r="B28" s="236">
        <v>18843</v>
      </c>
      <c r="C28" s="733">
        <v>3.4917464105966155E-2</v>
      </c>
      <c r="D28" s="237">
        <v>21182</v>
      </c>
      <c r="E28" s="733">
        <v>2.8265542912730705E-2</v>
      </c>
      <c r="F28" s="237">
        <v>20902</v>
      </c>
      <c r="G28" s="733">
        <v>3.5985689740067009E-2</v>
      </c>
      <c r="H28" s="295">
        <v>-1.3218770654329193E-2</v>
      </c>
      <c r="I28" s="253">
        <v>0.10927134744998135</v>
      </c>
    </row>
    <row r="29" spans="1:9">
      <c r="A29" s="235" t="s">
        <v>336</v>
      </c>
      <c r="B29" s="236">
        <v>11813</v>
      </c>
      <c r="C29" s="733">
        <v>2.1890357346695227E-2</v>
      </c>
      <c r="D29" s="237">
        <v>14532</v>
      </c>
      <c r="E29" s="733">
        <v>1.9391694344622915E-2</v>
      </c>
      <c r="F29" s="237">
        <v>10691</v>
      </c>
      <c r="G29" s="733">
        <v>1.840603813085142E-2</v>
      </c>
      <c r="H29" s="295">
        <v>-0.26431323974676579</v>
      </c>
      <c r="I29" s="253">
        <v>-9.4980106662151842E-2</v>
      </c>
    </row>
    <row r="30" spans="1:9">
      <c r="A30" s="235" t="s">
        <v>337</v>
      </c>
      <c r="B30" s="236">
        <v>10752</v>
      </c>
      <c r="C30" s="733">
        <v>1.9924246355004411E-2</v>
      </c>
      <c r="D30" s="237">
        <v>13978</v>
      </c>
      <c r="E30" s="733">
        <v>1.8652429366167018E-2</v>
      </c>
      <c r="F30" s="237">
        <v>13183</v>
      </c>
      <c r="G30" s="733">
        <v>2.2696361489010781E-2</v>
      </c>
      <c r="H30" s="295">
        <v>-5.6875089426241199E-2</v>
      </c>
      <c r="I30" s="253">
        <v>0.22609747023809534</v>
      </c>
    </row>
    <row r="31" spans="1:9">
      <c r="A31" s="235" t="s">
        <v>338</v>
      </c>
      <c r="B31" s="236">
        <v>4910</v>
      </c>
      <c r="C31" s="733">
        <v>9.0985909229047302E-3</v>
      </c>
      <c r="D31" s="237">
        <v>17550</v>
      </c>
      <c r="E31" s="733">
        <v>2.3418953739893486E-2</v>
      </c>
      <c r="F31" s="237">
        <v>8274</v>
      </c>
      <c r="G31" s="733">
        <v>1.4244837666697657E-2</v>
      </c>
      <c r="H31" s="295">
        <v>-0.52854700854700853</v>
      </c>
      <c r="I31" s="253">
        <v>0.68513238289205702</v>
      </c>
    </row>
    <row r="32" spans="1:9">
      <c r="A32" s="235" t="s">
        <v>339</v>
      </c>
      <c r="B32" s="236">
        <v>8637</v>
      </c>
      <c r="C32" s="733">
        <v>1.6004995886176814E-2</v>
      </c>
      <c r="D32" s="237">
        <v>12619</v>
      </c>
      <c r="E32" s="733">
        <v>1.6838961666308598E-2</v>
      </c>
      <c r="F32" s="237">
        <v>9968</v>
      </c>
      <c r="G32" s="733">
        <v>1.7161293432637448E-2</v>
      </c>
      <c r="H32" s="295">
        <v>-0.21008003803787934</v>
      </c>
      <c r="I32" s="253">
        <v>0.15410443441009614</v>
      </c>
    </row>
    <row r="33" spans="1:9">
      <c r="A33" s="235" t="s">
        <v>340</v>
      </c>
      <c r="B33" s="236">
        <v>5518</v>
      </c>
      <c r="C33" s="733">
        <v>1.0225259615598432E-2</v>
      </c>
      <c r="D33" s="237">
        <v>5155</v>
      </c>
      <c r="E33" s="733">
        <v>6.8789006569316769E-3</v>
      </c>
      <c r="F33" s="237">
        <v>5282</v>
      </c>
      <c r="G33" s="733">
        <v>9.0936950151676351E-3</v>
      </c>
      <c r="H33" s="295">
        <v>2.4636275460717671E-2</v>
      </c>
      <c r="I33" s="253">
        <v>-4.2769119246103715E-2</v>
      </c>
    </row>
    <row r="34" spans="1:9">
      <c r="A34" s="235" t="s">
        <v>341</v>
      </c>
      <c r="B34" s="236">
        <v>1250</v>
      </c>
      <c r="C34" s="733">
        <v>2.3163418846498802E-3</v>
      </c>
      <c r="D34" s="237">
        <v>1093</v>
      </c>
      <c r="E34" s="733">
        <v>1.4585137571341072E-3</v>
      </c>
      <c r="F34" s="237">
        <v>1258</v>
      </c>
      <c r="G34" s="733">
        <v>2.1658213421205767E-3</v>
      </c>
      <c r="H34" s="295">
        <v>0.15096065873741993</v>
      </c>
      <c r="I34" s="253">
        <v>6.3999999999999613E-3</v>
      </c>
    </row>
    <row r="35" spans="1:9" s="3" customFormat="1" ht="17.399999999999999" thickBot="1">
      <c r="A35" s="235" t="s">
        <v>865</v>
      </c>
      <c r="B35" s="256">
        <v>92290</v>
      </c>
      <c r="C35" s="734">
        <v>0.17102015402746995</v>
      </c>
      <c r="D35" s="257">
        <v>71998</v>
      </c>
      <c r="E35" s="734">
        <v>9.6075090106259337E-2</v>
      </c>
      <c r="F35" s="257">
        <v>83767</v>
      </c>
      <c r="G35" s="734">
        <v>0.1442164994955599</v>
      </c>
      <c r="H35" s="318">
        <v>0.16346287396872139</v>
      </c>
      <c r="I35" s="259">
        <v>-9.2350200455087239E-2</v>
      </c>
    </row>
    <row r="36" spans="1:9" s="22" customFormat="1" ht="15" thickBot="1">
      <c r="A36" s="735" t="s">
        <v>342</v>
      </c>
      <c r="B36" s="736">
        <v>539644</v>
      </c>
      <c r="C36" s="737">
        <v>1</v>
      </c>
      <c r="D36" s="670">
        <v>749393</v>
      </c>
      <c r="E36" s="737">
        <v>1</v>
      </c>
      <c r="F36" s="670">
        <v>580842</v>
      </c>
      <c r="G36" s="738">
        <v>1</v>
      </c>
      <c r="H36" s="576">
        <v>-0.22491669924859181</v>
      </c>
      <c r="I36" s="577">
        <v>7.6342922371044564E-2</v>
      </c>
    </row>
    <row r="37" spans="1:9">
      <c r="A37" s="739"/>
      <c r="B37" s="740"/>
      <c r="C37" s="740"/>
      <c r="D37" s="740"/>
      <c r="E37" s="740"/>
      <c r="F37" s="740"/>
      <c r="G37" s="740"/>
      <c r="H37" s="740"/>
      <c r="I37" s="740"/>
    </row>
    <row r="38" spans="1:9">
      <c r="A38" s="261" t="s">
        <v>343</v>
      </c>
      <c r="B38" s="288"/>
      <c r="C38" s="288"/>
      <c r="D38" s="288"/>
      <c r="E38" s="288"/>
      <c r="F38" s="288"/>
      <c r="G38" s="288"/>
      <c r="H38" s="288"/>
      <c r="I38" s="288"/>
    </row>
    <row r="39" spans="1:9">
      <c r="A39" s="261"/>
      <c r="B39" s="288"/>
      <c r="C39" s="288"/>
      <c r="D39" s="288"/>
      <c r="E39" s="288"/>
      <c r="F39" s="288"/>
      <c r="G39" s="288"/>
      <c r="H39" s="288"/>
      <c r="I39" s="288"/>
    </row>
    <row r="40" spans="1:9" s="3" customFormat="1" ht="15" thickBot="1">
      <c r="A40" s="379"/>
      <c r="B40" s="379"/>
      <c r="C40" s="379"/>
      <c r="D40" s="379"/>
      <c r="E40" s="379"/>
      <c r="F40" s="379"/>
      <c r="G40" s="379"/>
      <c r="H40" s="379"/>
      <c r="I40" s="379"/>
    </row>
    <row r="41" spans="1:9" s="2" customFormat="1">
      <c r="A41" s="741" t="s">
        <v>83</v>
      </c>
      <c r="B41" s="1311" t="s">
        <v>28</v>
      </c>
      <c r="C41" s="1311"/>
      <c r="D41" s="1312"/>
      <c r="E41" s="1364" t="s">
        <v>29</v>
      </c>
      <c r="F41" s="1365"/>
      <c r="G41" s="1314"/>
      <c r="H41" s="1315"/>
      <c r="I41" s="742"/>
    </row>
    <row r="42" spans="1:9" s="2" customFormat="1">
      <c r="A42" s="743" t="s">
        <v>30</v>
      </c>
      <c r="B42" s="307"/>
      <c r="C42" s="307"/>
      <c r="D42" s="352"/>
      <c r="E42" s="564"/>
      <c r="F42" s="566"/>
      <c r="G42" s="564"/>
      <c r="H42" s="565"/>
      <c r="I42" s="565"/>
    </row>
    <row r="43" spans="1:9" s="6" customFormat="1" ht="15" thickBot="1">
      <c r="A43" s="353" t="s">
        <v>118</v>
      </c>
      <c r="B43" s="601" t="s">
        <v>31</v>
      </c>
      <c r="C43" s="602" t="s">
        <v>32</v>
      </c>
      <c r="D43" s="603" t="s">
        <v>33</v>
      </c>
      <c r="E43" s="604" t="s">
        <v>34</v>
      </c>
      <c r="F43" s="709" t="s">
        <v>35</v>
      </c>
      <c r="G43" s="604"/>
      <c r="H43" s="605"/>
      <c r="I43" s="605"/>
    </row>
    <row r="44" spans="1:9" ht="16.8">
      <c r="A44" s="744" t="s">
        <v>866</v>
      </c>
      <c r="B44" s="414">
        <v>1722183</v>
      </c>
      <c r="C44" s="414">
        <v>1792366</v>
      </c>
      <c r="D44" s="591">
        <v>1704894</v>
      </c>
      <c r="E44" s="295">
        <v>-4.8802532518469999E-2</v>
      </c>
      <c r="F44" s="253">
        <v>-1.0039002823741705E-2</v>
      </c>
      <c r="G44" s="619"/>
      <c r="H44" s="620"/>
      <c r="I44" s="332"/>
    </row>
    <row r="45" spans="1:9" ht="16.2">
      <c r="A45" s="745" t="s">
        <v>867</v>
      </c>
      <c r="B45" s="414">
        <v>3968580</v>
      </c>
      <c r="C45" s="414">
        <v>3795255</v>
      </c>
      <c r="D45" s="591">
        <v>3871563</v>
      </c>
      <c r="E45" s="295">
        <v>2.010615887470002E-2</v>
      </c>
      <c r="F45" s="253">
        <v>-2.4446275494005465E-2</v>
      </c>
      <c r="G45" s="619"/>
      <c r="H45" s="620"/>
      <c r="I45" s="332"/>
    </row>
    <row r="46" spans="1:9" ht="16.2">
      <c r="A46" s="745" t="s">
        <v>868</v>
      </c>
      <c r="B46" s="746">
        <v>0.4339544623013773</v>
      </c>
      <c r="C46" s="746">
        <v>0.47226497297283054</v>
      </c>
      <c r="D46" s="747">
        <v>0.44036323314382331</v>
      </c>
      <c r="E46" s="230" t="s">
        <v>344</v>
      </c>
      <c r="F46" s="231" t="s">
        <v>345</v>
      </c>
      <c r="G46" s="485"/>
      <c r="H46" s="332"/>
      <c r="I46" s="320"/>
    </row>
    <row r="47" spans="1:9" s="3" customFormat="1" ht="16.8" thickBot="1">
      <c r="A47" s="748" t="s">
        <v>869</v>
      </c>
      <c r="B47" s="749">
        <v>3.5706888005654573E-2</v>
      </c>
      <c r="C47" s="749">
        <v>3.0567390687555353E-2</v>
      </c>
      <c r="D47" s="750">
        <v>2.8314258266727753E-2</v>
      </c>
      <c r="E47" s="655" t="s">
        <v>346</v>
      </c>
      <c r="F47" s="656" t="s">
        <v>347</v>
      </c>
      <c r="G47" s="751"/>
      <c r="H47" s="342"/>
      <c r="I47" s="345"/>
    </row>
    <row r="48" spans="1:9">
      <c r="A48" s="333"/>
      <c r="B48" s="344"/>
      <c r="C48" s="344"/>
      <c r="D48" s="344"/>
      <c r="E48" s="320"/>
      <c r="F48" s="320"/>
      <c r="G48" s="320"/>
      <c r="H48" s="320"/>
      <c r="I48" s="320"/>
    </row>
    <row r="49" spans="1:9" ht="15" customHeight="1">
      <c r="A49" s="1361" t="s">
        <v>348</v>
      </c>
      <c r="B49" s="1361"/>
      <c r="C49" s="1361"/>
      <c r="D49" s="1361"/>
      <c r="E49" s="1361"/>
      <c r="F49" s="1361"/>
      <c r="G49" s="1361"/>
      <c r="H49" s="1361"/>
      <c r="I49" s="1361"/>
    </row>
    <row r="50" spans="1:9" ht="34.5" customHeight="1">
      <c r="A50" s="1360" t="s">
        <v>349</v>
      </c>
      <c r="B50" s="1360"/>
      <c r="C50" s="1360"/>
      <c r="D50" s="1360"/>
      <c r="E50" s="1360"/>
      <c r="F50" s="1360"/>
      <c r="G50" s="1360"/>
      <c r="H50" s="1360"/>
      <c r="I50" s="1360"/>
    </row>
    <row r="51" spans="1:9">
      <c r="A51" s="1361" t="s">
        <v>350</v>
      </c>
      <c r="B51" s="1361"/>
      <c r="C51" s="1361"/>
      <c r="D51" s="1361"/>
      <c r="E51" s="1361"/>
      <c r="F51" s="1361"/>
      <c r="G51" s="752"/>
      <c r="H51" s="752"/>
      <c r="I51" s="752"/>
    </row>
    <row r="52" spans="1:9" ht="15" customHeight="1">
      <c r="A52" s="1362" t="s">
        <v>351</v>
      </c>
      <c r="B52" s="1362"/>
      <c r="C52" s="1362"/>
      <c r="D52" s="1362"/>
      <c r="E52" s="1362"/>
      <c r="F52" s="1362"/>
      <c r="G52" s="633"/>
      <c r="H52" s="633"/>
      <c r="I52" s="633"/>
    </row>
    <row r="53" spans="1:9">
      <c r="A53" s="288"/>
      <c r="B53" s="288"/>
      <c r="C53" s="288"/>
      <c r="D53" s="288"/>
      <c r="E53" s="288"/>
      <c r="F53" s="288"/>
      <c r="G53" s="288"/>
      <c r="H53" s="288"/>
      <c r="I53" s="288"/>
    </row>
    <row r="54" spans="1:9" s="3" customFormat="1" ht="15" thickBot="1">
      <c r="A54" s="379"/>
      <c r="B54" s="379"/>
      <c r="C54" s="379"/>
      <c r="D54" s="379"/>
      <c r="E54" s="379"/>
      <c r="F54" s="379"/>
      <c r="G54" s="379"/>
      <c r="H54" s="379"/>
      <c r="I54" s="379"/>
    </row>
    <row r="55" spans="1:9" s="1" customFormat="1" ht="30">
      <c r="A55" s="753" t="s">
        <v>870</v>
      </c>
      <c r="B55" s="520" t="s">
        <v>160</v>
      </c>
      <c r="C55" s="521" t="s">
        <v>296</v>
      </c>
      <c r="D55" s="521" t="s">
        <v>871</v>
      </c>
      <c r="E55" s="521" t="s">
        <v>352</v>
      </c>
      <c r="F55" s="522" t="s">
        <v>353</v>
      </c>
      <c r="G55" s="520" t="s">
        <v>139</v>
      </c>
      <c r="H55" s="322"/>
      <c r="I55" s="322"/>
    </row>
    <row r="56" spans="1:9" s="5" customFormat="1" ht="15" thickBot="1">
      <c r="A56" s="353" t="s">
        <v>118</v>
      </c>
      <c r="B56" s="754"/>
      <c r="C56" s="755"/>
      <c r="D56" s="755"/>
      <c r="E56" s="755"/>
      <c r="F56" s="756"/>
      <c r="G56" s="754"/>
      <c r="H56" s="323"/>
      <c r="I56" s="323"/>
    </row>
    <row r="57" spans="1:9">
      <c r="A57" s="757" t="s">
        <v>31</v>
      </c>
      <c r="B57" s="758">
        <v>0.38824216673714096</v>
      </c>
      <c r="C57" s="759">
        <v>0.5636157942661626</v>
      </c>
      <c r="D57" s="759">
        <v>0.58403561746015809</v>
      </c>
      <c r="E57" s="759">
        <v>0.40562908214787358</v>
      </c>
      <c r="F57" s="760">
        <v>0.40643396793684355</v>
      </c>
      <c r="G57" s="253">
        <v>0.43378538419283474</v>
      </c>
      <c r="H57" s="288"/>
      <c r="I57" s="288"/>
    </row>
    <row r="58" spans="1:9">
      <c r="A58" s="757" t="s">
        <v>32</v>
      </c>
      <c r="B58" s="761">
        <v>0.41459127968184145</v>
      </c>
      <c r="C58" s="762" t="s">
        <v>284</v>
      </c>
      <c r="D58" s="762">
        <v>0.59942503219377741</v>
      </c>
      <c r="E58" s="762">
        <v>0.39709060289325171</v>
      </c>
      <c r="F58" s="763">
        <v>0.45634402136836139</v>
      </c>
      <c r="G58" s="762">
        <v>0.47226458505038893</v>
      </c>
      <c r="H58" s="288"/>
      <c r="I58" s="288"/>
    </row>
    <row r="59" spans="1:9" s="3" customFormat="1" ht="15" thickBot="1">
      <c r="A59" s="764" t="s">
        <v>33</v>
      </c>
      <c r="B59" s="765">
        <v>0.4016897019839234</v>
      </c>
      <c r="C59" s="766">
        <v>0.59720244102583453</v>
      </c>
      <c r="D59" s="767">
        <v>0.63919079415638491</v>
      </c>
      <c r="E59" s="767">
        <v>0.37429843018287046</v>
      </c>
      <c r="F59" s="768">
        <v>0.46542069667660535</v>
      </c>
      <c r="G59" s="767">
        <v>0.44036349143743747</v>
      </c>
      <c r="H59" s="379"/>
      <c r="I59" s="379"/>
    </row>
    <row r="60" spans="1:9" s="22" customFormat="1" ht="15" thickBot="1">
      <c r="A60" s="769" t="s">
        <v>354</v>
      </c>
      <c r="B60" s="770" t="s">
        <v>355</v>
      </c>
      <c r="C60" s="771" t="s">
        <v>284</v>
      </c>
      <c r="D60" s="771" t="s">
        <v>356</v>
      </c>
      <c r="E60" s="771" t="s">
        <v>357</v>
      </c>
      <c r="F60" s="772" t="s">
        <v>358</v>
      </c>
      <c r="G60" s="773" t="s">
        <v>344</v>
      </c>
      <c r="H60" s="514"/>
      <c r="I60" s="514"/>
    </row>
    <row r="61" spans="1:9" s="22" customFormat="1" ht="15" thickBot="1">
      <c r="A61" s="774" t="s">
        <v>359</v>
      </c>
      <c r="B61" s="775" t="s">
        <v>360</v>
      </c>
      <c r="C61" s="776" t="s">
        <v>284</v>
      </c>
      <c r="D61" s="776" t="s">
        <v>361</v>
      </c>
      <c r="E61" s="776" t="s">
        <v>344</v>
      </c>
      <c r="F61" s="777" t="s">
        <v>362</v>
      </c>
      <c r="G61" s="348" t="s">
        <v>345</v>
      </c>
      <c r="H61" s="514"/>
      <c r="I61" s="514"/>
    </row>
    <row r="62" spans="1:9">
      <c r="A62" s="288"/>
      <c r="B62" s="288"/>
      <c r="C62" s="288"/>
      <c r="D62" s="288"/>
      <c r="E62" s="288"/>
      <c r="F62" s="288"/>
      <c r="G62" s="288"/>
      <c r="H62" s="288"/>
      <c r="I62" s="288"/>
    </row>
    <row r="63" spans="1:9" ht="41.1" customHeight="1">
      <c r="A63" s="1359" t="s">
        <v>363</v>
      </c>
      <c r="B63" s="1359"/>
      <c r="C63" s="1359"/>
      <c r="D63" s="1359"/>
      <c r="E63" s="1359"/>
      <c r="F63" s="1359"/>
      <c r="G63" s="288"/>
      <c r="H63" s="288"/>
      <c r="I63" s="288"/>
    </row>
    <row r="64" spans="1:9">
      <c r="A64" s="261" t="s">
        <v>364</v>
      </c>
      <c r="B64" s="778"/>
      <c r="C64" s="261"/>
      <c r="D64" s="261"/>
      <c r="E64" s="261"/>
      <c r="F64" s="261"/>
      <c r="G64" s="288"/>
      <c r="H64" s="288"/>
      <c r="I64" s="288"/>
    </row>
    <row r="65" spans="1:9">
      <c r="A65" s="261" t="s">
        <v>365</v>
      </c>
      <c r="B65" s="778"/>
      <c r="C65" s="261"/>
      <c r="D65" s="261"/>
      <c r="E65" s="261"/>
      <c r="F65" s="261"/>
      <c r="G65" s="288"/>
      <c r="H65" s="288"/>
      <c r="I65" s="288"/>
    </row>
  </sheetData>
  <mergeCells count="17">
    <mergeCell ref="A13:I13"/>
    <mergeCell ref="B1:D1"/>
    <mergeCell ref="E1:F1"/>
    <mergeCell ref="G1:H1"/>
    <mergeCell ref="A11:I11"/>
    <mergeCell ref="A12:I12"/>
    <mergeCell ref="A63:F63"/>
    <mergeCell ref="A50:I50"/>
    <mergeCell ref="A51:F51"/>
    <mergeCell ref="A52:F52"/>
    <mergeCell ref="A14:I14"/>
    <mergeCell ref="B41:D41"/>
    <mergeCell ref="E41:F41"/>
    <mergeCell ref="G41:H41"/>
    <mergeCell ref="A49:I49"/>
    <mergeCell ref="B16:G16"/>
    <mergeCell ref="H16:I16"/>
  </mergeCells>
  <hyperlinks>
    <hyperlink ref="A3" location="Index!A1" display="Back to index" xr:uid="{D9A0D453-F390-4F6F-8F2D-9B82EB50EBF6}"/>
    <hyperlink ref="A18" location="Index!A1" display="Back to index" xr:uid="{82BDAF93-D478-46F7-8958-6D330C62A249}"/>
    <hyperlink ref="A43" location="Index!A1" display="Back to index" xr:uid="{C88F38BD-AE47-4175-A246-BDF5476BE30B}"/>
    <hyperlink ref="A56" location="Index!A1" display="Back to index" xr:uid="{27B678E1-856A-45A9-A11A-8384CF1A781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sheetPr>
    <tabColor theme="2" tint="-9.9978637043366805E-2"/>
  </sheetPr>
  <dimension ref="A1:F40"/>
  <sheetViews>
    <sheetView showGridLines="0" tabSelected="1" topLeftCell="A3" zoomScale="60" zoomScaleNormal="60" workbookViewId="0">
      <selection activeCell="D27" sqref="D27"/>
    </sheetView>
  </sheetViews>
  <sheetFormatPr baseColWidth="10" defaultColWidth="11.44140625" defaultRowHeight="14.4"/>
  <cols>
    <col min="1" max="1" width="74" style="288" customWidth="1"/>
    <col min="2" max="6" width="11.44140625" style="288"/>
  </cols>
  <sheetData>
    <row r="1" spans="1:6" s="19" customFormat="1">
      <c r="A1" s="634" t="s">
        <v>366</v>
      </c>
      <c r="B1" s="1314" t="s">
        <v>143</v>
      </c>
      <c r="C1" s="1315"/>
      <c r="D1" s="1316"/>
      <c r="E1" s="1314" t="s">
        <v>29</v>
      </c>
      <c r="F1" s="1315"/>
    </row>
    <row r="2" spans="1:6" s="19" customFormat="1">
      <c r="A2" s="563" t="s">
        <v>30</v>
      </c>
      <c r="B2" s="564"/>
      <c r="C2" s="565"/>
      <c r="D2" s="566"/>
      <c r="E2" s="564"/>
      <c r="F2" s="565"/>
    </row>
    <row r="3" spans="1:6" s="29" customFormat="1" ht="15" thickBot="1">
      <c r="A3" s="353" t="s">
        <v>118</v>
      </c>
      <c r="B3" s="567" t="s">
        <v>144</v>
      </c>
      <c r="C3" s="568" t="s">
        <v>367</v>
      </c>
      <c r="D3" s="569" t="s">
        <v>146</v>
      </c>
      <c r="E3" s="604" t="s">
        <v>34</v>
      </c>
      <c r="F3" s="605" t="s">
        <v>35</v>
      </c>
    </row>
    <row r="4" spans="1:6">
      <c r="A4" s="790" t="s">
        <v>368</v>
      </c>
      <c r="B4" s="616">
        <v>1318993</v>
      </c>
      <c r="C4" s="616">
        <v>1318993</v>
      </c>
      <c r="D4" s="617">
        <v>1318993</v>
      </c>
      <c r="E4" s="573">
        <v>0</v>
      </c>
      <c r="F4" s="573">
        <v>0</v>
      </c>
    </row>
    <row r="5" spans="1:6">
      <c r="A5" s="791" t="s">
        <v>369</v>
      </c>
      <c r="B5" s="620">
        <v>-209309</v>
      </c>
      <c r="C5" s="620">
        <v>-208433</v>
      </c>
      <c r="D5" s="621">
        <v>-207840</v>
      </c>
      <c r="E5" s="485">
        <v>-3.0000000000000001E-3</v>
      </c>
      <c r="F5" s="332">
        <v>-7.0000000000000001E-3</v>
      </c>
    </row>
    <row r="6" spans="1:6">
      <c r="A6" s="791" t="s">
        <v>370</v>
      </c>
      <c r="B6" s="620">
        <v>165188</v>
      </c>
      <c r="C6" s="620">
        <v>192625</v>
      </c>
      <c r="D6" s="621">
        <v>224591</v>
      </c>
      <c r="E6" s="485">
        <v>0.16600000000000001</v>
      </c>
      <c r="F6" s="332">
        <v>0.36</v>
      </c>
    </row>
    <row r="7" spans="1:6" ht="16.2">
      <c r="A7" s="791" t="s">
        <v>872</v>
      </c>
      <c r="B7" s="620">
        <v>21360272</v>
      </c>
      <c r="C7" s="620">
        <v>21429635</v>
      </c>
      <c r="D7" s="621">
        <v>21707166</v>
      </c>
      <c r="E7" s="485">
        <v>1.2999999999999999E-2</v>
      </c>
      <c r="F7" s="332">
        <v>1.6E-2</v>
      </c>
    </row>
    <row r="8" spans="1:6" ht="16.2">
      <c r="A8" s="791" t="s">
        <v>873</v>
      </c>
      <c r="B8" s="620">
        <v>386326</v>
      </c>
      <c r="C8" s="620">
        <v>443402</v>
      </c>
      <c r="D8" s="621">
        <v>456849</v>
      </c>
      <c r="E8" s="485">
        <v>0.03</v>
      </c>
      <c r="F8" s="332">
        <v>0.183</v>
      </c>
    </row>
    <row r="9" spans="1:6" ht="16.2">
      <c r="A9" s="791" t="s">
        <v>874</v>
      </c>
      <c r="B9" s="620">
        <v>1728836</v>
      </c>
      <c r="C9" s="620">
        <v>1838145</v>
      </c>
      <c r="D9" s="621">
        <v>1809048</v>
      </c>
      <c r="E9" s="485">
        <v>-1.6E-2</v>
      </c>
      <c r="F9" s="332">
        <v>4.5999999999999999E-2</v>
      </c>
    </row>
    <row r="10" spans="1:6">
      <c r="A10" s="791" t="s">
        <v>371</v>
      </c>
      <c r="B10" s="320" t="s">
        <v>188</v>
      </c>
      <c r="C10" s="320" t="s">
        <v>188</v>
      </c>
      <c r="D10" s="792" t="s">
        <v>188</v>
      </c>
      <c r="E10" s="793" t="s">
        <v>189</v>
      </c>
      <c r="F10" s="320" t="s">
        <v>189</v>
      </c>
    </row>
    <row r="11" spans="1:6">
      <c r="A11" s="791" t="s">
        <v>372</v>
      </c>
      <c r="B11" s="620">
        <v>4568131</v>
      </c>
      <c r="C11" s="620">
        <v>5491480</v>
      </c>
      <c r="D11" s="621">
        <v>7118128</v>
      </c>
      <c r="E11" s="485">
        <v>0.29599999999999999</v>
      </c>
      <c r="F11" s="332">
        <v>0.55800000000000005</v>
      </c>
    </row>
    <row r="12" spans="1:6" ht="27.6">
      <c r="A12" s="794" t="s">
        <v>373</v>
      </c>
      <c r="B12" s="620">
        <v>-630805</v>
      </c>
      <c r="C12" s="620">
        <v>-715614</v>
      </c>
      <c r="D12" s="621">
        <v>-735021</v>
      </c>
      <c r="E12" s="485">
        <v>2.7E-2</v>
      </c>
      <c r="F12" s="332">
        <v>0.16500000000000001</v>
      </c>
    </row>
    <row r="13" spans="1:6">
      <c r="A13" s="791" t="s">
        <v>374</v>
      </c>
      <c r="B13" s="620">
        <v>-819338</v>
      </c>
      <c r="C13" s="620">
        <v>-820899</v>
      </c>
      <c r="D13" s="621">
        <v>-812242</v>
      </c>
      <c r="E13" s="485">
        <v>-1.0999999999999999E-2</v>
      </c>
      <c r="F13" s="332">
        <v>-8.9999999999999993E-3</v>
      </c>
    </row>
    <row r="14" spans="1:6">
      <c r="A14" s="791" t="s">
        <v>375</v>
      </c>
      <c r="B14" s="320" t="s">
        <v>188</v>
      </c>
      <c r="C14" s="320" t="s">
        <v>188</v>
      </c>
      <c r="D14" s="792" t="s">
        <v>188</v>
      </c>
      <c r="E14" s="793" t="s">
        <v>189</v>
      </c>
      <c r="F14" s="320" t="s">
        <v>189</v>
      </c>
    </row>
    <row r="15" spans="1:6" ht="16.2">
      <c r="A15" s="791" t="s">
        <v>875</v>
      </c>
      <c r="B15" s="320" t="s">
        <v>188</v>
      </c>
      <c r="C15" s="320" t="s">
        <v>188</v>
      </c>
      <c r="D15" s="792" t="s">
        <v>188</v>
      </c>
      <c r="E15" s="793" t="s">
        <v>189</v>
      </c>
      <c r="F15" s="320" t="s">
        <v>189</v>
      </c>
    </row>
    <row r="16" spans="1:6" s="3" customFormat="1" ht="16.8" thickBot="1">
      <c r="A16" s="791" t="s">
        <v>876</v>
      </c>
      <c r="B16" s="345" t="s">
        <v>188</v>
      </c>
      <c r="C16" s="345" t="s">
        <v>188</v>
      </c>
      <c r="D16" s="795" t="s">
        <v>188</v>
      </c>
      <c r="E16" s="751" t="s">
        <v>189</v>
      </c>
      <c r="F16" s="320" t="s">
        <v>189</v>
      </c>
    </row>
    <row r="17" spans="1:6" s="22" customFormat="1" ht="15" thickBot="1">
      <c r="A17" s="796" t="s">
        <v>376</v>
      </c>
      <c r="B17" s="670">
        <v>27868294</v>
      </c>
      <c r="C17" s="670">
        <v>28969333</v>
      </c>
      <c r="D17" s="670">
        <v>30879672</v>
      </c>
      <c r="E17" s="576">
        <v>0.06</v>
      </c>
      <c r="F17" s="577">
        <v>0.10199999999999999</v>
      </c>
    </row>
    <row r="18" spans="1:6" s="22" customFormat="1" ht="15" thickBot="1">
      <c r="A18" s="797"/>
      <c r="B18" s="685"/>
      <c r="C18" s="685"/>
      <c r="D18" s="685"/>
      <c r="E18" s="685"/>
      <c r="F18" s="685"/>
    </row>
    <row r="19" spans="1:6" ht="16.2">
      <c r="A19" s="614" t="s">
        <v>877</v>
      </c>
      <c r="B19" s="616">
        <v>15271365</v>
      </c>
      <c r="C19" s="616">
        <v>15312787</v>
      </c>
      <c r="D19" s="617">
        <v>15357748</v>
      </c>
      <c r="E19" s="572">
        <v>3.0000000000000001E-3</v>
      </c>
      <c r="F19" s="573">
        <v>6.0000000000000001E-3</v>
      </c>
    </row>
    <row r="20" spans="1:6" s="3" customFormat="1" ht="16.8" thickBot="1">
      <c r="A20" s="798" t="s">
        <v>878</v>
      </c>
      <c r="B20" s="799">
        <v>12596929</v>
      </c>
      <c r="C20" s="799">
        <v>13656546</v>
      </c>
      <c r="D20" s="800">
        <v>15357748</v>
      </c>
      <c r="E20" s="574">
        <v>0.125</v>
      </c>
      <c r="F20" s="342">
        <v>0.219</v>
      </c>
    </row>
    <row r="21" spans="1:6" s="22" customFormat="1" ht="15" thickBot="1">
      <c r="A21" s="797"/>
      <c r="B21" s="685"/>
      <c r="C21" s="685"/>
      <c r="D21" s="685"/>
      <c r="E21" s="801"/>
      <c r="F21" s="685"/>
    </row>
    <row r="22" spans="1:6" ht="16.2">
      <c r="A22" s="614" t="s">
        <v>879</v>
      </c>
      <c r="B22" s="616">
        <v>19925877</v>
      </c>
      <c r="C22" s="616">
        <v>20136258</v>
      </c>
      <c r="D22" s="617">
        <v>20268295</v>
      </c>
      <c r="E22" s="573">
        <v>7.0000000000000001E-3</v>
      </c>
      <c r="F22" s="573">
        <v>1.7000000000000001E-2</v>
      </c>
    </row>
    <row r="23" spans="1:6" ht="16.2">
      <c r="A23" s="618" t="s">
        <v>880</v>
      </c>
      <c r="B23" s="620">
        <v>1243035</v>
      </c>
      <c r="C23" s="620">
        <v>1304266</v>
      </c>
      <c r="D23" s="621">
        <v>1362246</v>
      </c>
      <c r="E23" s="332">
        <v>4.3999999999999997E-2</v>
      </c>
      <c r="F23" s="332">
        <v>9.6000000000000002E-2</v>
      </c>
    </row>
    <row r="24" spans="1:6">
      <c r="A24" s="618" t="s">
        <v>377</v>
      </c>
      <c r="B24" s="620">
        <v>-503013</v>
      </c>
      <c r="C24" s="620">
        <v>-467303</v>
      </c>
      <c r="D24" s="621">
        <v>-467303</v>
      </c>
      <c r="E24" s="332">
        <v>0</v>
      </c>
      <c r="F24" s="332">
        <v>-7.0999999999999994E-2</v>
      </c>
    </row>
    <row r="25" spans="1:6" s="3" customFormat="1" ht="15" thickBot="1">
      <c r="A25" s="798" t="s">
        <v>378</v>
      </c>
      <c r="B25" s="320" t="s">
        <v>188</v>
      </c>
      <c r="C25" s="320" t="s">
        <v>188</v>
      </c>
      <c r="D25" s="792" t="s">
        <v>188</v>
      </c>
      <c r="E25" s="320" t="s">
        <v>189</v>
      </c>
      <c r="F25" s="320" t="s">
        <v>189</v>
      </c>
    </row>
    <row r="26" spans="1:6" s="22" customFormat="1" ht="15" thickBot="1">
      <c r="A26" s="636" t="s">
        <v>379</v>
      </c>
      <c r="B26" s="670">
        <v>20665899</v>
      </c>
      <c r="C26" s="670">
        <v>20973221</v>
      </c>
      <c r="D26" s="670">
        <v>21163239</v>
      </c>
      <c r="E26" s="576">
        <v>8.9999999999999993E-3</v>
      </c>
      <c r="F26" s="577">
        <v>2.4E-2</v>
      </c>
    </row>
    <row r="27" spans="1:6" s="22" customFormat="1" ht="15" thickBot="1">
      <c r="A27" s="636" t="s">
        <v>380</v>
      </c>
      <c r="B27" s="802">
        <v>1.35</v>
      </c>
      <c r="C27" s="802">
        <v>1.38</v>
      </c>
      <c r="D27" s="1532">
        <v>1.4591184549183112</v>
      </c>
      <c r="E27" s="803" t="s">
        <v>925</v>
      </c>
      <c r="F27" s="802" t="s">
        <v>646</v>
      </c>
    </row>
    <row r="28" spans="1:6" s="22" customFormat="1" ht="16.8" thickBot="1">
      <c r="A28" s="636" t="s">
        <v>881</v>
      </c>
      <c r="B28" s="802">
        <v>1</v>
      </c>
      <c r="C28" s="802">
        <v>1</v>
      </c>
      <c r="D28" s="804">
        <v>1</v>
      </c>
      <c r="E28" s="805"/>
      <c r="F28" s="806"/>
    </row>
    <row r="29" spans="1:6">
      <c r="A29" s="261"/>
      <c r="B29" s="261"/>
      <c r="C29" s="261"/>
      <c r="D29" s="261"/>
      <c r="E29" s="1358"/>
      <c r="F29" s="1358"/>
    </row>
    <row r="30" spans="1:6" ht="15" customHeight="1">
      <c r="A30" s="633" t="s">
        <v>381</v>
      </c>
      <c r="B30" s="633"/>
      <c r="C30" s="346"/>
      <c r="D30" s="346"/>
      <c r="E30" s="1376"/>
      <c r="F30" s="1376"/>
    </row>
    <row r="31" spans="1:6">
      <c r="A31" s="633" t="s">
        <v>382</v>
      </c>
      <c r="B31" s="633"/>
      <c r="C31" s="346"/>
      <c r="D31" s="346"/>
      <c r="E31" s="1376"/>
      <c r="F31" s="1376"/>
    </row>
    <row r="32" spans="1:6" ht="15" customHeight="1">
      <c r="A32" s="1374" t="s">
        <v>383</v>
      </c>
      <c r="B32" s="1374"/>
      <c r="C32" s="1374"/>
      <c r="D32" s="1374"/>
      <c r="E32" s="1374"/>
      <c r="F32" s="1374"/>
    </row>
    <row r="33" spans="1:6">
      <c r="A33" s="633" t="s">
        <v>384</v>
      </c>
      <c r="B33" s="633"/>
      <c r="C33" s="261"/>
      <c r="D33" s="261"/>
      <c r="E33" s="1358"/>
      <c r="F33" s="1358"/>
    </row>
    <row r="34" spans="1:6" ht="18.75" customHeight="1">
      <c r="A34" s="1375" t="s">
        <v>385</v>
      </c>
      <c r="B34" s="1375"/>
      <c r="C34" s="1375"/>
      <c r="D34" s="1375"/>
      <c r="E34" s="1375"/>
      <c r="F34" s="1375"/>
    </row>
    <row r="35" spans="1:6">
      <c r="A35" s="1375"/>
      <c r="B35" s="1375"/>
      <c r="C35" s="1375"/>
      <c r="D35" s="1375"/>
      <c r="E35" s="1375"/>
      <c r="F35" s="1375"/>
    </row>
    <row r="36" spans="1:6">
      <c r="A36" s="1374" t="s">
        <v>386</v>
      </c>
      <c r="B36" s="1374"/>
      <c r="C36" s="1374"/>
      <c r="D36" s="1374"/>
      <c r="E36" s="1374"/>
      <c r="F36" s="1374"/>
    </row>
    <row r="37" spans="1:6">
      <c r="A37" s="633" t="s">
        <v>387</v>
      </c>
      <c r="B37" s="633"/>
      <c r="C37" s="778"/>
      <c r="D37" s="778"/>
      <c r="E37" s="778"/>
      <c r="F37" s="778"/>
    </row>
    <row r="38" spans="1:6">
      <c r="A38" s="633" t="s">
        <v>388</v>
      </c>
      <c r="B38" s="633"/>
      <c r="C38" s="261"/>
      <c r="D38" s="261"/>
      <c r="E38" s="1358"/>
      <c r="F38" s="1358"/>
    </row>
    <row r="39" spans="1:6">
      <c r="A39" s="633" t="s">
        <v>389</v>
      </c>
      <c r="B39" s="633"/>
      <c r="C39" s="261"/>
      <c r="D39" s="261"/>
      <c r="E39" s="1358"/>
      <c r="F39" s="1358"/>
    </row>
    <row r="40" spans="1:6">
      <c r="A40" s="633" t="s">
        <v>390</v>
      </c>
      <c r="B40" s="633"/>
      <c r="C40" s="633"/>
      <c r="D40" s="633"/>
      <c r="E40" s="1373"/>
      <c r="F40" s="1373"/>
    </row>
  </sheetData>
  <mergeCells count="12">
    <mergeCell ref="E31:F31"/>
    <mergeCell ref="B1:D1"/>
    <mergeCell ref="E1:F1"/>
    <mergeCell ref="E29:F29"/>
    <mergeCell ref="E30:F30"/>
    <mergeCell ref="E39:F39"/>
    <mergeCell ref="E40:F40"/>
    <mergeCell ref="A32:F32"/>
    <mergeCell ref="A34:F35"/>
    <mergeCell ref="E38:F38"/>
    <mergeCell ref="E33:F33"/>
    <mergeCell ref="A36:F36"/>
  </mergeCells>
  <hyperlinks>
    <hyperlink ref="A3" location="Index!A1" display="Back to index" xr:uid="{461CD6E9-7000-441A-9FAD-AF31A002260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theme="2" tint="-9.9978637043366805E-2"/>
  </sheetPr>
  <dimension ref="A1:F61"/>
  <sheetViews>
    <sheetView showGridLines="0" zoomScale="60" zoomScaleNormal="60" workbookViewId="0">
      <selection activeCell="F50" sqref="F50"/>
    </sheetView>
  </sheetViews>
  <sheetFormatPr baseColWidth="10" defaultColWidth="11.44140625" defaultRowHeight="14.4"/>
  <cols>
    <col min="1" max="1" width="43.44140625" style="288" bestFit="1" customWidth="1"/>
    <col min="2" max="4" width="12.109375" style="288" bestFit="1" customWidth="1"/>
    <col min="5" max="6" width="11.5546875" style="288" bestFit="1" customWidth="1"/>
  </cols>
  <sheetData>
    <row r="1" spans="1:6" s="19" customFormat="1">
      <c r="A1" s="807" t="s">
        <v>368</v>
      </c>
      <c r="B1" s="1314" t="s">
        <v>143</v>
      </c>
      <c r="C1" s="1315"/>
      <c r="D1" s="1316"/>
      <c r="E1" s="1314" t="s">
        <v>29</v>
      </c>
      <c r="F1" s="1315"/>
    </row>
    <row r="2" spans="1:6" s="19" customFormat="1">
      <c r="A2" s="808" t="s">
        <v>30</v>
      </c>
      <c r="B2" s="564"/>
      <c r="C2" s="565"/>
      <c r="D2" s="566"/>
      <c r="E2" s="564"/>
      <c r="F2" s="565"/>
    </row>
    <row r="3" spans="1:6" s="29" customFormat="1" ht="15" thickBot="1">
      <c r="A3" s="353" t="s">
        <v>118</v>
      </c>
      <c r="B3" s="567" t="s">
        <v>144</v>
      </c>
      <c r="C3" s="568" t="s">
        <v>367</v>
      </c>
      <c r="D3" s="569" t="s">
        <v>146</v>
      </c>
      <c r="E3" s="604" t="s">
        <v>34</v>
      </c>
      <c r="F3" s="605" t="s">
        <v>35</v>
      </c>
    </row>
    <row r="4" spans="1:6">
      <c r="A4" s="570" t="s">
        <v>368</v>
      </c>
      <c r="B4" s="409">
        <v>10217387</v>
      </c>
      <c r="C4" s="331">
        <v>11067387</v>
      </c>
      <c r="D4" s="331">
        <v>11317387</v>
      </c>
      <c r="E4" s="572">
        <v>2.3E-2</v>
      </c>
      <c r="F4" s="573">
        <v>0.108</v>
      </c>
    </row>
    <row r="5" spans="1:6">
      <c r="A5" s="570" t="s">
        <v>392</v>
      </c>
      <c r="B5" s="409">
        <v>4695118</v>
      </c>
      <c r="C5" s="331">
        <v>6166670</v>
      </c>
      <c r="D5" s="331">
        <v>6707503</v>
      </c>
      <c r="E5" s="485">
        <v>8.7999999999999995E-2</v>
      </c>
      <c r="F5" s="332">
        <v>0.42899999999999999</v>
      </c>
    </row>
    <row r="6" spans="1:6">
      <c r="A6" s="570" t="s">
        <v>393</v>
      </c>
      <c r="B6" s="409">
        <v>850000</v>
      </c>
      <c r="C6" s="330" t="s">
        <v>188</v>
      </c>
      <c r="D6" s="330" t="s">
        <v>188</v>
      </c>
      <c r="E6" s="793" t="s">
        <v>394</v>
      </c>
      <c r="F6" s="320" t="s">
        <v>395</v>
      </c>
    </row>
    <row r="7" spans="1:6" ht="16.2">
      <c r="A7" s="570" t="s">
        <v>882</v>
      </c>
      <c r="B7" s="409">
        <v>1383834</v>
      </c>
      <c r="C7" s="331">
        <v>1595916</v>
      </c>
      <c r="D7" s="331">
        <v>1609750</v>
      </c>
      <c r="E7" s="485">
        <v>8.9999999999999993E-3</v>
      </c>
      <c r="F7" s="332">
        <v>0.16300000000000001</v>
      </c>
    </row>
    <row r="8" spans="1:6">
      <c r="A8" s="570" t="s">
        <v>371</v>
      </c>
      <c r="B8" s="570" t="s">
        <v>188</v>
      </c>
      <c r="C8" s="330" t="s">
        <v>188</v>
      </c>
      <c r="D8" s="330" t="s">
        <v>188</v>
      </c>
      <c r="E8" s="793" t="s">
        <v>395</v>
      </c>
      <c r="F8" s="320" t="s">
        <v>395</v>
      </c>
    </row>
    <row r="9" spans="1:6">
      <c r="A9" s="570" t="s">
        <v>372</v>
      </c>
      <c r="B9" s="409">
        <v>4128099</v>
      </c>
      <c r="C9" s="331">
        <v>4817188</v>
      </c>
      <c r="D9" s="331">
        <v>6276991</v>
      </c>
      <c r="E9" s="485">
        <v>0.30299999999999999</v>
      </c>
      <c r="F9" s="332">
        <v>0.52100000000000002</v>
      </c>
    </row>
    <row r="10" spans="1:6" ht="27.6">
      <c r="A10" s="809" t="s">
        <v>396</v>
      </c>
      <c r="B10" s="409">
        <v>-1937102</v>
      </c>
      <c r="C10" s="331">
        <v>-2314790</v>
      </c>
      <c r="D10" s="331">
        <v>-2281859</v>
      </c>
      <c r="E10" s="485">
        <v>-1.4E-2</v>
      </c>
      <c r="F10" s="332">
        <v>0.17799999999999999</v>
      </c>
    </row>
    <row r="11" spans="1:6">
      <c r="A11" s="810" t="s">
        <v>397</v>
      </c>
      <c r="B11" s="409">
        <v>-2008782</v>
      </c>
      <c r="C11" s="331">
        <v>-2297879</v>
      </c>
      <c r="D11" s="331">
        <v>-2295243</v>
      </c>
      <c r="E11" s="485">
        <v>-1E-3</v>
      </c>
      <c r="F11" s="332">
        <v>0.14299999999999999</v>
      </c>
    </row>
    <row r="12" spans="1:6">
      <c r="A12" s="810" t="s">
        <v>398</v>
      </c>
      <c r="B12" s="409">
        <v>71680</v>
      </c>
      <c r="C12" s="331">
        <v>-16911</v>
      </c>
      <c r="D12" s="331">
        <v>13383</v>
      </c>
      <c r="E12" s="485">
        <v>-1.7909999999999999</v>
      </c>
      <c r="F12" s="332">
        <v>-0.81299999999999994</v>
      </c>
    </row>
    <row r="13" spans="1:6">
      <c r="A13" s="570" t="s">
        <v>374</v>
      </c>
      <c r="B13" s="409">
        <v>-122083</v>
      </c>
      <c r="C13" s="331">
        <v>-122083</v>
      </c>
      <c r="D13" s="331">
        <v>-122083</v>
      </c>
      <c r="E13" s="485">
        <v>0</v>
      </c>
      <c r="F13" s="332">
        <v>0</v>
      </c>
    </row>
    <row r="14" spans="1:6" s="3" customFormat="1" ht="15" thickBot="1">
      <c r="A14" s="811" t="s">
        <v>399</v>
      </c>
      <c r="B14" s="693">
        <v>19215253</v>
      </c>
      <c r="C14" s="812">
        <v>21210287</v>
      </c>
      <c r="D14" s="695">
        <v>23507689</v>
      </c>
      <c r="E14" s="626">
        <v>0.108</v>
      </c>
      <c r="F14" s="627">
        <v>0.223</v>
      </c>
    </row>
    <row r="15" spans="1:6" s="22" customFormat="1" ht="15" thickBot="1">
      <c r="A15" s="330"/>
      <c r="B15" s="330"/>
      <c r="C15" s="330"/>
      <c r="D15" s="330"/>
      <c r="E15" s="320"/>
      <c r="F15" s="320"/>
    </row>
    <row r="16" spans="1:6" s="22" customFormat="1" ht="15" thickBot="1">
      <c r="A16" s="421" t="s">
        <v>400</v>
      </c>
      <c r="B16" s="813">
        <v>88189663</v>
      </c>
      <c r="C16" s="814">
        <v>90253383</v>
      </c>
      <c r="D16" s="815">
        <v>94853451</v>
      </c>
      <c r="E16" s="816">
        <v>5.0999999999999997E-2</v>
      </c>
      <c r="F16" s="817">
        <v>7.5999999999999998E-2</v>
      </c>
    </row>
    <row r="17" spans="1:6" s="22" customFormat="1" ht="15" thickBot="1">
      <c r="A17" s="330"/>
      <c r="B17" s="330"/>
      <c r="C17" s="330"/>
      <c r="D17" s="330"/>
      <c r="E17" s="320"/>
      <c r="F17" s="320"/>
    </row>
    <row r="18" spans="1:6" ht="16.2">
      <c r="A18" s="614" t="s">
        <v>883</v>
      </c>
      <c r="B18" s="404">
        <v>14671871</v>
      </c>
      <c r="C18" s="405">
        <v>14783879</v>
      </c>
      <c r="D18" s="406">
        <v>15133634</v>
      </c>
      <c r="E18" s="572">
        <v>2.4E-2</v>
      </c>
      <c r="F18" s="573">
        <v>3.1E-2</v>
      </c>
    </row>
    <row r="19" spans="1:6" s="3" customFormat="1" ht="16.8" thickBot="1">
      <c r="A19" s="798" t="s">
        <v>884</v>
      </c>
      <c r="B19" s="418">
        <v>4543382</v>
      </c>
      <c r="C19" s="419">
        <v>6426408</v>
      </c>
      <c r="D19" s="420">
        <v>8374055</v>
      </c>
      <c r="E19" s="574">
        <v>0.30299999999999999</v>
      </c>
      <c r="F19" s="342">
        <v>0.84299999999999997</v>
      </c>
    </row>
    <row r="20" spans="1:6" s="22" customFormat="1" ht="15" thickBot="1">
      <c r="A20" s="330"/>
      <c r="B20" s="330"/>
      <c r="C20" s="330"/>
      <c r="D20" s="330"/>
      <c r="E20" s="320"/>
      <c r="F20" s="320"/>
    </row>
    <row r="21" spans="1:6" s="22" customFormat="1" ht="16.8" thickBot="1">
      <c r="A21" s="636" t="s">
        <v>885</v>
      </c>
      <c r="B21" s="422">
        <v>142084684</v>
      </c>
      <c r="C21" s="423">
        <v>142042877</v>
      </c>
      <c r="D21" s="423">
        <v>142854356</v>
      </c>
      <c r="E21" s="576">
        <v>6.0000000000000001E-3</v>
      </c>
      <c r="F21" s="577">
        <v>5.0000000000000001E-3</v>
      </c>
    </row>
    <row r="22" spans="1:6">
      <c r="A22" s="570" t="s">
        <v>401</v>
      </c>
      <c r="B22" s="818">
        <v>129331389</v>
      </c>
      <c r="C22" s="819">
        <v>125874294</v>
      </c>
      <c r="D22" s="820">
        <v>126638687</v>
      </c>
      <c r="E22" s="572">
        <v>6.0000000000000001E-3</v>
      </c>
      <c r="F22" s="573">
        <v>-2.1000000000000001E-2</v>
      </c>
    </row>
    <row r="23" spans="1:6" ht="16.2">
      <c r="A23" s="618" t="s">
        <v>886</v>
      </c>
      <c r="B23" s="821">
        <v>3074766</v>
      </c>
      <c r="C23" s="337">
        <v>4859241</v>
      </c>
      <c r="D23" s="781">
        <v>4708619</v>
      </c>
      <c r="E23" s="485">
        <v>-3.1E-2</v>
      </c>
      <c r="F23" s="332">
        <v>0.53100000000000003</v>
      </c>
    </row>
    <row r="24" spans="1:6" s="3" customFormat="1" ht="15" thickBot="1">
      <c r="A24" s="798" t="s">
        <v>402</v>
      </c>
      <c r="B24" s="693">
        <v>9678529</v>
      </c>
      <c r="C24" s="812">
        <v>11309343</v>
      </c>
      <c r="D24" s="695">
        <v>11507050</v>
      </c>
      <c r="E24" s="574">
        <v>1.7000000000000001E-2</v>
      </c>
      <c r="F24" s="342">
        <v>0.189</v>
      </c>
    </row>
    <row r="25" spans="1:6" s="22" customFormat="1" ht="15" thickBot="1">
      <c r="A25" s="330"/>
      <c r="B25" s="330"/>
      <c r="C25" s="330"/>
      <c r="D25" s="330"/>
      <c r="E25" s="320"/>
      <c r="F25" s="320"/>
    </row>
    <row r="26" spans="1:6" s="22" customFormat="1" ht="15" thickBot="1">
      <c r="A26" s="636" t="s">
        <v>403</v>
      </c>
      <c r="B26" s="422">
        <v>16411339</v>
      </c>
      <c r="C26" s="423">
        <v>16359370</v>
      </c>
      <c r="D26" s="423">
        <v>16509727</v>
      </c>
      <c r="E26" s="576">
        <v>8.9999999999999993E-3</v>
      </c>
      <c r="F26" s="577">
        <v>6.0000000000000001E-3</v>
      </c>
    </row>
    <row r="27" spans="1:6">
      <c r="A27" s="614" t="s">
        <v>404</v>
      </c>
      <c r="B27" s="818">
        <v>12933139</v>
      </c>
      <c r="C27" s="819">
        <v>12587429</v>
      </c>
      <c r="D27" s="819">
        <v>12663869</v>
      </c>
      <c r="E27" s="572">
        <v>6.0000000000000001E-3</v>
      </c>
      <c r="F27" s="573">
        <v>-2.1000000000000001E-2</v>
      </c>
    </row>
    <row r="28" spans="1:6">
      <c r="A28" s="618" t="s">
        <v>405</v>
      </c>
      <c r="B28" s="821">
        <v>307477</v>
      </c>
      <c r="C28" s="337">
        <v>485924</v>
      </c>
      <c r="D28" s="337">
        <v>470862</v>
      </c>
      <c r="E28" s="485">
        <v>-3.1E-2</v>
      </c>
      <c r="F28" s="332">
        <v>0.53100000000000003</v>
      </c>
    </row>
    <row r="29" spans="1:6">
      <c r="A29" s="618" t="s">
        <v>406</v>
      </c>
      <c r="B29" s="821">
        <v>967853</v>
      </c>
      <c r="C29" s="337">
        <v>1130934</v>
      </c>
      <c r="D29" s="337">
        <v>1150705</v>
      </c>
      <c r="E29" s="485">
        <v>1.7000000000000001E-2</v>
      </c>
      <c r="F29" s="332">
        <v>0.189</v>
      </c>
    </row>
    <row r="30" spans="1:6" s="3" customFormat="1" ht="15" thickBot="1">
      <c r="A30" s="784" t="s">
        <v>407</v>
      </c>
      <c r="B30" s="623">
        <v>2202871</v>
      </c>
      <c r="C30" s="624">
        <v>2155082</v>
      </c>
      <c r="D30" s="625">
        <v>2224292</v>
      </c>
      <c r="E30" s="574">
        <v>3.2000000000000001E-2</v>
      </c>
      <c r="F30" s="342">
        <v>0.01</v>
      </c>
    </row>
    <row r="31" spans="1:6" s="22" customFormat="1" ht="15" thickBot="1">
      <c r="A31" s="330"/>
      <c r="B31" s="330"/>
      <c r="C31" s="330"/>
      <c r="D31" s="330"/>
      <c r="E31" s="320"/>
      <c r="F31" s="320"/>
    </row>
    <row r="32" spans="1:6" s="22" customFormat="1" ht="16.8" thickBot="1">
      <c r="A32" s="575" t="s">
        <v>887</v>
      </c>
      <c r="B32" s="422">
        <v>16146039</v>
      </c>
      <c r="C32" s="423">
        <v>15292575</v>
      </c>
      <c r="D32" s="594">
        <v>14966550</v>
      </c>
      <c r="E32" s="576">
        <v>-2.1000000000000001E-2</v>
      </c>
      <c r="F32" s="577">
        <v>-7.2999999999999995E-2</v>
      </c>
    </row>
    <row r="33" spans="1:6">
      <c r="A33" s="570" t="s">
        <v>408</v>
      </c>
      <c r="B33" s="409">
        <v>14912505</v>
      </c>
      <c r="C33" s="331">
        <v>17234057</v>
      </c>
      <c r="D33" s="331">
        <v>18024890</v>
      </c>
      <c r="E33" s="572">
        <v>4.5999999999999999E-2</v>
      </c>
      <c r="F33" s="573">
        <v>0.20899999999999999</v>
      </c>
    </row>
    <row r="34" spans="1:6">
      <c r="A34" s="570" t="s">
        <v>409</v>
      </c>
      <c r="B34" s="409">
        <v>4273266</v>
      </c>
      <c r="C34" s="331">
        <v>832931</v>
      </c>
      <c r="D34" s="331">
        <v>460214</v>
      </c>
      <c r="E34" s="485">
        <v>-0.44700000000000001</v>
      </c>
      <c r="F34" s="332">
        <v>-0.89200000000000002</v>
      </c>
    </row>
    <row r="35" spans="1:6">
      <c r="A35" s="570" t="s">
        <v>410</v>
      </c>
      <c r="B35" s="409">
        <v>-20316</v>
      </c>
      <c r="C35" s="331">
        <v>691094</v>
      </c>
      <c r="D35" s="331">
        <v>-77354</v>
      </c>
      <c r="E35" s="485">
        <v>-1.1120000000000001</v>
      </c>
      <c r="F35" s="332">
        <v>2.8079999999999998</v>
      </c>
    </row>
    <row r="36" spans="1:6">
      <c r="A36" s="570" t="s">
        <v>411</v>
      </c>
      <c r="B36" s="409">
        <v>-1010634</v>
      </c>
      <c r="C36" s="331">
        <v>-1167628</v>
      </c>
      <c r="D36" s="331">
        <v>-1145958</v>
      </c>
      <c r="E36" s="485">
        <v>-1.9E-2</v>
      </c>
      <c r="F36" s="332">
        <v>0.13400000000000001</v>
      </c>
    </row>
    <row r="37" spans="1:6" s="3" customFormat="1" ht="15" thickBot="1">
      <c r="A37" s="784" t="s">
        <v>412</v>
      </c>
      <c r="B37" s="418">
        <v>-2008782</v>
      </c>
      <c r="C37" s="419">
        <v>-2297879</v>
      </c>
      <c r="D37" s="419">
        <v>-2295243</v>
      </c>
      <c r="E37" s="574">
        <v>-1E-3</v>
      </c>
      <c r="F37" s="342">
        <v>0.14299999999999999</v>
      </c>
    </row>
    <row r="38" spans="1:6" s="22" customFormat="1" ht="15" thickBot="1">
      <c r="A38" s="261"/>
      <c r="B38" s="261"/>
      <c r="C38" s="261"/>
      <c r="D38" s="261"/>
      <c r="E38" s="261"/>
      <c r="F38" s="261"/>
    </row>
    <row r="39" spans="1:6" s="22" customFormat="1" ht="16.8" thickBot="1">
      <c r="A39" s="636" t="s">
        <v>888</v>
      </c>
      <c r="B39" s="422">
        <v>135790140</v>
      </c>
      <c r="C39" s="423">
        <v>134192100</v>
      </c>
      <c r="D39" s="423">
        <v>134747468</v>
      </c>
      <c r="E39" s="576">
        <v>4.0000000000000001E-3</v>
      </c>
      <c r="F39" s="577">
        <v>-8.0000000000000002E-3</v>
      </c>
    </row>
    <row r="40" spans="1:6">
      <c r="A40" s="614" t="s">
        <v>413</v>
      </c>
      <c r="B40" s="404">
        <v>142084684</v>
      </c>
      <c r="C40" s="405">
        <v>142042877</v>
      </c>
      <c r="D40" s="406">
        <v>142854356</v>
      </c>
      <c r="E40" s="572">
        <v>6.0000000000000001E-3</v>
      </c>
      <c r="F40" s="573">
        <v>5.0000000000000001E-3</v>
      </c>
    </row>
    <row r="41" spans="1:6">
      <c r="A41" s="570" t="s">
        <v>414</v>
      </c>
      <c r="B41" s="409">
        <v>6802121</v>
      </c>
      <c r="C41" s="331">
        <v>9264963</v>
      </c>
      <c r="D41" s="410">
        <v>9387483</v>
      </c>
      <c r="E41" s="485">
        <v>1.2999999999999999E-2</v>
      </c>
      <c r="F41" s="332">
        <v>0.38</v>
      </c>
    </row>
    <row r="42" spans="1:6" ht="41.4">
      <c r="A42" s="809" t="s">
        <v>415</v>
      </c>
      <c r="B42" s="409">
        <v>507578</v>
      </c>
      <c r="C42" s="331">
        <v>1414185</v>
      </c>
      <c r="D42" s="410">
        <v>1280595</v>
      </c>
      <c r="E42" s="485">
        <v>-9.4E-2</v>
      </c>
      <c r="F42" s="332">
        <v>1.5229999999999999</v>
      </c>
    </row>
    <row r="43" spans="1:6" s="3" customFormat="1" ht="28.2" thickBot="1">
      <c r="A43" s="822" t="s">
        <v>416</v>
      </c>
      <c r="B43" s="811" t="s">
        <v>188</v>
      </c>
      <c r="C43" s="694" t="s">
        <v>188</v>
      </c>
      <c r="D43" s="823" t="s">
        <v>188</v>
      </c>
      <c r="E43" s="751" t="s">
        <v>188</v>
      </c>
      <c r="F43" s="345" t="s">
        <v>188</v>
      </c>
    </row>
    <row r="44" spans="1:6">
      <c r="A44" s="330"/>
      <c r="B44" s="346"/>
      <c r="C44" s="346"/>
      <c r="D44" s="346"/>
      <c r="E44" s="685"/>
      <c r="F44" s="685"/>
    </row>
    <row r="45" spans="1:6">
      <c r="A45" s="330"/>
      <c r="B45" s="685"/>
      <c r="C45" s="685"/>
      <c r="D45" s="685"/>
      <c r="E45" s="633"/>
      <c r="F45" s="633"/>
    </row>
    <row r="46" spans="1:6" s="3" customFormat="1" ht="15" thickBot="1">
      <c r="A46" s="346" t="s">
        <v>417</v>
      </c>
      <c r="B46" s="346"/>
      <c r="C46" s="261"/>
      <c r="D46" s="346"/>
      <c r="E46" s="633"/>
      <c r="F46" s="633"/>
    </row>
    <row r="47" spans="1:6" ht="16.2">
      <c r="A47" s="824" t="s">
        <v>889</v>
      </c>
      <c r="B47" s="572">
        <v>0.1033</v>
      </c>
      <c r="C47" s="573">
        <v>0.1041</v>
      </c>
      <c r="D47" s="825">
        <v>0.10589999999999999</v>
      </c>
      <c r="E47" s="826" t="s">
        <v>96</v>
      </c>
      <c r="F47" s="826" t="s">
        <v>97</v>
      </c>
    </row>
    <row r="48" spans="1:6" ht="16.2">
      <c r="A48" s="779" t="s">
        <v>890</v>
      </c>
      <c r="B48" s="485">
        <v>0.11890000000000001</v>
      </c>
      <c r="C48" s="332">
        <v>0.114</v>
      </c>
      <c r="D48" s="548">
        <v>0.1111</v>
      </c>
      <c r="E48" s="320" t="s">
        <v>418</v>
      </c>
      <c r="F48" s="320" t="s">
        <v>419</v>
      </c>
    </row>
    <row r="49" spans="1:6" ht="16.2">
      <c r="A49" s="809" t="s">
        <v>891</v>
      </c>
      <c r="B49" s="485">
        <v>0.13519999999999999</v>
      </c>
      <c r="C49" s="332">
        <v>0.14929999999999999</v>
      </c>
      <c r="D49" s="548">
        <v>0.1646</v>
      </c>
      <c r="E49" s="320" t="s">
        <v>420</v>
      </c>
      <c r="F49" s="320" t="s">
        <v>421</v>
      </c>
    </row>
    <row r="50" spans="1:6" s="3" customFormat="1" ht="15" thickBot="1">
      <c r="A50" s="822" t="s">
        <v>422</v>
      </c>
      <c r="B50" s="751">
        <v>7.39</v>
      </c>
      <c r="C50" s="345">
        <v>6.7</v>
      </c>
      <c r="D50" s="795">
        <v>6.08</v>
      </c>
      <c r="E50" s="342">
        <v>-9.2999999999999999E-2</v>
      </c>
      <c r="F50" s="342">
        <v>-0.17799999999999999</v>
      </c>
    </row>
    <row r="51" spans="1:6">
      <c r="A51" s="682"/>
      <c r="B51" s="320"/>
      <c r="C51" s="320"/>
      <c r="D51" s="320"/>
      <c r="E51" s="633"/>
      <c r="F51" s="633"/>
    </row>
    <row r="52" spans="1:6" ht="15" customHeight="1">
      <c r="A52" s="1355" t="s">
        <v>423</v>
      </c>
      <c r="B52" s="1355"/>
      <c r="C52" s="1355"/>
      <c r="D52" s="1355"/>
      <c r="E52" s="1355"/>
      <c r="F52" s="1355"/>
    </row>
    <row r="53" spans="1:6" ht="62.1" customHeight="1">
      <c r="A53" s="1355" t="s">
        <v>424</v>
      </c>
      <c r="B53" s="1355"/>
      <c r="C53" s="1355"/>
      <c r="D53" s="1355"/>
      <c r="E53" s="1355"/>
      <c r="F53" s="1355"/>
    </row>
    <row r="54" spans="1:6" ht="35.1" customHeight="1">
      <c r="A54" s="1355" t="s">
        <v>425</v>
      </c>
      <c r="B54" s="1355"/>
      <c r="C54" s="1355"/>
      <c r="D54" s="1355"/>
      <c r="E54" s="1355"/>
      <c r="F54" s="1355"/>
    </row>
    <row r="55" spans="1:6" ht="33.75" customHeight="1">
      <c r="A55" s="1355" t="s">
        <v>426</v>
      </c>
      <c r="B55" s="1355"/>
      <c r="C55" s="1355"/>
      <c r="D55" s="1355"/>
      <c r="E55" s="1355"/>
      <c r="F55" s="1355"/>
    </row>
    <row r="56" spans="1:6" ht="15" customHeight="1">
      <c r="A56" s="1355" t="s">
        <v>427</v>
      </c>
      <c r="B56" s="1355"/>
      <c r="C56" s="1355"/>
      <c r="D56" s="1355"/>
      <c r="E56" s="1355"/>
      <c r="F56" s="1355"/>
    </row>
    <row r="57" spans="1:6" ht="33.75" customHeight="1">
      <c r="A57" s="1355" t="s">
        <v>428</v>
      </c>
      <c r="B57" s="1355"/>
      <c r="C57" s="1355"/>
      <c r="D57" s="1355"/>
      <c r="E57" s="1355"/>
      <c r="F57" s="1355"/>
    </row>
    <row r="58" spans="1:6" ht="45" customHeight="1">
      <c r="A58" s="1355" t="s">
        <v>429</v>
      </c>
      <c r="B58" s="1355"/>
      <c r="C58" s="1355"/>
      <c r="D58" s="1355"/>
      <c r="E58" s="1355"/>
      <c r="F58" s="1355"/>
    </row>
    <row r="59" spans="1:6" ht="15" customHeight="1">
      <c r="A59" s="1355" t="s">
        <v>430</v>
      </c>
      <c r="B59" s="1355"/>
      <c r="C59" s="1355"/>
      <c r="D59" s="1355"/>
      <c r="E59" s="1355"/>
      <c r="F59" s="1355"/>
    </row>
    <row r="60" spans="1:6" ht="15" customHeight="1">
      <c r="A60" s="1355" t="s">
        <v>431</v>
      </c>
      <c r="B60" s="1355"/>
      <c r="C60" s="1355"/>
      <c r="D60" s="1355"/>
      <c r="E60" s="1355"/>
      <c r="F60" s="1355"/>
    </row>
    <row r="61" spans="1:6" ht="22.5" customHeight="1">
      <c r="A61" s="1355" t="s">
        <v>432</v>
      </c>
      <c r="B61" s="1355"/>
      <c r="C61" s="1355"/>
      <c r="D61" s="1355"/>
      <c r="E61" s="1355"/>
      <c r="F61" s="1355"/>
    </row>
  </sheetData>
  <mergeCells count="12">
    <mergeCell ref="A61:F61"/>
    <mergeCell ref="B1:D1"/>
    <mergeCell ref="E1:F1"/>
    <mergeCell ref="A52:F52"/>
    <mergeCell ref="A53:F53"/>
    <mergeCell ref="A54:F54"/>
    <mergeCell ref="A55:F55"/>
    <mergeCell ref="A56:F56"/>
    <mergeCell ref="A57:F57"/>
    <mergeCell ref="A58:F58"/>
    <mergeCell ref="A59:F59"/>
    <mergeCell ref="A60:F60"/>
  </mergeCells>
  <hyperlinks>
    <hyperlink ref="A3" location="Index!A1" display="Back to index" xr:uid="{22D2026F-21FC-45F6-9B3D-D42AD4CA0FF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theme="2" tint="-9.9978637043366805E-2"/>
  </sheetPr>
  <dimension ref="A1:F62"/>
  <sheetViews>
    <sheetView showGridLines="0" topLeftCell="A25" zoomScale="60" zoomScaleNormal="60" workbookViewId="0">
      <selection activeCell="C48" sqref="C48"/>
    </sheetView>
  </sheetViews>
  <sheetFormatPr baseColWidth="10" defaultColWidth="11.44140625" defaultRowHeight="14.4"/>
  <cols>
    <col min="1" max="1" width="58.44140625" style="870" bestFit="1" customWidth="1"/>
    <col min="2" max="6" width="10.88671875" style="871"/>
  </cols>
  <sheetData>
    <row r="1" spans="1:6" s="19" customFormat="1">
      <c r="A1" s="827" t="s">
        <v>391</v>
      </c>
      <c r="B1" s="1377" t="s">
        <v>143</v>
      </c>
      <c r="C1" s="1378"/>
      <c r="D1" s="1379"/>
      <c r="E1" s="1380" t="s">
        <v>433</v>
      </c>
      <c r="F1" s="1381"/>
    </row>
    <row r="2" spans="1:6" s="19" customFormat="1">
      <c r="A2" s="808" t="s">
        <v>30</v>
      </c>
      <c r="B2" s="828"/>
      <c r="C2" s="829"/>
      <c r="D2" s="830"/>
      <c r="E2" s="831"/>
      <c r="F2" s="832"/>
    </row>
    <row r="3" spans="1:6" s="29" customFormat="1" ht="15" thickBot="1">
      <c r="A3" s="353" t="s">
        <v>118</v>
      </c>
      <c r="B3" s="833">
        <v>43891</v>
      </c>
      <c r="C3" s="834" t="s">
        <v>145</v>
      </c>
      <c r="D3" s="835">
        <v>44256</v>
      </c>
      <c r="E3" s="836" t="s">
        <v>34</v>
      </c>
      <c r="F3" s="837" t="s">
        <v>35</v>
      </c>
    </row>
    <row r="4" spans="1:6" s="83" customFormat="1">
      <c r="A4" s="838" t="s">
        <v>368</v>
      </c>
      <c r="B4" s="615">
        <v>1331484</v>
      </c>
      <c r="C4" s="616">
        <v>2114500</v>
      </c>
      <c r="D4" s="616">
        <v>1714577</v>
      </c>
      <c r="E4" s="572">
        <v>-0.189</v>
      </c>
      <c r="F4" s="825">
        <v>0.28799999999999998</v>
      </c>
    </row>
    <row r="5" spans="1:6">
      <c r="A5" s="838" t="s">
        <v>392</v>
      </c>
      <c r="B5" s="619">
        <v>207129</v>
      </c>
      <c r="C5" s="620">
        <v>246305</v>
      </c>
      <c r="D5" s="620">
        <v>246305</v>
      </c>
      <c r="E5" s="485">
        <v>0</v>
      </c>
      <c r="F5" s="548">
        <v>0.189</v>
      </c>
    </row>
    <row r="6" spans="1:6">
      <c r="A6" s="838" t="s">
        <v>393</v>
      </c>
      <c r="B6" s="619">
        <v>156000</v>
      </c>
      <c r="C6" s="320" t="s">
        <v>188</v>
      </c>
      <c r="D6" s="320">
        <v>5</v>
      </c>
      <c r="E6" s="793" t="s">
        <v>395</v>
      </c>
      <c r="F6" s="792" t="s">
        <v>395</v>
      </c>
    </row>
    <row r="7" spans="1:6" ht="16.2">
      <c r="A7" s="838" t="s">
        <v>892</v>
      </c>
      <c r="B7" s="619">
        <v>141004</v>
      </c>
      <c r="C7" s="620">
        <v>133221</v>
      </c>
      <c r="D7" s="620">
        <v>139073</v>
      </c>
      <c r="E7" s="485">
        <v>4.3999999999999997E-2</v>
      </c>
      <c r="F7" s="548">
        <v>-1.4E-2</v>
      </c>
    </row>
    <row r="8" spans="1:6">
      <c r="A8" s="838" t="s">
        <v>371</v>
      </c>
      <c r="B8" s="793" t="s">
        <v>188</v>
      </c>
      <c r="C8" s="320" t="s">
        <v>188</v>
      </c>
      <c r="D8" s="320" t="s">
        <v>188</v>
      </c>
      <c r="E8" s="793" t="s">
        <v>434</v>
      </c>
      <c r="F8" s="792" t="s">
        <v>395</v>
      </c>
    </row>
    <row r="9" spans="1:6">
      <c r="A9" s="838" t="s">
        <v>372</v>
      </c>
      <c r="B9" s="619">
        <v>130000</v>
      </c>
      <c r="C9" s="620">
        <v>130000</v>
      </c>
      <c r="D9" s="620">
        <v>285000</v>
      </c>
      <c r="E9" s="485">
        <v>1.1919999999999999</v>
      </c>
      <c r="F9" s="548">
        <v>1.1919999999999999</v>
      </c>
    </row>
    <row r="10" spans="1:6" ht="27.6">
      <c r="A10" s="392" t="s">
        <v>396</v>
      </c>
      <c r="B10" s="793" t="s">
        <v>188</v>
      </c>
      <c r="C10" s="320" t="s">
        <v>188</v>
      </c>
      <c r="D10" s="320" t="s">
        <v>188</v>
      </c>
      <c r="E10" s="793" t="s">
        <v>188</v>
      </c>
      <c r="F10" s="792" t="s">
        <v>188</v>
      </c>
    </row>
    <row r="11" spans="1:6">
      <c r="A11" s="838" t="s">
        <v>397</v>
      </c>
      <c r="B11" s="793" t="s">
        <v>188</v>
      </c>
      <c r="C11" s="320" t="s">
        <v>188</v>
      </c>
      <c r="D11" s="320" t="s">
        <v>188</v>
      </c>
      <c r="E11" s="793" t="s">
        <v>188</v>
      </c>
      <c r="F11" s="792" t="s">
        <v>188</v>
      </c>
    </row>
    <row r="12" spans="1:6">
      <c r="A12" s="838" t="s">
        <v>398</v>
      </c>
      <c r="B12" s="793" t="s">
        <v>188</v>
      </c>
      <c r="C12" s="320" t="s">
        <v>188</v>
      </c>
      <c r="D12" s="320" t="s">
        <v>188</v>
      </c>
      <c r="E12" s="793" t="s">
        <v>188</v>
      </c>
      <c r="F12" s="792" t="s">
        <v>188</v>
      </c>
    </row>
    <row r="13" spans="1:6">
      <c r="A13" s="838" t="s">
        <v>374</v>
      </c>
      <c r="B13" s="619">
        <v>-139180</v>
      </c>
      <c r="C13" s="620">
        <v>-139180</v>
      </c>
      <c r="D13" s="620">
        <v>-139180</v>
      </c>
      <c r="E13" s="485">
        <v>0</v>
      </c>
      <c r="F13" s="548">
        <v>0</v>
      </c>
    </row>
    <row r="14" spans="1:6">
      <c r="A14" s="839" t="s">
        <v>435</v>
      </c>
      <c r="B14" s="370" t="s">
        <v>188</v>
      </c>
      <c r="C14" s="365">
        <v>-35204</v>
      </c>
      <c r="D14" s="340" t="s">
        <v>188</v>
      </c>
      <c r="E14" s="793" t="s">
        <v>188</v>
      </c>
      <c r="F14" s="792" t="s">
        <v>188</v>
      </c>
    </row>
    <row r="15" spans="1:6" s="3" customFormat="1" ht="15" thickBot="1">
      <c r="A15" s="840" t="s">
        <v>399</v>
      </c>
      <c r="B15" s="623">
        <v>1826436</v>
      </c>
      <c r="C15" s="624">
        <v>2449642</v>
      </c>
      <c r="D15" s="624">
        <v>2245780</v>
      </c>
      <c r="E15" s="626">
        <v>-8.3000000000000004E-2</v>
      </c>
      <c r="F15" s="841">
        <v>0.23</v>
      </c>
    </row>
    <row r="16" spans="1:6" s="3" customFormat="1" ht="15" thickBot="1">
      <c r="A16" s="842"/>
      <c r="B16" s="345"/>
      <c r="C16" s="345"/>
      <c r="D16" s="345"/>
      <c r="E16" s="345"/>
      <c r="F16" s="345"/>
    </row>
    <row r="17" spans="1:6" ht="16.2">
      <c r="A17" s="843" t="s">
        <v>883</v>
      </c>
      <c r="B17" s="615">
        <v>1552693</v>
      </c>
      <c r="C17" s="616">
        <v>2183682</v>
      </c>
      <c r="D17" s="617">
        <v>1823859</v>
      </c>
      <c r="E17" s="572">
        <v>-0.16500000000000001</v>
      </c>
      <c r="F17" s="825">
        <v>0.17499999999999999</v>
      </c>
    </row>
    <row r="18" spans="1:6" s="3" customFormat="1" ht="16.8" thickBot="1">
      <c r="A18" s="844" t="s">
        <v>884</v>
      </c>
      <c r="B18" s="845">
        <v>273743</v>
      </c>
      <c r="C18" s="799">
        <v>265960</v>
      </c>
      <c r="D18" s="800">
        <v>426804</v>
      </c>
      <c r="E18" s="574">
        <v>0.60499999999999998</v>
      </c>
      <c r="F18" s="846">
        <v>0.55900000000000005</v>
      </c>
    </row>
    <row r="19" spans="1:6" ht="15" thickBot="1">
      <c r="A19" s="385"/>
      <c r="B19" s="685"/>
      <c r="C19" s="685"/>
      <c r="D19" s="685"/>
      <c r="E19" s="685"/>
      <c r="F19" s="685"/>
    </row>
    <row r="20" spans="1:6" s="3" customFormat="1" ht="16.8" thickBot="1">
      <c r="A20" s="847" t="s">
        <v>885</v>
      </c>
      <c r="B20" s="736">
        <v>13030959</v>
      </c>
      <c r="C20" s="670">
        <v>12356336</v>
      </c>
      <c r="D20" s="671">
        <v>12595303</v>
      </c>
      <c r="E20" s="576">
        <v>1.9E-2</v>
      </c>
      <c r="F20" s="848">
        <v>-3.3000000000000002E-2</v>
      </c>
    </row>
    <row r="21" spans="1:6">
      <c r="A21" s="838" t="s">
        <v>401</v>
      </c>
      <c r="B21" s="849">
        <v>10929378</v>
      </c>
      <c r="C21" s="850">
        <v>10314642</v>
      </c>
      <c r="D21" s="851">
        <v>10530894</v>
      </c>
      <c r="E21" s="572">
        <v>2.1000000000000001E-2</v>
      </c>
      <c r="F21" s="825">
        <v>-3.5999999999999997E-2</v>
      </c>
    </row>
    <row r="22" spans="1:6" ht="16.8">
      <c r="A22" s="297" t="s">
        <v>886</v>
      </c>
      <c r="B22" s="241">
        <v>152782</v>
      </c>
      <c r="C22" s="242">
        <v>134862</v>
      </c>
      <c r="D22" s="243">
        <v>184495</v>
      </c>
      <c r="E22" s="485">
        <v>0.36799999999999999</v>
      </c>
      <c r="F22" s="548">
        <v>0.20799999999999999</v>
      </c>
    </row>
    <row r="23" spans="1:6" s="3" customFormat="1" ht="15" thickBot="1">
      <c r="A23" s="852" t="s">
        <v>402</v>
      </c>
      <c r="B23" s="623">
        <v>1948798</v>
      </c>
      <c r="C23" s="624">
        <v>1906832</v>
      </c>
      <c r="D23" s="625">
        <v>1879913</v>
      </c>
      <c r="E23" s="574">
        <v>-1.4E-2</v>
      </c>
      <c r="F23" s="846">
        <v>-3.5000000000000003E-2</v>
      </c>
    </row>
    <row r="24" spans="1:6" s="3" customFormat="1" ht="15" thickBot="1">
      <c r="A24" s="842"/>
      <c r="B24" s="853"/>
      <c r="C24" s="853"/>
      <c r="D24" s="853"/>
      <c r="E24" s="853"/>
      <c r="F24" s="853"/>
    </row>
    <row r="25" spans="1:6" s="3" customFormat="1" ht="15" thickBot="1">
      <c r="A25" s="854" t="s">
        <v>436</v>
      </c>
      <c r="B25" s="736">
        <v>1448821</v>
      </c>
      <c r="C25" s="670">
        <v>1373162</v>
      </c>
      <c r="D25" s="670">
        <v>1399942</v>
      </c>
      <c r="E25" s="576">
        <v>0.02</v>
      </c>
      <c r="F25" s="848">
        <v>-3.4000000000000002E-2</v>
      </c>
    </row>
    <row r="26" spans="1:6">
      <c r="A26" s="843" t="s">
        <v>404</v>
      </c>
      <c r="B26" s="855">
        <v>1092938</v>
      </c>
      <c r="C26" s="856">
        <v>1031464</v>
      </c>
      <c r="D26" s="856">
        <v>1053089</v>
      </c>
      <c r="E26" s="572">
        <v>2.1000000000000001E-2</v>
      </c>
      <c r="F26" s="825">
        <v>-3.5999999999999997E-2</v>
      </c>
    </row>
    <row r="27" spans="1:6">
      <c r="A27" s="857" t="s">
        <v>437</v>
      </c>
      <c r="B27" s="849">
        <v>15278</v>
      </c>
      <c r="C27" s="850">
        <v>13486</v>
      </c>
      <c r="D27" s="850">
        <v>18450</v>
      </c>
      <c r="E27" s="485">
        <v>0.36799999999999999</v>
      </c>
      <c r="F27" s="548">
        <v>0.20799999999999999</v>
      </c>
    </row>
    <row r="28" spans="1:6">
      <c r="A28" s="857" t="s">
        <v>406</v>
      </c>
      <c r="B28" s="849">
        <v>194880</v>
      </c>
      <c r="C28" s="850">
        <v>190683</v>
      </c>
      <c r="D28" s="850">
        <v>187991</v>
      </c>
      <c r="E28" s="485">
        <v>-1.4E-2</v>
      </c>
      <c r="F28" s="548">
        <v>-3.5000000000000003E-2</v>
      </c>
    </row>
    <row r="29" spans="1:6" s="3" customFormat="1" ht="15" thickBot="1">
      <c r="A29" s="852" t="s">
        <v>407</v>
      </c>
      <c r="B29" s="623">
        <v>145725</v>
      </c>
      <c r="C29" s="624">
        <v>137528</v>
      </c>
      <c r="D29" s="625">
        <v>140412</v>
      </c>
      <c r="E29" s="574">
        <v>2.1000000000000001E-2</v>
      </c>
      <c r="F29" s="846">
        <v>-3.5999999999999997E-2</v>
      </c>
    </row>
    <row r="30" spans="1:6" s="3" customFormat="1" ht="15" thickBot="1">
      <c r="A30" s="842"/>
      <c r="B30" s="853"/>
      <c r="C30" s="853"/>
      <c r="D30" s="853"/>
      <c r="E30" s="853"/>
      <c r="F30" s="853"/>
    </row>
    <row r="31" spans="1:6" s="3" customFormat="1" ht="16.8" thickBot="1">
      <c r="A31" s="847" t="s">
        <v>887</v>
      </c>
      <c r="B31" s="736">
        <v>1653165</v>
      </c>
      <c r="C31" s="670">
        <v>2097427</v>
      </c>
      <c r="D31" s="671">
        <v>1718640</v>
      </c>
      <c r="E31" s="576">
        <v>-0.18099999999999999</v>
      </c>
      <c r="F31" s="848">
        <v>0.04</v>
      </c>
    </row>
    <row r="32" spans="1:6">
      <c r="A32" s="838" t="s">
        <v>408</v>
      </c>
      <c r="B32" s="619">
        <v>1538613</v>
      </c>
      <c r="C32" s="620">
        <v>2360805</v>
      </c>
      <c r="D32" s="620">
        <v>1960882</v>
      </c>
      <c r="E32" s="572">
        <v>-0.16900000000000001</v>
      </c>
      <c r="F32" s="825">
        <v>0.27400000000000002</v>
      </c>
    </row>
    <row r="33" spans="1:6">
      <c r="A33" s="838" t="s">
        <v>409</v>
      </c>
      <c r="B33" s="619">
        <v>329218</v>
      </c>
      <c r="C33" s="620">
        <v>-35204</v>
      </c>
      <c r="D33" s="620">
        <v>88907</v>
      </c>
      <c r="E33" s="485">
        <v>1.526</v>
      </c>
      <c r="F33" s="548">
        <v>-0.73</v>
      </c>
    </row>
    <row r="34" spans="1:6">
      <c r="A34" s="838" t="s">
        <v>410</v>
      </c>
      <c r="B34" s="619">
        <v>5549</v>
      </c>
      <c r="C34" s="620">
        <v>7691</v>
      </c>
      <c r="D34" s="620">
        <v>2904</v>
      </c>
      <c r="E34" s="485">
        <v>-1.3779999999999999</v>
      </c>
      <c r="F34" s="548">
        <v>-0.47699999999999998</v>
      </c>
    </row>
    <row r="35" spans="1:6">
      <c r="A35" s="838" t="s">
        <v>411</v>
      </c>
      <c r="B35" s="619">
        <v>-219993</v>
      </c>
      <c r="C35" s="620">
        <v>-235627</v>
      </c>
      <c r="D35" s="620">
        <v>-242350</v>
      </c>
      <c r="E35" s="485">
        <v>2.9000000000000001E-2</v>
      </c>
      <c r="F35" s="548">
        <v>0.10199999999999999</v>
      </c>
    </row>
    <row r="36" spans="1:6">
      <c r="A36" s="839" t="s">
        <v>438</v>
      </c>
      <c r="B36" s="793" t="s">
        <v>188</v>
      </c>
      <c r="C36" s="320" t="s">
        <v>188</v>
      </c>
      <c r="D36" s="620">
        <v>-91468</v>
      </c>
      <c r="E36" s="793" t="s">
        <v>395</v>
      </c>
      <c r="F36" s="792" t="s">
        <v>395</v>
      </c>
    </row>
    <row r="37" spans="1:6" s="3" customFormat="1" ht="15" thickBot="1">
      <c r="A37" s="858" t="s">
        <v>412</v>
      </c>
      <c r="B37" s="751">
        <v>-223</v>
      </c>
      <c r="C37" s="345">
        <v>-238</v>
      </c>
      <c r="D37" s="345">
        <v>-234</v>
      </c>
      <c r="E37" s="574">
        <v>-1.9E-2</v>
      </c>
      <c r="F37" s="846">
        <v>0.05</v>
      </c>
    </row>
    <row r="38" spans="1:6" s="3" customFormat="1" ht="15" thickBot="1">
      <c r="A38" s="859"/>
      <c r="B38" s="345"/>
      <c r="C38" s="345"/>
      <c r="D38" s="345"/>
      <c r="E38" s="345"/>
      <c r="F38" s="345"/>
    </row>
    <row r="39" spans="1:6" s="3" customFormat="1" ht="16.8" thickBot="1">
      <c r="A39" s="860" t="s">
        <v>888</v>
      </c>
      <c r="B39" s="736">
        <v>12447266</v>
      </c>
      <c r="C39" s="670">
        <v>11851948</v>
      </c>
      <c r="D39" s="670">
        <v>11546385</v>
      </c>
      <c r="E39" s="576">
        <v>-2.5999999999999999E-2</v>
      </c>
      <c r="F39" s="848">
        <v>-7.1999999999999995E-2</v>
      </c>
    </row>
    <row r="40" spans="1:6">
      <c r="A40" s="861" t="s">
        <v>413</v>
      </c>
      <c r="B40" s="615">
        <v>13030959</v>
      </c>
      <c r="C40" s="616">
        <v>12356336</v>
      </c>
      <c r="D40" s="617">
        <v>12595303</v>
      </c>
      <c r="E40" s="572">
        <v>1.9E-2</v>
      </c>
      <c r="F40" s="825">
        <v>-3.3000000000000002E-2</v>
      </c>
    </row>
    <row r="41" spans="1:6">
      <c r="A41" s="839" t="s">
        <v>414</v>
      </c>
      <c r="B41" s="619">
        <v>583693</v>
      </c>
      <c r="C41" s="620">
        <v>746454</v>
      </c>
      <c r="D41" s="621">
        <v>840797</v>
      </c>
      <c r="E41" s="485">
        <v>0.126</v>
      </c>
      <c r="F41" s="548">
        <v>0.44</v>
      </c>
    </row>
    <row r="42" spans="1:6" ht="27.6">
      <c r="A42" s="862" t="s">
        <v>415</v>
      </c>
      <c r="B42" s="793" t="s">
        <v>188</v>
      </c>
      <c r="C42" s="365">
        <v>242065</v>
      </c>
      <c r="D42" s="621">
        <v>226264</v>
      </c>
      <c r="E42" s="485">
        <v>-6.5000000000000002E-2</v>
      </c>
      <c r="F42" s="792" t="s">
        <v>395</v>
      </c>
    </row>
    <row r="43" spans="1:6">
      <c r="A43" s="862" t="s">
        <v>439</v>
      </c>
      <c r="B43" s="793" t="s">
        <v>188</v>
      </c>
      <c r="C43" s="340" t="s">
        <v>188</v>
      </c>
      <c r="D43" s="621">
        <v>426732</v>
      </c>
      <c r="E43" s="793" t="s">
        <v>395</v>
      </c>
      <c r="F43" s="792" t="s">
        <v>395</v>
      </c>
    </row>
    <row r="44" spans="1:6" s="3" customFormat="1" ht="28.2" thickBot="1">
      <c r="A44" s="863" t="s">
        <v>440</v>
      </c>
      <c r="B44" s="751" t="s">
        <v>188</v>
      </c>
      <c r="C44" s="632" t="s">
        <v>188</v>
      </c>
      <c r="D44" s="800">
        <v>7652</v>
      </c>
      <c r="E44" s="751" t="s">
        <v>395</v>
      </c>
      <c r="F44" s="795" t="s">
        <v>395</v>
      </c>
    </row>
    <row r="45" spans="1:6">
      <c r="A45" s="385"/>
      <c r="B45" s="685"/>
      <c r="C45" s="685"/>
      <c r="D45" s="685"/>
      <c r="E45" s="864"/>
      <c r="F45" s="864"/>
    </row>
    <row r="46" spans="1:6" s="3" customFormat="1" ht="15" thickBot="1">
      <c r="A46" s="865" t="s">
        <v>417</v>
      </c>
      <c r="B46" s="853"/>
      <c r="C46" s="656"/>
      <c r="D46" s="853"/>
      <c r="E46" s="866"/>
      <c r="F46" s="866"/>
    </row>
    <row r="47" spans="1:6" ht="16.2">
      <c r="A47" s="867" t="s">
        <v>889</v>
      </c>
      <c r="B47" s="572">
        <v>0.1192</v>
      </c>
      <c r="C47" s="573">
        <v>0.1767</v>
      </c>
      <c r="D47" s="825">
        <v>0.14480000000000001</v>
      </c>
      <c r="E47" s="826" t="s">
        <v>441</v>
      </c>
      <c r="F47" s="868" t="s">
        <v>442</v>
      </c>
    </row>
    <row r="48" spans="1:6" ht="16.2">
      <c r="A48" s="862" t="s">
        <v>890</v>
      </c>
      <c r="B48" s="485">
        <v>0.1328</v>
      </c>
      <c r="C48" s="332">
        <v>0.17699999999999999</v>
      </c>
      <c r="D48" s="548">
        <v>0.14879999999999999</v>
      </c>
      <c r="E48" s="320" t="s">
        <v>215</v>
      </c>
      <c r="F48" s="792" t="s">
        <v>443</v>
      </c>
    </row>
    <row r="49" spans="1:6" ht="16.2">
      <c r="A49" s="392" t="s">
        <v>891</v>
      </c>
      <c r="B49" s="485">
        <v>0.14019999999999999</v>
      </c>
      <c r="C49" s="332">
        <v>0.19819999999999999</v>
      </c>
      <c r="D49" s="548">
        <v>0.17829999999999999</v>
      </c>
      <c r="E49" s="320" t="s">
        <v>444</v>
      </c>
      <c r="F49" s="792" t="s">
        <v>445</v>
      </c>
    </row>
    <row r="50" spans="1:6" s="3" customFormat="1" ht="15" thickBot="1">
      <c r="A50" s="869" t="s">
        <v>422</v>
      </c>
      <c r="B50" s="751">
        <v>7.13</v>
      </c>
      <c r="C50" s="345">
        <v>5.04</v>
      </c>
      <c r="D50" s="795">
        <v>5.61</v>
      </c>
      <c r="E50" s="342">
        <v>0.112</v>
      </c>
      <c r="F50" s="846">
        <v>-0.214</v>
      </c>
    </row>
    <row r="51" spans="1:6">
      <c r="A51" s="397"/>
      <c r="B51" s="320"/>
      <c r="C51" s="320"/>
      <c r="D51" s="320"/>
      <c r="E51" s="864"/>
      <c r="F51" s="864"/>
    </row>
    <row r="52" spans="1:6">
      <c r="A52" s="1355" t="s">
        <v>423</v>
      </c>
      <c r="B52" s="1355"/>
      <c r="C52" s="1355"/>
      <c r="D52" s="1355"/>
      <c r="E52" s="1355"/>
      <c r="F52" s="1355"/>
    </row>
    <row r="53" spans="1:6" ht="47.1" customHeight="1">
      <c r="A53" s="1355" t="s">
        <v>424</v>
      </c>
      <c r="B53" s="1355"/>
      <c r="C53" s="1355"/>
      <c r="D53" s="1355"/>
      <c r="E53" s="1355"/>
      <c r="F53" s="1355"/>
    </row>
    <row r="54" spans="1:6" ht="35.1" customHeight="1">
      <c r="A54" s="1355" t="s">
        <v>425</v>
      </c>
      <c r="B54" s="1355"/>
      <c r="C54" s="1355"/>
      <c r="D54" s="1355"/>
      <c r="E54" s="1355"/>
      <c r="F54" s="1355"/>
    </row>
    <row r="55" spans="1:6" ht="33.75" customHeight="1">
      <c r="A55" s="1355" t="s">
        <v>426</v>
      </c>
      <c r="B55" s="1355"/>
      <c r="C55" s="1355"/>
      <c r="D55" s="1355"/>
      <c r="E55" s="1355"/>
      <c r="F55" s="1355"/>
    </row>
    <row r="56" spans="1:6" ht="15" customHeight="1">
      <c r="A56" s="1355" t="s">
        <v>427</v>
      </c>
      <c r="B56" s="1355"/>
      <c r="C56" s="1355"/>
      <c r="D56" s="1355"/>
      <c r="E56" s="1355"/>
      <c r="F56" s="1355"/>
    </row>
    <row r="57" spans="1:6" ht="33.75" customHeight="1">
      <c r="A57" s="1355" t="s">
        <v>428</v>
      </c>
      <c r="B57" s="1355"/>
      <c r="C57" s="1355"/>
      <c r="D57" s="1355"/>
      <c r="E57" s="1355"/>
      <c r="F57" s="1355"/>
    </row>
    <row r="58" spans="1:6" ht="45" customHeight="1">
      <c r="A58" s="1355" t="s">
        <v>429</v>
      </c>
      <c r="B58" s="1355"/>
      <c r="C58" s="1355"/>
      <c r="D58" s="1355"/>
      <c r="E58" s="1355"/>
      <c r="F58" s="1355"/>
    </row>
    <row r="59" spans="1:6">
      <c r="A59" s="1355" t="s">
        <v>430</v>
      </c>
      <c r="B59" s="1355"/>
      <c r="C59" s="1355"/>
      <c r="D59" s="1355"/>
      <c r="E59" s="1355"/>
      <c r="F59" s="1355"/>
    </row>
    <row r="60" spans="1:6">
      <c r="A60" s="1355" t="s">
        <v>431</v>
      </c>
      <c r="B60" s="1355"/>
      <c r="C60" s="1355"/>
      <c r="D60" s="1355"/>
      <c r="E60" s="1355"/>
      <c r="F60" s="1355"/>
    </row>
    <row r="61" spans="1:6" ht="22.5" customHeight="1">
      <c r="A61" s="1355" t="s">
        <v>432</v>
      </c>
      <c r="B61" s="1355"/>
      <c r="C61" s="1355"/>
      <c r="D61" s="1355"/>
      <c r="E61" s="1355"/>
      <c r="F61" s="1355"/>
    </row>
    <row r="62" spans="1:6">
      <c r="A62" s="1355"/>
      <c r="B62" s="1355"/>
      <c r="C62" s="1355"/>
      <c r="D62" s="1355"/>
      <c r="E62" s="1355"/>
      <c r="F62" s="1355"/>
    </row>
  </sheetData>
  <mergeCells count="13">
    <mergeCell ref="A55:F55"/>
    <mergeCell ref="B1:D1"/>
    <mergeCell ref="E1:F1"/>
    <mergeCell ref="A52:F52"/>
    <mergeCell ref="A53:F53"/>
    <mergeCell ref="A54:F54"/>
    <mergeCell ref="A62:F62"/>
    <mergeCell ref="A56:F56"/>
    <mergeCell ref="A57:F57"/>
    <mergeCell ref="A58:F58"/>
    <mergeCell ref="A59:F59"/>
    <mergeCell ref="A60:F60"/>
    <mergeCell ref="A61:F61"/>
  </mergeCells>
  <hyperlinks>
    <hyperlink ref="A3" location="Index!A1" display="Back to index" xr:uid="{8A255BCE-2841-CF4A-8004-FD4ECCFA4D5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theme="2" tint="-9.9978637043366805E-2"/>
  </sheetPr>
  <dimension ref="A1:J33"/>
  <sheetViews>
    <sheetView showGridLines="0" topLeftCell="A7" zoomScaleNormal="80" workbookViewId="0">
      <selection activeCell="A28" sqref="A28"/>
    </sheetView>
  </sheetViews>
  <sheetFormatPr baseColWidth="10" defaultColWidth="10.88671875" defaultRowHeight="13.8"/>
  <cols>
    <col min="1" max="1" width="29.33203125" style="288" customWidth="1"/>
    <col min="2" max="2" width="19.44140625" style="288" customWidth="1"/>
    <col min="3" max="6" width="10.88671875" style="288"/>
    <col min="7" max="9" width="10.88671875" style="9"/>
    <col min="10" max="10" width="14.33203125" style="9" customWidth="1"/>
    <col min="11" max="11" width="10.88671875" style="9"/>
    <col min="12" max="12" width="14.109375" style="9" customWidth="1"/>
    <col min="13" max="13" width="14.44140625" style="9" customWidth="1"/>
    <col min="14" max="16384" width="10.88671875" style="9"/>
  </cols>
  <sheetData>
    <row r="1" spans="1:10" s="7" customFormat="1">
      <c r="A1" s="349" t="s">
        <v>772</v>
      </c>
      <c r="B1" s="1380" t="s">
        <v>143</v>
      </c>
      <c r="C1" s="1382"/>
      <c r="D1" s="1381"/>
      <c r="E1" s="1380" t="s">
        <v>446</v>
      </c>
      <c r="F1" s="1382"/>
    </row>
    <row r="2" spans="1:10" s="17" customFormat="1" ht="14.4" thickBot="1">
      <c r="A2" s="353" t="s">
        <v>118</v>
      </c>
      <c r="B2" s="887" t="s">
        <v>144</v>
      </c>
      <c r="C2" s="834" t="s">
        <v>145</v>
      </c>
      <c r="D2" s="888" t="s">
        <v>146</v>
      </c>
      <c r="E2" s="889" t="s">
        <v>34</v>
      </c>
      <c r="F2" s="890" t="s">
        <v>35</v>
      </c>
    </row>
    <row r="3" spans="1:10">
      <c r="A3" s="300" t="s">
        <v>447</v>
      </c>
      <c r="B3" s="235">
        <v>404</v>
      </c>
      <c r="C3" s="891">
        <v>388</v>
      </c>
      <c r="D3" s="892">
        <v>388</v>
      </c>
      <c r="E3" s="893" t="s">
        <v>188</v>
      </c>
      <c r="F3" s="894">
        <v>-16</v>
      </c>
    </row>
    <row r="4" spans="1:10">
      <c r="A4" s="300" t="s">
        <v>448</v>
      </c>
      <c r="B4" s="895">
        <v>2290</v>
      </c>
      <c r="C4" s="896">
        <v>2317</v>
      </c>
      <c r="D4" s="591">
        <v>2306</v>
      </c>
      <c r="E4" s="893">
        <v>-11</v>
      </c>
      <c r="F4" s="894">
        <v>16</v>
      </c>
    </row>
    <row r="5" spans="1:10" s="15" customFormat="1" ht="14.4" thickBot="1">
      <c r="A5" s="417" t="s">
        <v>449</v>
      </c>
      <c r="B5" s="437">
        <v>6869</v>
      </c>
      <c r="C5" s="438">
        <v>7003</v>
      </c>
      <c r="D5" s="593">
        <v>6860</v>
      </c>
      <c r="E5" s="897">
        <v>-143</v>
      </c>
      <c r="F5" s="898">
        <v>-9</v>
      </c>
    </row>
    <row r="6" spans="1:10" s="15" customFormat="1" ht="14.4" thickBot="1">
      <c r="A6" s="899" t="s">
        <v>450</v>
      </c>
      <c r="B6" s="693">
        <v>9563</v>
      </c>
      <c r="C6" s="812">
        <v>9708</v>
      </c>
      <c r="D6" s="695">
        <v>9554</v>
      </c>
      <c r="E6" s="900">
        <v>-154</v>
      </c>
      <c r="F6" s="901">
        <v>-9</v>
      </c>
    </row>
    <row r="7" spans="1:10" ht="14.4" thickBot="1">
      <c r="A7" s="902"/>
      <c r="B7" s="903"/>
      <c r="C7" s="904"/>
      <c r="D7" s="904"/>
      <c r="E7" s="905"/>
      <c r="F7" s="905"/>
    </row>
    <row r="8" spans="1:10" s="72" customFormat="1" ht="18" customHeight="1">
      <c r="A8" s="349" t="s">
        <v>771</v>
      </c>
      <c r="B8" s="906" t="s">
        <v>31</v>
      </c>
      <c r="C8" s="907" t="s">
        <v>32</v>
      </c>
      <c r="D8" s="907" t="s">
        <v>33</v>
      </c>
      <c r="E8" s="908"/>
      <c r="F8" s="908"/>
    </row>
    <row r="9" spans="1:10" s="30" customFormat="1" ht="14.4" thickBot="1">
      <c r="A9" s="353" t="s">
        <v>118</v>
      </c>
      <c r="B9" s="455"/>
      <c r="C9" s="456"/>
      <c r="D9" s="456"/>
      <c r="E9" s="532"/>
      <c r="F9" s="532"/>
    </row>
    <row r="10" spans="1:10">
      <c r="A10" s="710" t="s">
        <v>451</v>
      </c>
      <c r="B10" s="909">
        <v>0.81732688028992817</v>
      </c>
      <c r="C10" s="910">
        <v>0.86178082191780825</v>
      </c>
      <c r="D10" s="910">
        <v>0.86775512078625883</v>
      </c>
    </row>
    <row r="11" spans="1:10">
      <c r="A11" s="710" t="s">
        <v>452</v>
      </c>
      <c r="B11" s="909">
        <v>0.73792650464963527</v>
      </c>
      <c r="C11" s="910">
        <v>0.80140855723245563</v>
      </c>
      <c r="D11" s="910">
        <v>0.80878107185934245</v>
      </c>
    </row>
    <row r="12" spans="1:10" s="15" customFormat="1" ht="14.4" thickBot="1">
      <c r="A12" s="911" t="s">
        <v>453</v>
      </c>
      <c r="B12" s="912">
        <v>0.42548287614005487</v>
      </c>
      <c r="C12" s="913">
        <v>0.53616143034545627</v>
      </c>
      <c r="D12" s="913">
        <v>0.549685240174284</v>
      </c>
      <c r="E12" s="379"/>
      <c r="F12" s="379"/>
    </row>
    <row r="14" spans="1:10" s="15" customFormat="1" ht="14.4" thickBot="1">
      <c r="A14" s="379"/>
      <c r="B14" s="288"/>
      <c r="C14" s="288"/>
      <c r="D14" s="288"/>
      <c r="E14" s="379"/>
      <c r="F14" s="379"/>
    </row>
    <row r="15" spans="1:10" s="10" customFormat="1">
      <c r="A15" s="914"/>
      <c r="B15" s="1349" t="s">
        <v>454</v>
      </c>
      <c r="C15" s="1350"/>
      <c r="D15" s="1351"/>
      <c r="E15" s="1350" t="s">
        <v>29</v>
      </c>
      <c r="F15" s="1350"/>
      <c r="G15" s="1383"/>
      <c r="H15" s="1383"/>
      <c r="I15" s="140"/>
      <c r="J15" s="72"/>
    </row>
    <row r="16" spans="1:10" s="30" customFormat="1" ht="14.4" thickBot="1">
      <c r="A16" s="353" t="s">
        <v>118</v>
      </c>
      <c r="B16" s="528" t="s">
        <v>31</v>
      </c>
      <c r="C16" s="529" t="s">
        <v>32</v>
      </c>
      <c r="D16" s="531" t="s">
        <v>33</v>
      </c>
      <c r="E16" s="755" t="s">
        <v>34</v>
      </c>
      <c r="F16" s="755" t="s">
        <v>35</v>
      </c>
      <c r="G16" s="138"/>
      <c r="H16" s="138"/>
      <c r="I16" s="34"/>
    </row>
    <row r="17" spans="1:9">
      <c r="A17" s="300" t="s">
        <v>455</v>
      </c>
      <c r="B17" s="915">
        <v>1196073</v>
      </c>
      <c r="C17" s="916">
        <v>1517113</v>
      </c>
      <c r="D17" s="238">
        <v>1079959</v>
      </c>
      <c r="E17" s="628">
        <v>-0.2881486085743119</v>
      </c>
      <c r="F17" s="239">
        <v>-9.7079358868564003E-2</v>
      </c>
      <c r="G17" s="36"/>
      <c r="H17" s="36"/>
      <c r="I17" s="37"/>
    </row>
    <row r="18" spans="1:9">
      <c r="A18" s="300" t="s">
        <v>456</v>
      </c>
      <c r="B18" s="915">
        <v>469300</v>
      </c>
      <c r="C18" s="916">
        <v>258734</v>
      </c>
      <c r="D18" s="238">
        <v>265067</v>
      </c>
      <c r="E18" s="628">
        <v>2.447687586478775E-2</v>
      </c>
      <c r="F18" s="239">
        <v>-0.43518644790112937</v>
      </c>
      <c r="G18" s="36"/>
      <c r="H18" s="36"/>
      <c r="I18" s="37"/>
    </row>
    <row r="19" spans="1:9" s="15" customFormat="1" ht="14.4" thickBot="1">
      <c r="A19" s="417" t="s">
        <v>457</v>
      </c>
      <c r="B19" s="303">
        <v>439591</v>
      </c>
      <c r="C19" s="304">
        <v>620133</v>
      </c>
      <c r="D19" s="258">
        <v>714816</v>
      </c>
      <c r="E19" s="318">
        <v>0.15268176342816786</v>
      </c>
      <c r="F19" s="259">
        <v>0.62609334586012899</v>
      </c>
      <c r="G19" s="42"/>
      <c r="H19" s="42"/>
      <c r="I19" s="70"/>
    </row>
    <row r="20" spans="1:9" s="33" customFormat="1" ht="16.8" thickBot="1">
      <c r="A20" s="917" t="s">
        <v>893</v>
      </c>
      <c r="B20" s="918">
        <v>2104964</v>
      </c>
      <c r="C20" s="670">
        <v>2395980</v>
      </c>
      <c r="D20" s="671">
        <v>2059842</v>
      </c>
      <c r="E20" s="919">
        <v>-0.14029248992061705</v>
      </c>
      <c r="F20" s="920">
        <v>-2.143599605503943E-2</v>
      </c>
      <c r="G20" s="49"/>
      <c r="H20" s="49"/>
      <c r="I20" s="74"/>
    </row>
    <row r="21" spans="1:9" s="15" customFormat="1" ht="14.4" thickBot="1">
      <c r="A21" s="379"/>
      <c r="B21" s="379"/>
      <c r="C21" s="379"/>
      <c r="D21" s="379"/>
      <c r="E21" s="379"/>
      <c r="F21" s="379"/>
    </row>
    <row r="22" spans="1:9" s="10" customFormat="1">
      <c r="A22" s="349" t="s">
        <v>773</v>
      </c>
      <c r="B22" s="1349" t="s">
        <v>143</v>
      </c>
      <c r="C22" s="1350"/>
      <c r="D22" s="1351"/>
      <c r="E22" s="1349" t="s">
        <v>458</v>
      </c>
      <c r="F22" s="1350"/>
    </row>
    <row r="23" spans="1:9" s="30" customFormat="1" ht="14.4" thickBot="1">
      <c r="A23" s="353" t="s">
        <v>118</v>
      </c>
      <c r="B23" s="567" t="s">
        <v>144</v>
      </c>
      <c r="C23" s="568" t="s">
        <v>145</v>
      </c>
      <c r="D23" s="569" t="s">
        <v>146</v>
      </c>
      <c r="E23" s="754" t="s">
        <v>158</v>
      </c>
      <c r="F23" s="755" t="s">
        <v>159</v>
      </c>
    </row>
    <row r="24" spans="1:9" s="33" customFormat="1" ht="16.8" thickBot="1">
      <c r="A24" s="854" t="s">
        <v>894</v>
      </c>
      <c r="B24" s="921">
        <v>325</v>
      </c>
      <c r="C24" s="348">
        <v>323</v>
      </c>
      <c r="D24" s="348">
        <v>317</v>
      </c>
      <c r="E24" s="921">
        <v>-6</v>
      </c>
      <c r="F24" s="348">
        <v>-8</v>
      </c>
    </row>
    <row r="25" spans="1:9">
      <c r="A25" s="922"/>
      <c r="B25" s="247"/>
      <c r="C25" s="247"/>
      <c r="D25" s="247"/>
      <c r="E25" s="231"/>
      <c r="F25" s="247"/>
    </row>
    <row r="26" spans="1:9" ht="32.1" customHeight="1">
      <c r="A26" s="1374" t="s">
        <v>459</v>
      </c>
      <c r="B26" s="1374"/>
      <c r="C26" s="1374"/>
      <c r="D26" s="1374"/>
      <c r="E26" s="1374"/>
      <c r="F26" s="1374"/>
    </row>
    <row r="27" spans="1:9" s="15" customFormat="1" ht="14.4" thickBot="1">
      <c r="A27" s="379"/>
      <c r="B27" s="379"/>
      <c r="C27" s="379"/>
      <c r="D27" s="379"/>
      <c r="E27" s="379"/>
      <c r="F27" s="379"/>
    </row>
    <row r="28" spans="1:9" s="10" customFormat="1">
      <c r="A28" s="349" t="s">
        <v>774</v>
      </c>
      <c r="B28" s="1349" t="s">
        <v>143</v>
      </c>
      <c r="C28" s="1350"/>
      <c r="D28" s="1351"/>
      <c r="E28" s="1349" t="s">
        <v>458</v>
      </c>
      <c r="F28" s="1350"/>
    </row>
    <row r="29" spans="1:9" s="30" customFormat="1" ht="14.4" thickBot="1">
      <c r="A29" s="353" t="s">
        <v>118</v>
      </c>
      <c r="B29" s="567" t="s">
        <v>144</v>
      </c>
      <c r="C29" s="568" t="s">
        <v>145</v>
      </c>
      <c r="D29" s="569" t="s">
        <v>146</v>
      </c>
      <c r="E29" s="754" t="s">
        <v>158</v>
      </c>
      <c r="F29" s="755" t="s">
        <v>159</v>
      </c>
    </row>
    <row r="30" spans="1:9">
      <c r="A30" s="315" t="s">
        <v>447</v>
      </c>
      <c r="B30" s="231">
        <v>54</v>
      </c>
      <c r="C30" s="231">
        <v>54</v>
      </c>
      <c r="D30" s="231">
        <v>54</v>
      </c>
      <c r="E30" s="255">
        <v>0</v>
      </c>
      <c r="F30" s="233">
        <v>0</v>
      </c>
    </row>
    <row r="31" spans="1:9">
      <c r="A31" s="315" t="s">
        <v>448</v>
      </c>
      <c r="B31" s="231">
        <v>307</v>
      </c>
      <c r="C31" s="231">
        <v>310</v>
      </c>
      <c r="D31" s="231">
        <v>310</v>
      </c>
      <c r="E31" s="255">
        <v>0</v>
      </c>
      <c r="F31" s="233">
        <v>3</v>
      </c>
    </row>
    <row r="32" spans="1:9" s="15" customFormat="1" ht="14.4" thickBot="1">
      <c r="A32" s="923" t="s">
        <v>460</v>
      </c>
      <c r="B32" s="656">
        <v>555</v>
      </c>
      <c r="C32" s="656">
        <v>851</v>
      </c>
      <c r="D32" s="656">
        <v>850</v>
      </c>
      <c r="E32" s="609">
        <v>-1</v>
      </c>
      <c r="F32" s="656">
        <v>295</v>
      </c>
    </row>
    <row r="33" spans="1:6" s="33" customFormat="1" ht="14.4" thickBot="1">
      <c r="A33" s="924" t="s">
        <v>461</v>
      </c>
      <c r="B33" s="803">
        <v>916</v>
      </c>
      <c r="C33" s="670">
        <v>1215</v>
      </c>
      <c r="D33" s="670">
        <v>1214</v>
      </c>
      <c r="E33" s="803">
        <v>-1</v>
      </c>
      <c r="F33" s="802">
        <v>298</v>
      </c>
    </row>
  </sheetData>
  <mergeCells count="10">
    <mergeCell ref="B1:D1"/>
    <mergeCell ref="E1:F1"/>
    <mergeCell ref="B15:D15"/>
    <mergeCell ref="E15:F15"/>
    <mergeCell ref="G15:H15"/>
    <mergeCell ref="B22:D22"/>
    <mergeCell ref="E22:F22"/>
    <mergeCell ref="A26:F26"/>
    <mergeCell ref="B28:D28"/>
    <mergeCell ref="E28:F28"/>
  </mergeCells>
  <hyperlinks>
    <hyperlink ref="A9" location="Index!A1" display="Back to index" xr:uid="{714AB8C9-9A0C-4F26-BF9D-A4FA305A6C2E}"/>
    <hyperlink ref="A16" location="Index!A1" display="Back to index" xr:uid="{13232C8F-F883-4A5B-85F4-47D6A37CF582}"/>
    <hyperlink ref="A23" location="Index!A1" display="Back to index" xr:uid="{9612744D-7376-4516-8574-CE32DB06858A}"/>
    <hyperlink ref="A29" location="Index!A1" display="Back to index" xr:uid="{35BF0102-F7B0-4E3B-8A0A-7579137B7092}"/>
    <hyperlink ref="A2" location="Index!A1" display="Back to index" xr:uid="{DBF9AAA4-6988-844A-8763-CCEC97B1A87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theme="2" tint="-9.9978637043366805E-2"/>
  </sheetPr>
  <dimension ref="A1:G26"/>
  <sheetViews>
    <sheetView showGridLines="0" zoomScale="70" zoomScaleNormal="70" workbookViewId="0">
      <selection activeCell="F3" sqref="F3:F22"/>
    </sheetView>
  </sheetViews>
  <sheetFormatPr baseColWidth="10" defaultColWidth="10.88671875" defaultRowHeight="14.4"/>
  <cols>
    <col min="1" max="1" width="45.44140625" style="288" bestFit="1" customWidth="1"/>
    <col min="2" max="6" width="10.88671875" style="288"/>
    <col min="7" max="7" width="10.88671875" style="9"/>
  </cols>
  <sheetData>
    <row r="1" spans="1:7" s="1" customFormat="1" ht="15" customHeight="1">
      <c r="A1" s="925" t="s">
        <v>462</v>
      </c>
      <c r="B1" s="1386">
        <v>2017</v>
      </c>
      <c r="C1" s="1388">
        <v>2018</v>
      </c>
      <c r="D1" s="1388">
        <v>2019</v>
      </c>
      <c r="E1" s="1388">
        <v>2020</v>
      </c>
      <c r="F1" s="1388" t="s">
        <v>895</v>
      </c>
      <c r="G1" s="1384"/>
    </row>
    <row r="2" spans="1:7" s="5" customFormat="1" ht="15" thickBot="1">
      <c r="A2" s="353" t="s">
        <v>118</v>
      </c>
      <c r="B2" s="1387"/>
      <c r="C2" s="1389"/>
      <c r="D2" s="1389"/>
      <c r="E2" s="1389"/>
      <c r="F2" s="1389"/>
      <c r="G2" s="1385"/>
    </row>
    <row r="3" spans="1:7">
      <c r="A3" s="926" t="s">
        <v>463</v>
      </c>
      <c r="B3" s="927">
        <v>214265</v>
      </c>
      <c r="C3" s="927">
        <v>225201</v>
      </c>
      <c r="D3" s="927">
        <v>230846</v>
      </c>
      <c r="E3" s="927">
        <v>203527</v>
      </c>
      <c r="F3" s="1296">
        <v>223230</v>
      </c>
      <c r="G3" s="171"/>
    </row>
    <row r="4" spans="1:7">
      <c r="A4" s="926" t="s">
        <v>464</v>
      </c>
      <c r="B4" s="928">
        <v>2.5</v>
      </c>
      <c r="C4" s="928">
        <v>4</v>
      </c>
      <c r="D4" s="928">
        <v>2.2000000000000002</v>
      </c>
      <c r="E4" s="928">
        <v>-11.1</v>
      </c>
      <c r="F4" s="1297">
        <v>9</v>
      </c>
      <c r="G4" s="172"/>
    </row>
    <row r="5" spans="1:7">
      <c r="A5" s="926" t="s">
        <v>465</v>
      </c>
      <c r="B5" s="927">
        <v>6738</v>
      </c>
      <c r="C5" s="927">
        <v>6994</v>
      </c>
      <c r="D5" s="927">
        <v>7103</v>
      </c>
      <c r="E5" s="927">
        <v>6238</v>
      </c>
      <c r="F5" s="1296">
        <v>6768</v>
      </c>
      <c r="G5" s="171"/>
    </row>
    <row r="6" spans="1:7">
      <c r="A6" s="926" t="s">
        <v>466</v>
      </c>
      <c r="B6" s="928">
        <v>1.5</v>
      </c>
      <c r="C6" s="928">
        <v>4.2</v>
      </c>
      <c r="D6" s="928">
        <v>2.4</v>
      </c>
      <c r="E6" s="928">
        <v>-9.8000000000000007</v>
      </c>
      <c r="F6" s="1297">
        <v>8.5</v>
      </c>
      <c r="G6" s="172"/>
    </row>
    <row r="7" spans="1:7">
      <c r="A7" s="926" t="s">
        <v>467</v>
      </c>
      <c r="B7" s="928">
        <v>20.6</v>
      </c>
      <c r="C7" s="928">
        <v>21.7</v>
      </c>
      <c r="D7" s="928">
        <v>21.5</v>
      </c>
      <c r="E7" s="928">
        <v>18.8</v>
      </c>
      <c r="F7" s="1297">
        <v>19.600000000000001</v>
      </c>
      <c r="G7" s="172"/>
    </row>
    <row r="8" spans="1:7">
      <c r="A8" s="926" t="s">
        <v>468</v>
      </c>
      <c r="B8" s="928">
        <v>24.9</v>
      </c>
      <c r="C8" s="928">
        <v>25.7</v>
      </c>
      <c r="D8" s="928">
        <v>26.8</v>
      </c>
      <c r="E8" s="928">
        <v>35</v>
      </c>
      <c r="F8" s="1297">
        <v>36</v>
      </c>
      <c r="G8" s="172"/>
    </row>
    <row r="9" spans="1:7" ht="16.2">
      <c r="A9" s="926" t="s">
        <v>896</v>
      </c>
      <c r="B9" s="928">
        <v>5.6</v>
      </c>
      <c r="C9" s="928">
        <v>10.1</v>
      </c>
      <c r="D9" s="928">
        <v>6.2</v>
      </c>
      <c r="E9" s="928">
        <v>12.4</v>
      </c>
      <c r="F9" s="1297" t="s">
        <v>189</v>
      </c>
      <c r="G9" s="172"/>
    </row>
    <row r="10" spans="1:7" s="77" customFormat="1" ht="16.2">
      <c r="A10" s="929" t="s">
        <v>897</v>
      </c>
      <c r="B10" s="930">
        <v>1.4</v>
      </c>
      <c r="C10" s="930">
        <v>2.2000000000000002</v>
      </c>
      <c r="D10" s="930">
        <v>1.9</v>
      </c>
      <c r="E10" s="930">
        <v>2</v>
      </c>
      <c r="F10" s="1298">
        <v>2.2000000000000002</v>
      </c>
      <c r="G10" s="174"/>
    </row>
    <row r="11" spans="1:7" s="77" customFormat="1">
      <c r="A11" s="929" t="s">
        <v>469</v>
      </c>
      <c r="B11" s="930">
        <v>3.25</v>
      </c>
      <c r="C11" s="930">
        <v>2.75</v>
      </c>
      <c r="D11" s="930">
        <v>2.25</v>
      </c>
      <c r="E11" s="930">
        <v>0.25</v>
      </c>
      <c r="F11" s="1298">
        <v>0.25</v>
      </c>
      <c r="G11" s="174"/>
    </row>
    <row r="12" spans="1:7">
      <c r="A12" s="926" t="s">
        <v>470</v>
      </c>
      <c r="B12" s="928">
        <v>3.24</v>
      </c>
      <c r="C12" s="928">
        <v>3.37</v>
      </c>
      <c r="D12" s="928">
        <v>3.31</v>
      </c>
      <c r="E12" s="928">
        <v>3.62</v>
      </c>
      <c r="F12" s="1297" t="s">
        <v>471</v>
      </c>
      <c r="G12" s="172"/>
    </row>
    <row r="13" spans="1:7">
      <c r="A13" s="926" t="s">
        <v>472</v>
      </c>
      <c r="B13" s="931">
        <v>-3.5000000000000003E-2</v>
      </c>
      <c r="C13" s="931">
        <v>4.1000000000000002E-2</v>
      </c>
      <c r="D13" s="931">
        <v>-1.7000000000000001E-2</v>
      </c>
      <c r="E13" s="931">
        <v>9.2999999999999999E-2</v>
      </c>
      <c r="F13" s="1299">
        <v>-4.7E-2</v>
      </c>
      <c r="G13" s="173"/>
    </row>
    <row r="14" spans="1:7" s="77" customFormat="1">
      <c r="A14" s="929" t="s">
        <v>473</v>
      </c>
      <c r="B14" s="930">
        <v>-3.1</v>
      </c>
      <c r="C14" s="930">
        <v>-2.5</v>
      </c>
      <c r="D14" s="930">
        <v>-1.6</v>
      </c>
      <c r="E14" s="930">
        <v>-8.9</v>
      </c>
      <c r="F14" s="1298">
        <v>-5.5</v>
      </c>
      <c r="G14" s="174"/>
    </row>
    <row r="15" spans="1:7">
      <c r="A15" s="926" t="s">
        <v>474</v>
      </c>
      <c r="B15" s="927">
        <v>6700</v>
      </c>
      <c r="C15" s="927">
        <v>7197</v>
      </c>
      <c r="D15" s="927">
        <v>6614</v>
      </c>
      <c r="E15" s="927">
        <v>7750</v>
      </c>
      <c r="F15" s="1296">
        <v>12500</v>
      </c>
      <c r="G15" s="171"/>
    </row>
    <row r="16" spans="1:7">
      <c r="A16" s="926" t="s">
        <v>475</v>
      </c>
      <c r="B16" s="931">
        <v>3.1E-2</v>
      </c>
      <c r="C16" s="931">
        <v>3.2000000000000001E-2</v>
      </c>
      <c r="D16" s="931">
        <v>2.9000000000000001E-2</v>
      </c>
      <c r="E16" s="931">
        <v>3.7999999999999999E-2</v>
      </c>
      <c r="F16" s="1299">
        <v>5.6000000000000001E-2</v>
      </c>
      <c r="G16" s="173"/>
    </row>
    <row r="17" spans="1:7">
      <c r="A17" s="926" t="s">
        <v>476</v>
      </c>
      <c r="B17" s="927">
        <v>45422</v>
      </c>
      <c r="C17" s="927">
        <v>49066</v>
      </c>
      <c r="D17" s="927">
        <v>47688</v>
      </c>
      <c r="E17" s="927">
        <v>42413</v>
      </c>
      <c r="F17" s="1296">
        <v>53000</v>
      </c>
      <c r="G17" s="171"/>
    </row>
    <row r="18" spans="1:7">
      <c r="A18" s="926" t="s">
        <v>477</v>
      </c>
      <c r="B18" s="927">
        <v>38722</v>
      </c>
      <c r="C18" s="927">
        <v>41870</v>
      </c>
      <c r="D18" s="927">
        <v>41074</v>
      </c>
      <c r="E18" s="927">
        <v>34663</v>
      </c>
      <c r="F18" s="1296">
        <v>40500</v>
      </c>
      <c r="G18" s="171"/>
    </row>
    <row r="19" spans="1:7">
      <c r="A19" s="926" t="s">
        <v>478</v>
      </c>
      <c r="B19" s="931">
        <v>-1.2999999999999999E-2</v>
      </c>
      <c r="C19" s="931">
        <v>-1.7000000000000001E-2</v>
      </c>
      <c r="D19" s="931">
        <v>-1.4999999999999999E-2</v>
      </c>
      <c r="E19" s="931">
        <v>5.0000000000000001E-3</v>
      </c>
      <c r="F19" s="1299">
        <v>-4.0000000000000001E-3</v>
      </c>
      <c r="G19" s="172"/>
    </row>
    <row r="20" spans="1:7">
      <c r="A20" s="926" t="s">
        <v>479</v>
      </c>
      <c r="B20" s="927">
        <v>63621</v>
      </c>
      <c r="C20" s="927">
        <v>60121</v>
      </c>
      <c r="D20" s="927">
        <v>68316</v>
      </c>
      <c r="E20" s="927">
        <v>74707</v>
      </c>
      <c r="F20" s="1296">
        <v>74500</v>
      </c>
      <c r="G20" s="173"/>
    </row>
    <row r="21" spans="1:7">
      <c r="A21" s="926" t="s">
        <v>475</v>
      </c>
      <c r="B21" s="931">
        <v>0.29699999999999999</v>
      </c>
      <c r="C21" s="931">
        <v>0.26700000000000002</v>
      </c>
      <c r="D21" s="931">
        <v>0.29599999999999999</v>
      </c>
      <c r="E21" s="931">
        <v>0.36699999999999999</v>
      </c>
      <c r="F21" s="1299">
        <v>0.33400000000000002</v>
      </c>
      <c r="G21" s="171"/>
    </row>
    <row r="22" spans="1:7" s="3" customFormat="1" ht="15" thickBot="1">
      <c r="A22" s="932" t="s">
        <v>480</v>
      </c>
      <c r="B22" s="933">
        <v>20</v>
      </c>
      <c r="C22" s="933">
        <v>17</v>
      </c>
      <c r="D22" s="933">
        <v>20</v>
      </c>
      <c r="E22" s="933">
        <v>26</v>
      </c>
      <c r="F22" s="1300">
        <v>22</v>
      </c>
      <c r="G22" s="175"/>
    </row>
    <row r="23" spans="1:7">
      <c r="A23" s="934" t="s">
        <v>481</v>
      </c>
      <c r="B23" s="633"/>
      <c r="C23" s="633"/>
      <c r="D23" s="633"/>
      <c r="E23" s="633"/>
      <c r="F23" s="633"/>
      <c r="G23" s="172"/>
    </row>
    <row r="24" spans="1:7">
      <c r="A24" s="935" t="s">
        <v>482</v>
      </c>
      <c r="B24" s="633"/>
      <c r="C24" s="633"/>
      <c r="D24" s="633"/>
      <c r="E24" s="633"/>
      <c r="F24" s="633"/>
      <c r="G24" s="60"/>
    </row>
    <row r="25" spans="1:7">
      <c r="A25" s="935" t="s">
        <v>483</v>
      </c>
      <c r="B25" s="633"/>
      <c r="C25" s="633"/>
      <c r="D25" s="633"/>
      <c r="E25" s="633"/>
      <c r="F25" s="633"/>
      <c r="G25" s="60"/>
    </row>
    <row r="26" spans="1:7">
      <c r="A26" s="935" t="s">
        <v>484</v>
      </c>
      <c r="B26" s="633"/>
      <c r="C26" s="633"/>
      <c r="D26" s="633"/>
      <c r="E26" s="633"/>
      <c r="F26" s="633"/>
      <c r="G26" s="60"/>
    </row>
  </sheetData>
  <mergeCells count="6">
    <mergeCell ref="G1:G2"/>
    <mergeCell ref="B1:B2"/>
    <mergeCell ref="C1:C2"/>
    <mergeCell ref="D1:D2"/>
    <mergeCell ref="E1:E2"/>
    <mergeCell ref="F1:F2"/>
  </mergeCells>
  <hyperlinks>
    <hyperlink ref="A2" location="Index!A1" display="Back to index" xr:uid="{E93E921D-4E62-E042-8EE2-24243F305F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theme="2" tint="-9.9978637043366805E-2"/>
  </sheetPr>
  <dimension ref="A1:U84"/>
  <sheetViews>
    <sheetView showGridLines="0" topLeftCell="A19" zoomScale="70" zoomScaleNormal="70" workbookViewId="0">
      <selection activeCell="K55" sqref="K55:M55"/>
    </sheetView>
  </sheetViews>
  <sheetFormatPr baseColWidth="10" defaultColWidth="11.44140625" defaultRowHeight="14.4"/>
  <cols>
    <col min="1" max="1" width="5.33203125" style="288" customWidth="1"/>
    <col min="2" max="2" width="11.44140625" style="288"/>
    <col min="3" max="3" width="42.44140625" style="288" customWidth="1"/>
    <col min="4" max="6" width="11.77734375" style="288" bestFit="1" customWidth="1"/>
    <col min="7" max="8" width="11.5546875" style="288" bestFit="1" customWidth="1"/>
    <col min="9" max="12" width="11.44140625" style="288"/>
    <col min="13" max="13" width="37.44140625" style="288" customWidth="1"/>
    <col min="14" max="14" width="15.109375" style="288" customWidth="1"/>
    <col min="15" max="18" width="11.5546875" style="288" bestFit="1" customWidth="1"/>
    <col min="19" max="21" width="11.44140625" style="288"/>
  </cols>
  <sheetData>
    <row r="1" spans="1:21" s="83" customFormat="1">
      <c r="A1" s="1414" t="s">
        <v>485</v>
      </c>
      <c r="B1" s="1414"/>
      <c r="C1" s="1414"/>
      <c r="D1" s="1414"/>
      <c r="E1" s="1414"/>
      <c r="F1" s="1414"/>
      <c r="G1" s="1414"/>
      <c r="H1" s="1414"/>
      <c r="I1" s="306"/>
      <c r="J1" s="306"/>
      <c r="K1" s="1414" t="s">
        <v>485</v>
      </c>
      <c r="L1" s="1414"/>
      <c r="M1" s="1414"/>
      <c r="N1" s="1414"/>
      <c r="O1" s="1414"/>
      <c r="P1" s="1414"/>
      <c r="Q1" s="286"/>
      <c r="R1" s="286"/>
      <c r="S1" s="306"/>
      <c r="T1" s="306"/>
      <c r="U1" s="306"/>
    </row>
    <row r="2" spans="1:21" s="83" customFormat="1">
      <c r="A2" s="1414" t="s">
        <v>486</v>
      </c>
      <c r="B2" s="1414"/>
      <c r="C2" s="1414"/>
      <c r="D2" s="1414"/>
      <c r="E2" s="1414"/>
      <c r="F2" s="1414"/>
      <c r="G2" s="1414"/>
      <c r="H2" s="1414"/>
      <c r="I2" s="306"/>
      <c r="J2" s="306"/>
      <c r="K2" s="1414" t="s">
        <v>487</v>
      </c>
      <c r="L2" s="1414"/>
      <c r="M2" s="1414"/>
      <c r="N2" s="1414"/>
      <c r="O2" s="1414"/>
      <c r="P2" s="1414"/>
      <c r="Q2" s="286"/>
      <c r="R2" s="286"/>
      <c r="S2" s="306"/>
      <c r="T2" s="306"/>
      <c r="U2" s="306"/>
    </row>
    <row r="3" spans="1:21" s="83" customFormat="1">
      <c r="A3" s="1414" t="s">
        <v>488</v>
      </c>
      <c r="B3" s="1414"/>
      <c r="C3" s="1414"/>
      <c r="D3" s="1414"/>
      <c r="E3" s="1414"/>
      <c r="F3" s="1414"/>
      <c r="G3" s="1414"/>
      <c r="H3" s="1414"/>
      <c r="I3" s="306"/>
      <c r="J3" s="306"/>
      <c r="K3" s="1414" t="s">
        <v>489</v>
      </c>
      <c r="L3" s="1414"/>
      <c r="M3" s="1414"/>
      <c r="N3" s="1414"/>
      <c r="O3" s="1414"/>
      <c r="P3" s="1414"/>
      <c r="Q3" s="286"/>
      <c r="R3" s="286"/>
      <c r="S3" s="306"/>
      <c r="T3" s="306"/>
      <c r="U3" s="306"/>
    </row>
    <row r="4" spans="1:21" s="83" customFormat="1" ht="15" thickBot="1">
      <c r="A4" s="217" t="s">
        <v>118</v>
      </c>
      <c r="B4" s="307"/>
      <c r="C4" s="307"/>
      <c r="D4" s="307"/>
      <c r="E4" s="307"/>
      <c r="F4" s="307"/>
      <c r="G4" s="307"/>
      <c r="H4" s="307"/>
      <c r="I4" s="306"/>
      <c r="J4" s="306"/>
      <c r="K4" s="217" t="s">
        <v>118</v>
      </c>
      <c r="L4" s="218"/>
      <c r="M4" s="218"/>
      <c r="N4" s="218"/>
      <c r="O4" s="218"/>
      <c r="P4" s="218"/>
      <c r="Q4" s="286"/>
      <c r="R4" s="286"/>
      <c r="S4" s="306"/>
      <c r="T4" s="306"/>
      <c r="U4" s="306"/>
    </row>
    <row r="5" spans="1:21">
      <c r="A5" s="941"/>
      <c r="B5" s="942"/>
      <c r="C5" s="943"/>
      <c r="D5" s="1415" t="s">
        <v>143</v>
      </c>
      <c r="E5" s="1416"/>
      <c r="F5" s="1417"/>
      <c r="G5" s="1418" t="s">
        <v>29</v>
      </c>
      <c r="H5" s="1419"/>
      <c r="K5" s="219"/>
      <c r="L5" s="219"/>
      <c r="M5" s="219"/>
      <c r="N5" s="1415" t="s">
        <v>143</v>
      </c>
      <c r="O5" s="1416"/>
      <c r="P5" s="1417"/>
      <c r="Q5" s="1418" t="s">
        <v>29</v>
      </c>
      <c r="R5" s="1419"/>
    </row>
    <row r="6" spans="1:21" ht="15" thickBot="1">
      <c r="A6" s="1420"/>
      <c r="B6" s="1421"/>
      <c r="C6" s="1422"/>
      <c r="D6" s="944" t="s">
        <v>144</v>
      </c>
      <c r="E6" s="945" t="s">
        <v>145</v>
      </c>
      <c r="F6" s="946" t="s">
        <v>146</v>
      </c>
      <c r="G6" s="947" t="s">
        <v>34</v>
      </c>
      <c r="H6" s="948" t="s">
        <v>35</v>
      </c>
      <c r="K6" s="949"/>
      <c r="L6" s="949"/>
      <c r="M6" s="949"/>
      <c r="N6" s="944" t="s">
        <v>144</v>
      </c>
      <c r="O6" s="945" t="s">
        <v>145</v>
      </c>
      <c r="P6" s="946" t="s">
        <v>146</v>
      </c>
      <c r="Q6" s="947" t="s">
        <v>34</v>
      </c>
      <c r="R6" s="948" t="s">
        <v>35</v>
      </c>
    </row>
    <row r="7" spans="1:21" ht="15" customHeight="1">
      <c r="A7" s="1423" t="s">
        <v>490</v>
      </c>
      <c r="B7" s="1424"/>
      <c r="C7" s="1425"/>
      <c r="D7" s="950"/>
      <c r="E7" s="950"/>
      <c r="F7" s="950"/>
      <c r="G7" s="951"/>
      <c r="H7" s="952"/>
      <c r="K7" s="1411" t="s">
        <v>491</v>
      </c>
      <c r="L7" s="1412"/>
      <c r="M7" s="1413"/>
      <c r="N7" s="225"/>
      <c r="O7" s="226"/>
      <c r="P7" s="226"/>
      <c r="Q7" s="294"/>
      <c r="R7" s="229"/>
    </row>
    <row r="8" spans="1:21" ht="15" customHeight="1">
      <c r="A8" s="1393" t="s">
        <v>898</v>
      </c>
      <c r="B8" s="1394"/>
      <c r="C8" s="1395"/>
      <c r="D8" s="950"/>
      <c r="E8" s="950"/>
      <c r="F8" s="950"/>
      <c r="G8" s="951"/>
      <c r="H8" s="952"/>
      <c r="K8" s="298"/>
      <c r="L8" s="1391" t="s">
        <v>492</v>
      </c>
      <c r="M8" s="1392"/>
      <c r="N8" s="236">
        <v>3163609</v>
      </c>
      <c r="O8" s="237">
        <v>2703100</v>
      </c>
      <c r="P8" s="237">
        <v>2816073</v>
      </c>
      <c r="Q8" s="628">
        <v>4.2000000000000003E-2</v>
      </c>
      <c r="R8" s="240">
        <v>-0.11</v>
      </c>
    </row>
    <row r="9" spans="1:21" ht="17.100000000000001" customHeight="1">
      <c r="A9" s="235"/>
      <c r="B9" s="1391" t="s">
        <v>493</v>
      </c>
      <c r="C9" s="1392"/>
      <c r="D9" s="237">
        <v>6787357</v>
      </c>
      <c r="E9" s="237">
        <v>8176612</v>
      </c>
      <c r="F9" s="238">
        <v>7281695</v>
      </c>
      <c r="G9" s="239">
        <v>-0.109</v>
      </c>
      <c r="H9" s="240">
        <v>7.2999999999999995E-2</v>
      </c>
      <c r="K9" s="296"/>
      <c r="L9" s="1391" t="s">
        <v>806</v>
      </c>
      <c r="M9" s="1392"/>
      <c r="N9" s="236">
        <v>-784082</v>
      </c>
      <c r="O9" s="237">
        <v>-633880</v>
      </c>
      <c r="P9" s="237">
        <v>-692690</v>
      </c>
      <c r="Q9" s="628">
        <v>9.2999999999999999E-2</v>
      </c>
      <c r="R9" s="240">
        <v>-0.11700000000000001</v>
      </c>
    </row>
    <row r="10" spans="1:21" ht="15" customHeight="1">
      <c r="A10" s="235"/>
      <c r="B10" s="1391" t="s">
        <v>494</v>
      </c>
      <c r="C10" s="1392"/>
      <c r="D10" s="237">
        <v>19538429</v>
      </c>
      <c r="E10" s="237">
        <v>28576382</v>
      </c>
      <c r="F10" s="238">
        <v>31982816</v>
      </c>
      <c r="G10" s="239">
        <v>0.11899999999999999</v>
      </c>
      <c r="H10" s="240">
        <v>0.63700000000000001</v>
      </c>
      <c r="K10" s="298"/>
      <c r="L10" s="1402" t="s">
        <v>262</v>
      </c>
      <c r="M10" s="1403"/>
      <c r="N10" s="241">
        <v>2379527</v>
      </c>
      <c r="O10" s="242">
        <v>2069220</v>
      </c>
      <c r="P10" s="242">
        <v>2123383</v>
      </c>
      <c r="Q10" s="953">
        <v>2.5999999999999999E-2</v>
      </c>
      <c r="R10" s="245">
        <v>-0.108</v>
      </c>
    </row>
    <row r="11" spans="1:21">
      <c r="A11" s="1390"/>
      <c r="B11" s="1391"/>
      <c r="C11" s="1392"/>
      <c r="D11" s="231"/>
      <c r="E11" s="231"/>
      <c r="F11" s="232"/>
      <c r="G11" s="233"/>
      <c r="H11" s="234"/>
      <c r="K11" s="1400"/>
      <c r="L11" s="1358"/>
      <c r="M11" s="1399"/>
      <c r="N11" s="230"/>
      <c r="O11" s="231"/>
      <c r="P11" s="231"/>
      <c r="Q11" s="255"/>
      <c r="R11" s="234"/>
    </row>
    <row r="12" spans="1:21" ht="15" customHeight="1">
      <c r="A12" s="1396" t="s">
        <v>495</v>
      </c>
      <c r="B12" s="1397"/>
      <c r="C12" s="1398"/>
      <c r="D12" s="242">
        <v>26325786</v>
      </c>
      <c r="E12" s="242">
        <v>36752994</v>
      </c>
      <c r="F12" s="243">
        <v>39264511</v>
      </c>
      <c r="G12" s="244">
        <v>6.8000000000000005E-2</v>
      </c>
      <c r="H12" s="245">
        <v>0.49099999999999999</v>
      </c>
      <c r="K12" s="1390" t="s">
        <v>211</v>
      </c>
      <c r="L12" s="1391"/>
      <c r="M12" s="1392"/>
      <c r="N12" s="236">
        <v>-1388711</v>
      </c>
      <c r="O12" s="237">
        <v>-785194</v>
      </c>
      <c r="P12" s="237">
        <v>-622982</v>
      </c>
      <c r="Q12" s="628">
        <v>-0.20699999999999999</v>
      </c>
      <c r="R12" s="240">
        <v>-0.55100000000000005</v>
      </c>
    </row>
    <row r="13" spans="1:21">
      <c r="A13" s="1390"/>
      <c r="B13" s="1391"/>
      <c r="C13" s="1392"/>
      <c r="D13" s="231"/>
      <c r="E13" s="231"/>
      <c r="F13" s="232"/>
      <c r="G13" s="233"/>
      <c r="H13" s="234"/>
      <c r="K13" s="1390" t="s">
        <v>212</v>
      </c>
      <c r="L13" s="1391"/>
      <c r="M13" s="1392"/>
      <c r="N13" s="236">
        <v>47230</v>
      </c>
      <c r="O13" s="237">
        <v>52529</v>
      </c>
      <c r="P13" s="237">
        <v>65335</v>
      </c>
      <c r="Q13" s="628">
        <v>0.24399999999999999</v>
      </c>
      <c r="R13" s="240">
        <v>0.38300000000000001</v>
      </c>
    </row>
    <row r="14" spans="1:21" ht="15" customHeight="1">
      <c r="A14" s="1390" t="s">
        <v>899</v>
      </c>
      <c r="B14" s="1391"/>
      <c r="C14" s="1392"/>
      <c r="D14" s="237">
        <v>4424345</v>
      </c>
      <c r="E14" s="237">
        <v>2394302</v>
      </c>
      <c r="F14" s="238">
        <v>1769690</v>
      </c>
      <c r="G14" s="239">
        <v>-0.26100000000000001</v>
      </c>
      <c r="H14" s="240">
        <v>-0.6</v>
      </c>
      <c r="K14" s="1404" t="s">
        <v>210</v>
      </c>
      <c r="L14" s="1405"/>
      <c r="M14" s="1406"/>
      <c r="N14" s="849">
        <v>-1341481</v>
      </c>
      <c r="O14" s="850">
        <v>-732665</v>
      </c>
      <c r="P14" s="850">
        <v>-557647</v>
      </c>
      <c r="Q14" s="954">
        <v>-0.23899999999999999</v>
      </c>
      <c r="R14" s="955">
        <v>-0.58399999999999996</v>
      </c>
    </row>
    <row r="15" spans="1:21" ht="36" customHeight="1">
      <c r="A15" s="1390"/>
      <c r="B15" s="1391"/>
      <c r="C15" s="1392"/>
      <c r="D15" s="231"/>
      <c r="E15" s="231"/>
      <c r="F15" s="232"/>
      <c r="G15" s="233"/>
      <c r="H15" s="234"/>
      <c r="K15" s="1401"/>
      <c r="L15" s="1402"/>
      <c r="M15" s="1403"/>
      <c r="N15" s="246"/>
      <c r="O15" s="247"/>
      <c r="P15" s="247"/>
      <c r="Q15" s="255"/>
      <c r="R15" s="234"/>
    </row>
    <row r="16" spans="1:21" ht="15" customHeight="1">
      <c r="A16" s="1390" t="s">
        <v>562</v>
      </c>
      <c r="B16" s="1391"/>
      <c r="C16" s="1392"/>
      <c r="D16" s="237">
        <v>4185638</v>
      </c>
      <c r="E16" s="237">
        <v>6467471</v>
      </c>
      <c r="F16" s="238">
        <v>8083128</v>
      </c>
      <c r="G16" s="239">
        <v>0.25</v>
      </c>
      <c r="H16" s="240">
        <v>0.93100000000000005</v>
      </c>
      <c r="K16" s="1404" t="s">
        <v>496</v>
      </c>
      <c r="L16" s="1405"/>
      <c r="M16" s="1406"/>
      <c r="N16" s="849">
        <v>1038046</v>
      </c>
      <c r="O16" s="850">
        <v>1336555</v>
      </c>
      <c r="P16" s="850">
        <v>1565736</v>
      </c>
      <c r="Q16" s="954">
        <v>0.17100000000000001</v>
      </c>
      <c r="R16" s="955">
        <v>0.50800000000000001</v>
      </c>
    </row>
    <row r="17" spans="1:18" ht="30" customHeight="1">
      <c r="A17" s="1390" t="s">
        <v>780</v>
      </c>
      <c r="B17" s="1391"/>
      <c r="C17" s="1392"/>
      <c r="D17" s="237">
        <v>28388372</v>
      </c>
      <c r="E17" s="237">
        <v>43743889</v>
      </c>
      <c r="F17" s="238">
        <v>45681969</v>
      </c>
      <c r="G17" s="239">
        <v>4.3999999999999997E-2</v>
      </c>
      <c r="H17" s="240">
        <v>0.60899999999999999</v>
      </c>
      <c r="K17" s="1404"/>
      <c r="L17" s="1405"/>
      <c r="M17" s="1406"/>
      <c r="N17" s="246"/>
      <c r="O17" s="247"/>
      <c r="P17" s="247"/>
      <c r="Q17" s="255"/>
      <c r="R17" s="234"/>
    </row>
    <row r="18" spans="1:18" ht="15" customHeight="1">
      <c r="A18" s="1390" t="s">
        <v>151</v>
      </c>
      <c r="B18" s="1391"/>
      <c r="C18" s="1392"/>
      <c r="D18" s="237">
        <v>4242643</v>
      </c>
      <c r="E18" s="237">
        <v>4962382</v>
      </c>
      <c r="F18" s="238">
        <v>5647635</v>
      </c>
      <c r="G18" s="239">
        <v>0.13800000000000001</v>
      </c>
      <c r="H18" s="240">
        <v>0.33100000000000002</v>
      </c>
      <c r="K18" s="1393" t="s">
        <v>497</v>
      </c>
      <c r="L18" s="1394"/>
      <c r="M18" s="1395"/>
      <c r="N18" s="230"/>
      <c r="O18" s="231"/>
      <c r="P18" s="231"/>
      <c r="Q18" s="255"/>
      <c r="R18" s="234"/>
    </row>
    <row r="19" spans="1:18">
      <c r="A19" s="1390"/>
      <c r="B19" s="1391"/>
      <c r="C19" s="1392"/>
      <c r="D19" s="231"/>
      <c r="E19" s="231"/>
      <c r="F19" s="232"/>
      <c r="G19" s="233"/>
      <c r="H19" s="234"/>
      <c r="K19" s="296"/>
      <c r="L19" s="1358" t="s">
        <v>498</v>
      </c>
      <c r="M19" s="1399"/>
      <c r="N19" s="236">
        <v>760329</v>
      </c>
      <c r="O19" s="237">
        <v>873155</v>
      </c>
      <c r="P19" s="237">
        <v>830771</v>
      </c>
      <c r="Q19" s="628">
        <v>-4.9000000000000002E-2</v>
      </c>
      <c r="R19" s="240">
        <v>9.2999999999999999E-2</v>
      </c>
    </row>
    <row r="20" spans="1:18" ht="15" customHeight="1">
      <c r="A20" s="1390" t="s">
        <v>49</v>
      </c>
      <c r="B20" s="1391"/>
      <c r="C20" s="1392"/>
      <c r="D20" s="237">
        <v>120708515</v>
      </c>
      <c r="E20" s="237">
        <v>137659885</v>
      </c>
      <c r="F20" s="238">
        <v>137031239</v>
      </c>
      <c r="G20" s="239">
        <v>-5.0000000000000001E-3</v>
      </c>
      <c r="H20" s="240">
        <v>0.13500000000000001</v>
      </c>
      <c r="K20" s="296"/>
      <c r="L20" s="1358" t="s">
        <v>282</v>
      </c>
      <c r="M20" s="1399"/>
      <c r="N20" s="236">
        <v>166983</v>
      </c>
      <c r="O20" s="237">
        <v>151464</v>
      </c>
      <c r="P20" s="237">
        <v>179889</v>
      </c>
      <c r="Q20" s="628">
        <v>0.188</v>
      </c>
      <c r="R20" s="240">
        <v>7.6999999999999999E-2</v>
      </c>
    </row>
    <row r="21" spans="1:18" ht="16.8">
      <c r="A21" s="235"/>
      <c r="B21" s="1358" t="s">
        <v>499</v>
      </c>
      <c r="C21" s="1399"/>
      <c r="D21" s="237">
        <v>117129011</v>
      </c>
      <c r="E21" s="237">
        <v>132984154</v>
      </c>
      <c r="F21" s="238">
        <v>132162756</v>
      </c>
      <c r="G21" s="239">
        <v>-6.0000000000000001E-3</v>
      </c>
      <c r="H21" s="240">
        <v>0.128</v>
      </c>
      <c r="K21" s="296"/>
      <c r="L21" s="1358" t="s">
        <v>900</v>
      </c>
      <c r="M21" s="1399"/>
      <c r="N21" s="236">
        <v>-120633</v>
      </c>
      <c r="O21" s="237">
        <v>162523</v>
      </c>
      <c r="P21" s="237">
        <v>16287</v>
      </c>
      <c r="Q21" s="628">
        <v>0.9</v>
      </c>
      <c r="R21" s="234" t="s">
        <v>284</v>
      </c>
    </row>
    <row r="22" spans="1:18" ht="16.8">
      <c r="A22" s="235"/>
      <c r="B22" s="1391" t="s">
        <v>500</v>
      </c>
      <c r="C22" s="1392"/>
      <c r="D22" s="237">
        <v>3579504</v>
      </c>
      <c r="E22" s="237">
        <v>4675731</v>
      </c>
      <c r="F22" s="238">
        <v>4868483</v>
      </c>
      <c r="G22" s="239">
        <v>4.1000000000000002E-2</v>
      </c>
      <c r="H22" s="240">
        <v>0.36</v>
      </c>
      <c r="K22" s="296"/>
      <c r="L22" s="1358" t="s">
        <v>901</v>
      </c>
      <c r="M22" s="1399"/>
      <c r="N22" s="236">
        <v>19225</v>
      </c>
      <c r="O22" s="237">
        <v>19297</v>
      </c>
      <c r="P22" s="237">
        <v>29405</v>
      </c>
      <c r="Q22" s="628">
        <v>0.52400000000000002</v>
      </c>
      <c r="R22" s="240">
        <v>0.53</v>
      </c>
    </row>
    <row r="23" spans="1:18">
      <c r="A23" s="235"/>
      <c r="B23" s="1391" t="s">
        <v>781</v>
      </c>
      <c r="C23" s="1392"/>
      <c r="D23" s="237">
        <v>-5931772</v>
      </c>
      <c r="E23" s="237">
        <v>-9898760</v>
      </c>
      <c r="F23" s="238">
        <v>-9744298</v>
      </c>
      <c r="G23" s="239">
        <v>-1.6E-2</v>
      </c>
      <c r="H23" s="240">
        <v>0.64300000000000002</v>
      </c>
      <c r="K23" s="296"/>
      <c r="L23" s="1358" t="s">
        <v>285</v>
      </c>
      <c r="M23" s="1399"/>
      <c r="N23" s="236">
        <v>35430</v>
      </c>
      <c r="O23" s="237">
        <v>18298</v>
      </c>
      <c r="P23" s="237">
        <v>69723</v>
      </c>
      <c r="Q23" s="628">
        <v>2.81</v>
      </c>
      <c r="R23" s="240">
        <v>0.96799999999999997</v>
      </c>
    </row>
    <row r="24" spans="1:18">
      <c r="A24" s="1390" t="s">
        <v>501</v>
      </c>
      <c r="B24" s="1391"/>
      <c r="C24" s="1392"/>
      <c r="D24" s="237">
        <v>114776743</v>
      </c>
      <c r="E24" s="237">
        <v>127761125</v>
      </c>
      <c r="F24" s="238">
        <v>127286941</v>
      </c>
      <c r="G24" s="239">
        <v>-4.0000000000000001E-3</v>
      </c>
      <c r="H24" s="240">
        <v>0.109</v>
      </c>
      <c r="K24" s="296"/>
      <c r="L24" s="1358" t="s">
        <v>286</v>
      </c>
      <c r="M24" s="1399"/>
      <c r="N24" s="236">
        <v>-20849</v>
      </c>
      <c r="O24" s="237">
        <v>11152</v>
      </c>
      <c r="P24" s="237">
        <v>-5536</v>
      </c>
      <c r="Q24" s="255" t="s">
        <v>284</v>
      </c>
      <c r="R24" s="240">
        <v>-0.73399999999999999</v>
      </c>
    </row>
    <row r="25" spans="1:18">
      <c r="A25" s="1390"/>
      <c r="B25" s="1391"/>
      <c r="C25" s="1392"/>
      <c r="D25" s="231"/>
      <c r="E25" s="231"/>
      <c r="F25" s="232"/>
      <c r="G25" s="233"/>
      <c r="H25" s="234"/>
      <c r="K25" s="296"/>
      <c r="L25" s="1391" t="s">
        <v>784</v>
      </c>
      <c r="M25" s="1392"/>
      <c r="N25" s="236">
        <v>117770</v>
      </c>
      <c r="O25" s="237">
        <v>94517</v>
      </c>
      <c r="P25" s="237">
        <v>73991</v>
      </c>
      <c r="Q25" s="628">
        <v>-0.217</v>
      </c>
      <c r="R25" s="240">
        <v>-0.372</v>
      </c>
    </row>
    <row r="26" spans="1:18" ht="15" customHeight="1">
      <c r="A26" s="1390" t="s">
        <v>902</v>
      </c>
      <c r="B26" s="1391"/>
      <c r="C26" s="1392"/>
      <c r="D26" s="237">
        <v>559321</v>
      </c>
      <c r="E26" s="237">
        <v>823270</v>
      </c>
      <c r="F26" s="238">
        <v>888420</v>
      </c>
      <c r="G26" s="239">
        <v>7.9000000000000001E-2</v>
      </c>
      <c r="H26" s="240">
        <v>0.58799999999999997</v>
      </c>
      <c r="K26" s="298"/>
      <c r="L26" s="316" t="s">
        <v>502</v>
      </c>
      <c r="M26" s="248"/>
      <c r="N26" s="241">
        <v>958255</v>
      </c>
      <c r="O26" s="242">
        <v>1330406</v>
      </c>
      <c r="P26" s="242">
        <v>1194530</v>
      </c>
      <c r="Q26" s="953">
        <v>-0.10199999999999999</v>
      </c>
      <c r="R26" s="245">
        <v>0.247</v>
      </c>
    </row>
    <row r="27" spans="1:18" ht="15" customHeight="1">
      <c r="A27" s="1390" t="s">
        <v>503</v>
      </c>
      <c r="B27" s="1391"/>
      <c r="C27" s="1392"/>
      <c r="D27" s="237">
        <v>787672</v>
      </c>
      <c r="E27" s="237">
        <v>919419</v>
      </c>
      <c r="F27" s="238">
        <v>981379</v>
      </c>
      <c r="G27" s="239">
        <v>6.7000000000000004E-2</v>
      </c>
      <c r="H27" s="240">
        <v>0.246</v>
      </c>
      <c r="K27" s="1401"/>
      <c r="L27" s="1402"/>
      <c r="M27" s="1403"/>
      <c r="N27" s="230"/>
      <c r="O27" s="231"/>
      <c r="P27" s="231"/>
      <c r="Q27" s="255"/>
      <c r="R27" s="234"/>
    </row>
    <row r="28" spans="1:18" ht="15" customHeight="1">
      <c r="A28" s="1390" t="s">
        <v>504</v>
      </c>
      <c r="B28" s="1391"/>
      <c r="C28" s="1392"/>
      <c r="D28" s="237">
        <v>822669</v>
      </c>
      <c r="E28" s="237">
        <v>937223</v>
      </c>
      <c r="F28" s="238">
        <v>827807</v>
      </c>
      <c r="G28" s="239">
        <v>-0.11700000000000001</v>
      </c>
      <c r="H28" s="240">
        <v>6.0000000000000001E-3</v>
      </c>
      <c r="K28" s="1401" t="s">
        <v>40</v>
      </c>
      <c r="L28" s="1402"/>
      <c r="M28" s="1403"/>
      <c r="N28" s="230"/>
      <c r="O28" s="231"/>
      <c r="P28" s="231"/>
      <c r="Q28" s="255"/>
      <c r="R28" s="234"/>
    </row>
    <row r="29" spans="1:18" ht="17.100000000000001" customHeight="1">
      <c r="A29" s="1390" t="s">
        <v>903</v>
      </c>
      <c r="B29" s="1391"/>
      <c r="C29" s="1392"/>
      <c r="D29" s="237">
        <v>2203086</v>
      </c>
      <c r="E29" s="237">
        <v>2077803</v>
      </c>
      <c r="F29" s="238">
        <v>1996860</v>
      </c>
      <c r="G29" s="239">
        <v>-3.9E-2</v>
      </c>
      <c r="H29" s="240">
        <v>-9.4E-2</v>
      </c>
      <c r="K29" s="296"/>
      <c r="L29" s="1358" t="s">
        <v>904</v>
      </c>
      <c r="M29" s="1399"/>
      <c r="N29" s="236">
        <v>627935</v>
      </c>
      <c r="O29" s="237">
        <v>652669</v>
      </c>
      <c r="P29" s="237">
        <v>643928</v>
      </c>
      <c r="Q29" s="628">
        <v>-1.2999999999999999E-2</v>
      </c>
      <c r="R29" s="240">
        <v>2.5000000000000001E-2</v>
      </c>
    </row>
    <row r="30" spans="1:18" ht="16.8">
      <c r="A30" s="1390" t="s">
        <v>505</v>
      </c>
      <c r="B30" s="1391"/>
      <c r="C30" s="1392"/>
      <c r="D30" s="237">
        <v>555598</v>
      </c>
      <c r="E30" s="237">
        <v>455343</v>
      </c>
      <c r="F30" s="238">
        <v>532584</v>
      </c>
      <c r="G30" s="239">
        <v>0.17</v>
      </c>
      <c r="H30" s="240">
        <v>-4.1000000000000002E-2</v>
      </c>
      <c r="K30" s="296"/>
      <c r="L30" s="1358" t="s">
        <v>905</v>
      </c>
      <c r="M30" s="1399"/>
      <c r="N30" s="236">
        <v>-373502</v>
      </c>
      <c r="O30" s="237">
        <v>-492738</v>
      </c>
      <c r="P30" s="237">
        <v>-623353</v>
      </c>
      <c r="Q30" s="628">
        <v>0.26500000000000001</v>
      </c>
      <c r="R30" s="240">
        <v>0.66900000000000004</v>
      </c>
    </row>
    <row r="31" spans="1:18" ht="17.100000000000001" customHeight="1">
      <c r="A31" s="1390" t="s">
        <v>615</v>
      </c>
      <c r="B31" s="1391"/>
      <c r="C31" s="1392"/>
      <c r="D31" s="237">
        <v>618310</v>
      </c>
      <c r="E31" s="237">
        <v>645886</v>
      </c>
      <c r="F31" s="238">
        <v>620603</v>
      </c>
      <c r="G31" s="239">
        <v>-3.9E-2</v>
      </c>
      <c r="H31" s="240">
        <v>4.0000000000000001E-3</v>
      </c>
      <c r="K31" s="296"/>
      <c r="L31" s="1358" t="s">
        <v>906</v>
      </c>
      <c r="M31" s="1399"/>
      <c r="N31" s="236">
        <v>-112507</v>
      </c>
      <c r="O31" s="237">
        <v>-75065</v>
      </c>
      <c r="P31" s="237">
        <v>-85822</v>
      </c>
      <c r="Q31" s="628">
        <v>0.14299999999999999</v>
      </c>
      <c r="R31" s="240">
        <v>-0.23699999999999999</v>
      </c>
    </row>
    <row r="32" spans="1:18" ht="15" customHeight="1">
      <c r="A32" s="1390" t="s">
        <v>779</v>
      </c>
      <c r="B32" s="1391"/>
      <c r="C32" s="1392"/>
      <c r="D32" s="237">
        <v>2424404</v>
      </c>
      <c r="E32" s="237">
        <v>2639297</v>
      </c>
      <c r="F32" s="238">
        <v>2599291</v>
      </c>
      <c r="G32" s="239">
        <v>-1.4999999999999999E-2</v>
      </c>
      <c r="H32" s="240">
        <v>7.1999999999999995E-2</v>
      </c>
      <c r="K32" s="298"/>
      <c r="L32" s="956" t="s">
        <v>306</v>
      </c>
      <c r="M32" s="248"/>
      <c r="N32" s="241">
        <v>141926</v>
      </c>
      <c r="O32" s="242">
        <v>84866</v>
      </c>
      <c r="P32" s="242">
        <v>-65247</v>
      </c>
      <c r="Q32" s="957" t="s">
        <v>284</v>
      </c>
      <c r="R32" s="249" t="s">
        <v>284</v>
      </c>
    </row>
    <row r="33" spans="1:18" ht="15" customHeight="1">
      <c r="A33" s="1390" t="s">
        <v>907</v>
      </c>
      <c r="B33" s="1391"/>
      <c r="C33" s="1392"/>
      <c r="D33" s="237">
        <v>7507302</v>
      </c>
      <c r="E33" s="237">
        <v>6825759</v>
      </c>
      <c r="F33" s="238">
        <v>8109764</v>
      </c>
      <c r="G33" s="239">
        <v>0.188</v>
      </c>
      <c r="H33" s="240">
        <v>0.08</v>
      </c>
      <c r="K33" s="1393"/>
      <c r="L33" s="1394"/>
      <c r="M33" s="1395"/>
      <c r="N33" s="230"/>
      <c r="O33" s="231"/>
      <c r="P33" s="231"/>
      <c r="Q33" s="230"/>
      <c r="R33" s="232"/>
    </row>
    <row r="34" spans="1:18">
      <c r="A34" s="1390"/>
      <c r="B34" s="1391"/>
      <c r="C34" s="1392"/>
      <c r="D34" s="231"/>
      <c r="E34" s="231"/>
      <c r="F34" s="232"/>
      <c r="G34" s="233"/>
      <c r="H34" s="234"/>
      <c r="K34" s="1401" t="s">
        <v>506</v>
      </c>
      <c r="L34" s="1402"/>
      <c r="M34" s="1403"/>
      <c r="N34" s="230"/>
      <c r="O34" s="231"/>
      <c r="P34" s="231"/>
      <c r="Q34" s="255"/>
      <c r="R34" s="234"/>
    </row>
    <row r="35" spans="1:18" ht="15" customHeight="1">
      <c r="A35" s="1396" t="s">
        <v>507</v>
      </c>
      <c r="B35" s="1397"/>
      <c r="C35" s="1398"/>
      <c r="D35" s="242">
        <v>197821889</v>
      </c>
      <c r="E35" s="242">
        <v>237406163</v>
      </c>
      <c r="F35" s="243">
        <v>244290582</v>
      </c>
      <c r="G35" s="244">
        <v>2.9000000000000001E-2</v>
      </c>
      <c r="H35" s="245">
        <v>0.23499999999999999</v>
      </c>
      <c r="K35" s="296"/>
      <c r="L35" s="1358" t="s">
        <v>508</v>
      </c>
      <c r="M35" s="1399"/>
      <c r="N35" s="236">
        <v>-891183</v>
      </c>
      <c r="O35" s="237">
        <v>-792335</v>
      </c>
      <c r="P35" s="237">
        <v>-857559</v>
      </c>
      <c r="Q35" s="628">
        <v>8.2000000000000003E-2</v>
      </c>
      <c r="R35" s="240">
        <v>-3.7999999999999999E-2</v>
      </c>
    </row>
    <row r="36" spans="1:18" ht="16.8">
      <c r="A36" s="1390"/>
      <c r="B36" s="1391"/>
      <c r="C36" s="1392"/>
      <c r="D36" s="231"/>
      <c r="E36" s="231"/>
      <c r="F36" s="232"/>
      <c r="G36" s="233"/>
      <c r="H36" s="234"/>
      <c r="K36" s="296"/>
      <c r="L36" s="1391" t="s">
        <v>908</v>
      </c>
      <c r="M36" s="1392"/>
      <c r="N36" s="236">
        <v>-542104</v>
      </c>
      <c r="O36" s="237">
        <v>-749393</v>
      </c>
      <c r="P36" s="237">
        <v>-580842</v>
      </c>
      <c r="Q36" s="628">
        <v>-0.22500000000000001</v>
      </c>
      <c r="R36" s="240">
        <v>7.0999999999999994E-2</v>
      </c>
    </row>
    <row r="37" spans="1:18" ht="16.8">
      <c r="A37" s="1426" t="s">
        <v>509</v>
      </c>
      <c r="B37" s="1427"/>
      <c r="C37" s="1428"/>
      <c r="D37" s="231"/>
      <c r="E37" s="231"/>
      <c r="F37" s="232"/>
      <c r="G37" s="233"/>
      <c r="H37" s="234"/>
      <c r="K37" s="296"/>
      <c r="L37" s="1358" t="s">
        <v>909</v>
      </c>
      <c r="M37" s="1399"/>
      <c r="N37" s="236">
        <v>-169959</v>
      </c>
      <c r="O37" s="237">
        <v>-158494</v>
      </c>
      <c r="P37" s="237">
        <v>-166765</v>
      </c>
      <c r="Q37" s="628">
        <v>5.1999999999999998E-2</v>
      </c>
      <c r="R37" s="240">
        <v>-1.9E-2</v>
      </c>
    </row>
    <row r="38" spans="1:18" ht="15" customHeight="1">
      <c r="A38" s="1393" t="s">
        <v>50</v>
      </c>
      <c r="B38" s="1394"/>
      <c r="C38" s="1395"/>
      <c r="D38" s="231"/>
      <c r="E38" s="231"/>
      <c r="F38" s="232"/>
      <c r="G38" s="233"/>
      <c r="H38" s="234"/>
      <c r="K38" s="296"/>
      <c r="L38" s="1391" t="s">
        <v>510</v>
      </c>
      <c r="M38" s="1392"/>
      <c r="N38" s="230" t="s">
        <v>188</v>
      </c>
      <c r="O38" s="231" t="s">
        <v>188</v>
      </c>
      <c r="P38" s="231" t="s">
        <v>188</v>
      </c>
      <c r="Q38" s="255" t="s">
        <v>284</v>
      </c>
      <c r="R38" s="234" t="s">
        <v>284</v>
      </c>
    </row>
    <row r="39" spans="1:18">
      <c r="A39" s="235"/>
      <c r="B39" s="1391" t="s">
        <v>493</v>
      </c>
      <c r="C39" s="1392"/>
      <c r="D39" s="237">
        <v>32231854</v>
      </c>
      <c r="E39" s="237">
        <v>47623119</v>
      </c>
      <c r="F39" s="238">
        <v>48469215</v>
      </c>
      <c r="G39" s="239">
        <v>1.7999999999999999E-2</v>
      </c>
      <c r="H39" s="240">
        <v>0.504</v>
      </c>
      <c r="K39" s="296"/>
      <c r="L39" s="1355" t="s">
        <v>785</v>
      </c>
      <c r="M39" s="1408"/>
      <c r="N39" s="236">
        <v>-6430</v>
      </c>
      <c r="O39" s="237">
        <v>-17079</v>
      </c>
      <c r="P39" s="237">
        <v>-13906</v>
      </c>
      <c r="Q39" s="628">
        <v>-0.186</v>
      </c>
      <c r="R39" s="240">
        <v>1.163</v>
      </c>
    </row>
    <row r="40" spans="1:18" ht="15" customHeight="1">
      <c r="A40" s="235"/>
      <c r="B40" s="1391" t="s">
        <v>494</v>
      </c>
      <c r="C40" s="1392"/>
      <c r="D40" s="237">
        <v>87331691</v>
      </c>
      <c r="E40" s="237">
        <v>94742383</v>
      </c>
      <c r="F40" s="238">
        <v>100157124</v>
      </c>
      <c r="G40" s="239">
        <v>5.7000000000000002E-2</v>
      </c>
      <c r="H40" s="240">
        <v>0.14699999999999999</v>
      </c>
      <c r="K40" s="296"/>
      <c r="L40" s="1358" t="s">
        <v>910</v>
      </c>
      <c r="M40" s="1399"/>
      <c r="N40" s="236">
        <v>-169630</v>
      </c>
      <c r="O40" s="237">
        <v>-265255</v>
      </c>
      <c r="P40" s="237">
        <v>-61199</v>
      </c>
      <c r="Q40" s="628">
        <v>-0.76900000000000002</v>
      </c>
      <c r="R40" s="240">
        <v>-0.63900000000000001</v>
      </c>
    </row>
    <row r="41" spans="1:18">
      <c r="A41" s="235"/>
      <c r="B41" s="1394" t="s">
        <v>511</v>
      </c>
      <c r="C41" s="1395"/>
      <c r="D41" s="237">
        <v>119563545</v>
      </c>
      <c r="E41" s="237">
        <v>142365502</v>
      </c>
      <c r="F41" s="238">
        <v>148626339</v>
      </c>
      <c r="G41" s="239">
        <v>4.3999999999999997E-2</v>
      </c>
      <c r="H41" s="240">
        <v>0.24299999999999999</v>
      </c>
      <c r="K41" s="298"/>
      <c r="L41" s="958" t="s">
        <v>506</v>
      </c>
      <c r="M41" s="959"/>
      <c r="N41" s="241">
        <v>-1779306</v>
      </c>
      <c r="O41" s="242">
        <v>-1982556</v>
      </c>
      <c r="P41" s="242">
        <v>-1680271</v>
      </c>
      <c r="Q41" s="953">
        <v>-0.152</v>
      </c>
      <c r="R41" s="245">
        <v>-5.6000000000000001E-2</v>
      </c>
    </row>
    <row r="42" spans="1:18">
      <c r="A42" s="1390"/>
      <c r="B42" s="1391"/>
      <c r="C42" s="1392"/>
      <c r="D42" s="231"/>
      <c r="E42" s="231"/>
      <c r="F42" s="232"/>
      <c r="G42" s="233"/>
      <c r="H42" s="234"/>
      <c r="K42" s="1393"/>
      <c r="L42" s="1394"/>
      <c r="M42" s="1395"/>
      <c r="N42" s="230"/>
      <c r="O42" s="231"/>
      <c r="P42" s="231"/>
      <c r="Q42" s="230"/>
      <c r="R42" s="232"/>
    </row>
    <row r="43" spans="1:18" ht="15" customHeight="1">
      <c r="A43" s="1390" t="s">
        <v>512</v>
      </c>
      <c r="B43" s="1391"/>
      <c r="C43" s="1392"/>
      <c r="D43" s="237">
        <v>8254726</v>
      </c>
      <c r="E43" s="237">
        <v>27923617</v>
      </c>
      <c r="F43" s="238">
        <v>26657010</v>
      </c>
      <c r="G43" s="239">
        <v>-4.4999999999999998E-2</v>
      </c>
      <c r="H43" s="240">
        <v>2.2290000000000001</v>
      </c>
      <c r="K43" s="1409" t="s">
        <v>43</v>
      </c>
      <c r="L43" s="1376"/>
      <c r="M43" s="1410"/>
      <c r="N43" s="241">
        <v>358921</v>
      </c>
      <c r="O43" s="242">
        <v>769271</v>
      </c>
      <c r="P43" s="242">
        <v>1014748</v>
      </c>
      <c r="Q43" s="953">
        <v>0.31900000000000001</v>
      </c>
      <c r="R43" s="245">
        <v>1.827</v>
      </c>
    </row>
    <row r="44" spans="1:18" ht="15" customHeight="1">
      <c r="A44" s="235"/>
      <c r="B44" s="1391" t="s">
        <v>199</v>
      </c>
      <c r="C44" s="1392"/>
      <c r="D44" s="237">
        <v>5346373</v>
      </c>
      <c r="E44" s="237">
        <v>25734963</v>
      </c>
      <c r="F44" s="238">
        <v>24303193</v>
      </c>
      <c r="G44" s="239">
        <v>-5.6000000000000001E-2</v>
      </c>
      <c r="H44" s="240">
        <v>3.5459999999999998</v>
      </c>
      <c r="K44" s="1409"/>
      <c r="L44" s="1376"/>
      <c r="M44" s="1410"/>
      <c r="N44" s="230"/>
      <c r="O44" s="231"/>
      <c r="P44" s="231"/>
      <c r="Q44" s="255"/>
      <c r="R44" s="234"/>
    </row>
    <row r="45" spans="1:18">
      <c r="A45" s="235"/>
      <c r="B45" s="1391" t="s">
        <v>513</v>
      </c>
      <c r="C45" s="1392"/>
      <c r="D45" s="237">
        <v>1935879</v>
      </c>
      <c r="E45" s="237">
        <v>1072920</v>
      </c>
      <c r="F45" s="238">
        <v>1159587</v>
      </c>
      <c r="G45" s="239">
        <v>8.1000000000000003E-2</v>
      </c>
      <c r="H45" s="240">
        <v>-0.40100000000000002</v>
      </c>
      <c r="K45" s="296"/>
      <c r="L45" s="1358" t="s">
        <v>44</v>
      </c>
      <c r="M45" s="1399"/>
      <c r="N45" s="236">
        <v>-145746</v>
      </c>
      <c r="O45" s="237">
        <v>-103460</v>
      </c>
      <c r="P45" s="237">
        <v>-337599</v>
      </c>
      <c r="Q45" s="628">
        <v>2.2629999999999999</v>
      </c>
      <c r="R45" s="240">
        <v>1.3160000000000001</v>
      </c>
    </row>
    <row r="46" spans="1:18">
      <c r="A46" s="235"/>
      <c r="B46" s="1391" t="s">
        <v>514</v>
      </c>
      <c r="C46" s="1392"/>
      <c r="D46" s="237">
        <v>972474</v>
      </c>
      <c r="E46" s="237">
        <v>1115734</v>
      </c>
      <c r="F46" s="238">
        <v>1194230</v>
      </c>
      <c r="G46" s="239">
        <v>7.0000000000000007E-2</v>
      </c>
      <c r="H46" s="240">
        <v>0.22800000000000001</v>
      </c>
      <c r="K46" s="1400"/>
      <c r="L46" s="1358"/>
      <c r="M46" s="1399"/>
      <c r="N46" s="230"/>
      <c r="O46" s="231"/>
      <c r="P46" s="231"/>
      <c r="Q46" s="255"/>
      <c r="R46" s="234"/>
    </row>
    <row r="47" spans="1:18">
      <c r="A47" s="1390"/>
      <c r="B47" s="1391"/>
      <c r="C47" s="1392"/>
      <c r="D47" s="231"/>
      <c r="E47" s="231"/>
      <c r="F47" s="232"/>
      <c r="G47" s="233"/>
      <c r="H47" s="234"/>
      <c r="K47" s="1401" t="s">
        <v>45</v>
      </c>
      <c r="L47" s="1402"/>
      <c r="M47" s="1403"/>
      <c r="N47" s="241">
        <v>213175</v>
      </c>
      <c r="O47" s="242">
        <v>665811</v>
      </c>
      <c r="P47" s="242">
        <v>677149</v>
      </c>
      <c r="Q47" s="953">
        <v>1.7000000000000001E-2</v>
      </c>
      <c r="R47" s="245">
        <v>2.1760000000000002</v>
      </c>
    </row>
    <row r="48" spans="1:18" ht="15" customHeight="1">
      <c r="A48" s="1390" t="s">
        <v>198</v>
      </c>
      <c r="B48" s="1391"/>
      <c r="C48" s="1392"/>
      <c r="D48" s="237">
        <v>9854630</v>
      </c>
      <c r="E48" s="237">
        <v>5978257</v>
      </c>
      <c r="F48" s="238">
        <v>5393500</v>
      </c>
      <c r="G48" s="239">
        <v>-9.8000000000000004E-2</v>
      </c>
      <c r="H48" s="240">
        <v>-0.45300000000000001</v>
      </c>
      <c r="K48" s="1400" t="s">
        <v>46</v>
      </c>
      <c r="L48" s="1358"/>
      <c r="M48" s="1399"/>
      <c r="N48" s="236">
        <v>3901</v>
      </c>
      <c r="O48" s="237">
        <v>12407</v>
      </c>
      <c r="P48" s="237">
        <v>16351</v>
      </c>
      <c r="Q48" s="628">
        <v>0.318</v>
      </c>
      <c r="R48" s="240">
        <v>3.1909999999999998</v>
      </c>
    </row>
    <row r="49" spans="1:21" ht="15.9" customHeight="1" thickBot="1">
      <c r="A49" s="1390" t="s">
        <v>201</v>
      </c>
      <c r="B49" s="1391"/>
      <c r="C49" s="1392"/>
      <c r="D49" s="237">
        <v>15178148</v>
      </c>
      <c r="E49" s="237">
        <v>16319407</v>
      </c>
      <c r="F49" s="238">
        <v>17863198</v>
      </c>
      <c r="G49" s="239">
        <v>9.5000000000000001E-2</v>
      </c>
      <c r="H49" s="240">
        <v>0.17699999999999999</v>
      </c>
      <c r="K49" s="1435" t="s">
        <v>47</v>
      </c>
      <c r="L49" s="1436"/>
      <c r="M49" s="1437"/>
      <c r="N49" s="960">
        <v>209274</v>
      </c>
      <c r="O49" s="961">
        <v>653404</v>
      </c>
      <c r="P49" s="961">
        <v>660798</v>
      </c>
      <c r="Q49" s="962">
        <v>1.0999999999999999E-2</v>
      </c>
      <c r="R49" s="963">
        <v>2.1579999999999999</v>
      </c>
    </row>
    <row r="50" spans="1:21" ht="15" customHeight="1">
      <c r="A50" s="1390" t="s">
        <v>515</v>
      </c>
      <c r="B50" s="1391"/>
      <c r="C50" s="1392"/>
      <c r="D50" s="237">
        <v>555598</v>
      </c>
      <c r="E50" s="237">
        <v>455343</v>
      </c>
      <c r="F50" s="238">
        <v>532584</v>
      </c>
      <c r="G50" s="239">
        <v>0.17</v>
      </c>
      <c r="H50" s="240">
        <v>-4.1000000000000002E-2</v>
      </c>
    </row>
    <row r="51" spans="1:21" ht="15" customHeight="1">
      <c r="A51" s="1390" t="s">
        <v>516</v>
      </c>
      <c r="B51" s="1391"/>
      <c r="C51" s="1392"/>
      <c r="D51" s="237">
        <v>1637791</v>
      </c>
      <c r="E51" s="237">
        <v>2050474</v>
      </c>
      <c r="F51" s="238">
        <v>2248082</v>
      </c>
      <c r="G51" s="239">
        <v>9.6000000000000002E-2</v>
      </c>
      <c r="H51" s="240">
        <v>0.373</v>
      </c>
      <c r="K51" s="1358"/>
      <c r="L51" s="1358"/>
      <c r="M51" s="1358"/>
      <c r="N51" s="261"/>
      <c r="O51" s="261"/>
      <c r="P51" s="261"/>
    </row>
    <row r="52" spans="1:21" ht="15" customHeight="1">
      <c r="A52" s="1390" t="s">
        <v>517</v>
      </c>
      <c r="B52" s="1391"/>
      <c r="C52" s="1392"/>
      <c r="D52" s="237">
        <v>8338154</v>
      </c>
      <c r="E52" s="237">
        <v>9624602</v>
      </c>
      <c r="F52" s="238">
        <v>9561612</v>
      </c>
      <c r="G52" s="239">
        <v>-7.0000000000000001E-3</v>
      </c>
      <c r="H52" s="240">
        <v>0.14699999999999999</v>
      </c>
      <c r="K52" s="1433" t="s">
        <v>777</v>
      </c>
      <c r="L52" s="1433"/>
      <c r="M52" s="1433"/>
      <c r="N52" s="1433"/>
      <c r="O52" s="1433"/>
      <c r="P52" s="1433"/>
      <c r="Q52" s="1433"/>
      <c r="R52" s="1433"/>
      <c r="S52" s="1433"/>
      <c r="T52" s="1433"/>
      <c r="U52" s="1433"/>
    </row>
    <row r="53" spans="1:21" ht="15" customHeight="1">
      <c r="A53" s="1390" t="s">
        <v>518</v>
      </c>
      <c r="B53" s="1391"/>
      <c r="C53" s="1392"/>
      <c r="D53" s="237">
        <v>198473</v>
      </c>
      <c r="E53" s="237">
        <v>338446</v>
      </c>
      <c r="F53" s="238">
        <v>290866</v>
      </c>
      <c r="G53" s="239">
        <v>-0.14099999999999999</v>
      </c>
      <c r="H53" s="240">
        <v>0.46600000000000003</v>
      </c>
      <c r="K53" s="213" t="s">
        <v>778</v>
      </c>
      <c r="L53" s="214"/>
      <c r="M53" s="214"/>
      <c r="N53" s="212"/>
      <c r="O53" s="212"/>
      <c r="P53" s="212"/>
      <c r="Q53" s="215"/>
      <c r="R53" s="215"/>
      <c r="S53" s="215"/>
      <c r="T53" s="215"/>
      <c r="U53" s="216"/>
    </row>
    <row r="54" spans="1:21" ht="33" customHeight="1">
      <c r="A54" s="1390" t="s">
        <v>782</v>
      </c>
      <c r="B54" s="1391"/>
      <c r="C54" s="1392"/>
      <c r="D54" s="237">
        <v>533146</v>
      </c>
      <c r="E54" s="237">
        <v>561602</v>
      </c>
      <c r="F54" s="238">
        <v>772385</v>
      </c>
      <c r="G54" s="239">
        <v>0.375</v>
      </c>
      <c r="H54" s="240">
        <v>0.44900000000000001</v>
      </c>
      <c r="K54" s="1407"/>
      <c r="L54" s="1407"/>
      <c r="M54" s="1407"/>
      <c r="N54" s="261"/>
      <c r="O54" s="261"/>
      <c r="P54" s="261"/>
    </row>
    <row r="55" spans="1:21" ht="15" customHeight="1">
      <c r="A55" s="1390" t="s">
        <v>519</v>
      </c>
      <c r="B55" s="1391"/>
      <c r="C55" s="1392"/>
      <c r="D55" s="237">
        <v>9984867</v>
      </c>
      <c r="E55" s="237">
        <v>6343266</v>
      </c>
      <c r="F55" s="238">
        <v>7326432</v>
      </c>
      <c r="G55" s="239">
        <v>0.155</v>
      </c>
      <c r="H55" s="240">
        <v>-0.26600000000000001</v>
      </c>
      <c r="K55" s="1434"/>
      <c r="L55" s="1434"/>
      <c r="M55" s="1434"/>
      <c r="N55" s="261"/>
      <c r="O55" s="261"/>
      <c r="P55" s="261"/>
    </row>
    <row r="56" spans="1:21" ht="15" customHeight="1">
      <c r="A56" s="1390"/>
      <c r="B56" s="1391"/>
      <c r="C56" s="1392"/>
      <c r="D56" s="231"/>
      <c r="E56" s="231"/>
      <c r="F56" s="232"/>
      <c r="G56" s="233"/>
      <c r="H56" s="234"/>
      <c r="K56" s="1308"/>
      <c r="L56" s="1308"/>
      <c r="M56" s="1308"/>
      <c r="N56" s="1308"/>
      <c r="O56" s="1308"/>
      <c r="P56" s="1308"/>
    </row>
    <row r="57" spans="1:21" ht="33" customHeight="1">
      <c r="A57" s="1396" t="s">
        <v>520</v>
      </c>
      <c r="B57" s="1397"/>
      <c r="C57" s="1398"/>
      <c r="D57" s="242">
        <v>174099078</v>
      </c>
      <c r="E57" s="242">
        <v>211960516</v>
      </c>
      <c r="F57" s="243">
        <v>219272008</v>
      </c>
      <c r="G57" s="244">
        <v>3.4000000000000002E-2</v>
      </c>
      <c r="H57" s="245">
        <v>0.25900000000000001</v>
      </c>
      <c r="K57" s="1308"/>
      <c r="L57" s="1308"/>
      <c r="M57" s="1308"/>
      <c r="N57" s="1308"/>
      <c r="O57" s="1308"/>
      <c r="P57" s="1308"/>
    </row>
    <row r="58" spans="1:21" ht="27" customHeight="1">
      <c r="A58" s="1390"/>
      <c r="B58" s="1391"/>
      <c r="C58" s="1392"/>
      <c r="D58" s="231"/>
      <c r="E58" s="231"/>
      <c r="F58" s="232"/>
      <c r="G58" s="233"/>
      <c r="H58" s="234"/>
      <c r="K58" s="1308"/>
      <c r="L58" s="1308"/>
      <c r="M58" s="1308"/>
      <c r="N58" s="1308"/>
      <c r="O58" s="1308"/>
      <c r="P58" s="1308"/>
    </row>
    <row r="59" spans="1:21" ht="15" customHeight="1">
      <c r="A59" s="1393" t="s">
        <v>51</v>
      </c>
      <c r="B59" s="1394"/>
      <c r="C59" s="1395"/>
      <c r="D59" s="242">
        <v>23205639</v>
      </c>
      <c r="E59" s="242">
        <v>24945870</v>
      </c>
      <c r="F59" s="243">
        <v>24529958</v>
      </c>
      <c r="G59" s="244">
        <v>-1.7000000000000001E-2</v>
      </c>
      <c r="H59" s="245">
        <v>5.7000000000000002E-2</v>
      </c>
    </row>
    <row r="60" spans="1:21" ht="15" customHeight="1">
      <c r="A60" s="891" t="s">
        <v>521</v>
      </c>
      <c r="B60" s="1391"/>
      <c r="C60" s="1392"/>
      <c r="D60" s="237">
        <v>1318993</v>
      </c>
      <c r="E60" s="237">
        <v>1318993</v>
      </c>
      <c r="F60" s="238">
        <v>1318993</v>
      </c>
      <c r="G60" s="239">
        <v>0</v>
      </c>
      <c r="H60" s="240">
        <v>0</v>
      </c>
    </row>
    <row r="61" spans="1:21" ht="15" customHeight="1">
      <c r="A61" s="891" t="s">
        <v>522</v>
      </c>
      <c r="B61" s="1391"/>
      <c r="C61" s="1392"/>
      <c r="D61" s="237">
        <v>-209309</v>
      </c>
      <c r="E61" s="237">
        <v>-208433</v>
      </c>
      <c r="F61" s="238">
        <v>-207840</v>
      </c>
      <c r="G61" s="239">
        <v>-3.0000000000000001E-3</v>
      </c>
      <c r="H61" s="240">
        <v>-7.0000000000000001E-3</v>
      </c>
    </row>
    <row r="62" spans="1:21" ht="15" customHeight="1">
      <c r="A62" s="891" t="s">
        <v>523</v>
      </c>
      <c r="B62" s="1358"/>
      <c r="C62" s="1399"/>
      <c r="D62" s="237">
        <v>165188</v>
      </c>
      <c r="E62" s="237">
        <v>192625</v>
      </c>
      <c r="F62" s="238">
        <v>224591</v>
      </c>
      <c r="G62" s="239">
        <v>0.16600000000000001</v>
      </c>
      <c r="H62" s="240">
        <v>0.36</v>
      </c>
    </row>
    <row r="63" spans="1:21" ht="15" customHeight="1">
      <c r="A63" s="1439" t="s">
        <v>524</v>
      </c>
      <c r="B63" s="1440"/>
      <c r="C63" s="1441"/>
      <c r="D63" s="237">
        <v>21360272</v>
      </c>
      <c r="E63" s="237">
        <v>21429635</v>
      </c>
      <c r="F63" s="238">
        <v>21707166</v>
      </c>
      <c r="G63" s="239">
        <v>1.2999999999999999E-2</v>
      </c>
      <c r="H63" s="240">
        <v>1.6E-2</v>
      </c>
    </row>
    <row r="64" spans="1:21" ht="15" customHeight="1">
      <c r="A64" s="891" t="s">
        <v>525</v>
      </c>
      <c r="B64" s="1391"/>
      <c r="C64" s="1392"/>
      <c r="D64" s="237">
        <v>359565</v>
      </c>
      <c r="E64" s="237">
        <v>1865898</v>
      </c>
      <c r="F64" s="238">
        <v>840581</v>
      </c>
      <c r="G64" s="239">
        <v>-0.55000000000000004</v>
      </c>
      <c r="H64" s="240">
        <v>1.3380000000000001</v>
      </c>
    </row>
    <row r="65" spans="1:8" ht="15" customHeight="1">
      <c r="A65" s="891" t="s">
        <v>409</v>
      </c>
      <c r="B65" s="1391"/>
      <c r="C65" s="1392"/>
      <c r="D65" s="237">
        <v>210930</v>
      </c>
      <c r="E65" s="237">
        <v>347152</v>
      </c>
      <c r="F65" s="238">
        <v>646467</v>
      </c>
      <c r="G65" s="239">
        <v>0.86199999999999999</v>
      </c>
      <c r="H65" s="240">
        <v>2.0649999999999999</v>
      </c>
    </row>
    <row r="66" spans="1:8">
      <c r="A66" s="1390"/>
      <c r="B66" s="1391"/>
      <c r="C66" s="1392"/>
      <c r="D66" s="231"/>
      <c r="E66" s="231"/>
      <c r="F66" s="232"/>
      <c r="G66" s="233"/>
      <c r="H66" s="234"/>
    </row>
    <row r="67" spans="1:8" ht="15" customHeight="1">
      <c r="A67" s="1390" t="s">
        <v>46</v>
      </c>
      <c r="B67" s="1391"/>
      <c r="C67" s="1392"/>
      <c r="D67" s="237">
        <v>517172</v>
      </c>
      <c r="E67" s="237">
        <v>499777</v>
      </c>
      <c r="F67" s="238">
        <v>488616</v>
      </c>
      <c r="G67" s="239">
        <v>-2.1999999999999999E-2</v>
      </c>
      <c r="H67" s="240">
        <v>-5.5E-2</v>
      </c>
    </row>
    <row r="68" spans="1:8">
      <c r="A68" s="1390"/>
      <c r="B68" s="1391"/>
      <c r="C68" s="1392"/>
      <c r="D68" s="231"/>
      <c r="E68" s="231"/>
      <c r="F68" s="232"/>
      <c r="G68" s="233"/>
      <c r="H68" s="234"/>
    </row>
    <row r="69" spans="1:8" ht="15" customHeight="1">
      <c r="A69" s="1396" t="s">
        <v>526</v>
      </c>
      <c r="B69" s="1397"/>
      <c r="C69" s="1398"/>
      <c r="D69" s="242">
        <v>23722811</v>
      </c>
      <c r="E69" s="242">
        <v>25445647</v>
      </c>
      <c r="F69" s="243">
        <v>25018574</v>
      </c>
      <c r="G69" s="244">
        <v>-1.7000000000000001E-2</v>
      </c>
      <c r="H69" s="245">
        <v>5.5E-2</v>
      </c>
    </row>
    <row r="70" spans="1:8">
      <c r="A70" s="255"/>
      <c r="B70" s="233"/>
      <c r="C70" s="234"/>
      <c r="D70" s="231"/>
      <c r="E70" s="231"/>
      <c r="F70" s="232"/>
      <c r="G70" s="233"/>
      <c r="H70" s="234"/>
    </row>
    <row r="71" spans="1:8" ht="15" customHeight="1">
      <c r="A71" s="1426" t="s">
        <v>527</v>
      </c>
      <c r="B71" s="1427"/>
      <c r="C71" s="1428"/>
      <c r="D71" s="242">
        <v>197821889</v>
      </c>
      <c r="E71" s="242">
        <v>237406163</v>
      </c>
      <c r="F71" s="243">
        <v>244290582</v>
      </c>
      <c r="G71" s="244">
        <v>2.9000000000000001E-2</v>
      </c>
      <c r="H71" s="245">
        <v>0.23499999999999999</v>
      </c>
    </row>
    <row r="72" spans="1:8">
      <c r="A72" s="1390"/>
      <c r="B72" s="1391"/>
      <c r="C72" s="1392"/>
      <c r="D72" s="231" t="s">
        <v>188</v>
      </c>
      <c r="E72" s="231" t="s">
        <v>188</v>
      </c>
      <c r="F72" s="232" t="s">
        <v>188</v>
      </c>
      <c r="G72" s="233"/>
      <c r="H72" s="234"/>
    </row>
    <row r="73" spans="1:8" ht="15" customHeight="1">
      <c r="A73" s="1393" t="s">
        <v>400</v>
      </c>
      <c r="B73" s="1394"/>
      <c r="C73" s="1395"/>
      <c r="D73" s="242">
        <v>131725399</v>
      </c>
      <c r="E73" s="242">
        <v>133568004</v>
      </c>
      <c r="F73" s="243">
        <v>150250539</v>
      </c>
      <c r="G73" s="244">
        <v>0.125</v>
      </c>
      <c r="H73" s="245">
        <v>0.14099999999999999</v>
      </c>
    </row>
    <row r="74" spans="1:8" ht="15" customHeight="1">
      <c r="A74" s="1390" t="s">
        <v>528</v>
      </c>
      <c r="B74" s="1391"/>
      <c r="C74" s="1392"/>
      <c r="D74" s="237">
        <v>20426402</v>
      </c>
      <c r="E74" s="237">
        <v>20973810</v>
      </c>
      <c r="F74" s="238">
        <v>21761484</v>
      </c>
      <c r="G74" s="239">
        <v>3.7999999999999999E-2</v>
      </c>
      <c r="H74" s="240">
        <v>6.5000000000000002E-2</v>
      </c>
    </row>
    <row r="75" spans="1:8" ht="15" customHeight="1">
      <c r="A75" s="1390" t="s">
        <v>529</v>
      </c>
      <c r="B75" s="1391"/>
      <c r="C75" s="1392"/>
      <c r="D75" s="237">
        <v>79703253</v>
      </c>
      <c r="E75" s="237">
        <v>86074859</v>
      </c>
      <c r="F75" s="238">
        <v>90946335</v>
      </c>
      <c r="G75" s="239">
        <v>5.7000000000000002E-2</v>
      </c>
      <c r="H75" s="240">
        <v>0.14099999999999999</v>
      </c>
    </row>
    <row r="76" spans="1:8" ht="15.9" customHeight="1" thickBot="1">
      <c r="A76" s="1429" t="s">
        <v>530</v>
      </c>
      <c r="B76" s="1430"/>
      <c r="C76" s="1431"/>
      <c r="D76" s="257">
        <v>31595744</v>
      </c>
      <c r="E76" s="257">
        <v>26519335</v>
      </c>
      <c r="F76" s="258">
        <v>37542720</v>
      </c>
      <c r="G76" s="964">
        <v>0.41599999999999998</v>
      </c>
      <c r="H76" s="965">
        <v>0.188</v>
      </c>
    </row>
    <row r="77" spans="1:8">
      <c r="A77" s="1438"/>
      <c r="B77" s="1438"/>
      <c r="C77" s="891"/>
      <c r="D77" s="261"/>
      <c r="E77" s="261"/>
      <c r="F77" s="261"/>
      <c r="G77" s="261"/>
      <c r="H77" s="261"/>
    </row>
    <row r="78" spans="1:8" ht="19.2" customHeight="1">
      <c r="A78" s="1432" t="s">
        <v>775</v>
      </c>
      <c r="B78" s="1432"/>
      <c r="C78" s="1432"/>
      <c r="D78" s="1432"/>
      <c r="E78" s="1432"/>
      <c r="F78" s="1432"/>
      <c r="G78" s="1432"/>
      <c r="H78" s="1432"/>
    </row>
    <row r="79" spans="1:8" ht="15" customHeight="1">
      <c r="A79" s="1432" t="s">
        <v>776</v>
      </c>
      <c r="B79" s="1432"/>
      <c r="C79" s="1432"/>
      <c r="D79" s="1432"/>
      <c r="E79" s="1432"/>
      <c r="F79" s="1432"/>
      <c r="G79" s="1432"/>
      <c r="H79" s="1432"/>
    </row>
    <row r="80" spans="1:8" ht="29.1" customHeight="1">
      <c r="A80" s="1308"/>
      <c r="B80" s="1308"/>
      <c r="C80" s="1308"/>
      <c r="D80" s="1308"/>
      <c r="E80" s="1308"/>
      <c r="F80" s="1308"/>
      <c r="G80" s="1308"/>
      <c r="H80" s="1308"/>
    </row>
    <row r="81" spans="1:8" ht="44.1" customHeight="1">
      <c r="A81" s="1308"/>
      <c r="B81" s="1308"/>
      <c r="C81" s="1308"/>
      <c r="D81" s="1308"/>
      <c r="E81" s="1308"/>
      <c r="F81" s="1308"/>
      <c r="G81" s="1308"/>
      <c r="H81" s="1308"/>
    </row>
    <row r="82" spans="1:8" ht="15" customHeight="1">
      <c r="A82" s="1308"/>
      <c r="B82" s="1308"/>
      <c r="C82" s="1308"/>
      <c r="D82" s="1308"/>
      <c r="E82" s="1308"/>
      <c r="F82" s="1308"/>
      <c r="G82" s="1308"/>
      <c r="H82" s="1308"/>
    </row>
    <row r="83" spans="1:8">
      <c r="A83" s="1308"/>
      <c r="B83" s="1308"/>
      <c r="C83" s="1308"/>
      <c r="D83" s="1308"/>
      <c r="E83" s="1308"/>
      <c r="F83" s="1308"/>
      <c r="G83" s="1308"/>
      <c r="H83" s="1308"/>
    </row>
    <row r="84" spans="1:8" ht="32.1" customHeight="1">
      <c r="A84" s="1308"/>
      <c r="B84" s="1308"/>
      <c r="C84" s="1308"/>
      <c r="D84" s="1308"/>
      <c r="E84" s="1308"/>
      <c r="F84" s="1308"/>
      <c r="G84" s="1308"/>
      <c r="H84" s="1308"/>
    </row>
  </sheetData>
  <mergeCells count="135">
    <mergeCell ref="N5:P5"/>
    <mergeCell ref="Q5:R5"/>
    <mergeCell ref="A84:H84"/>
    <mergeCell ref="K1:P1"/>
    <mergeCell ref="K2:P2"/>
    <mergeCell ref="K3:P3"/>
    <mergeCell ref="K55:M55"/>
    <mergeCell ref="K49:M49"/>
    <mergeCell ref="K51:M51"/>
    <mergeCell ref="A77:B77"/>
    <mergeCell ref="A69:C69"/>
    <mergeCell ref="A71:C71"/>
    <mergeCell ref="A67:C67"/>
    <mergeCell ref="A68:C68"/>
    <mergeCell ref="A72:C72"/>
    <mergeCell ref="A73:C73"/>
    <mergeCell ref="A74:C74"/>
    <mergeCell ref="A75:C75"/>
    <mergeCell ref="B61:C61"/>
    <mergeCell ref="B62:C62"/>
    <mergeCell ref="A63:C63"/>
    <mergeCell ref="B64:C64"/>
    <mergeCell ref="A66:C66"/>
    <mergeCell ref="A80:H80"/>
    <mergeCell ref="A81:H81"/>
    <mergeCell ref="A82:H82"/>
    <mergeCell ref="B21:C21"/>
    <mergeCell ref="B22:C22"/>
    <mergeCell ref="B23:C23"/>
    <mergeCell ref="A29:C29"/>
    <mergeCell ref="A30:C30"/>
    <mergeCell ref="A35:C35"/>
    <mergeCell ref="A37:C37"/>
    <mergeCell ref="B39:C39"/>
    <mergeCell ref="B40:C40"/>
    <mergeCell ref="A31:C31"/>
    <mergeCell ref="A32:C32"/>
    <mergeCell ref="A33:C33"/>
    <mergeCell ref="A34:C34"/>
    <mergeCell ref="A76:C76"/>
    <mergeCell ref="A79:H79"/>
    <mergeCell ref="A78:H78"/>
    <mergeCell ref="A1:H1"/>
    <mergeCell ref="A2:H2"/>
    <mergeCell ref="A3:H3"/>
    <mergeCell ref="D5:F5"/>
    <mergeCell ref="G5:H5"/>
    <mergeCell ref="A6:C6"/>
    <mergeCell ref="K58:P58"/>
    <mergeCell ref="K57:P57"/>
    <mergeCell ref="K56:P56"/>
    <mergeCell ref="A7:C7"/>
    <mergeCell ref="B9:C9"/>
    <mergeCell ref="B10:C10"/>
    <mergeCell ref="A12:C12"/>
    <mergeCell ref="A16:C16"/>
    <mergeCell ref="A17:C17"/>
    <mergeCell ref="A18:C18"/>
    <mergeCell ref="A19:C19"/>
    <mergeCell ref="A20:C20"/>
    <mergeCell ref="A24:C24"/>
    <mergeCell ref="A25:C25"/>
    <mergeCell ref="A26:C26"/>
    <mergeCell ref="A27:C27"/>
    <mergeCell ref="A28:C28"/>
    <mergeCell ref="K12:M12"/>
    <mergeCell ref="K13:M13"/>
    <mergeCell ref="K14:M14"/>
    <mergeCell ref="K15:M15"/>
    <mergeCell ref="K16:M16"/>
    <mergeCell ref="K7:M7"/>
    <mergeCell ref="L8:M8"/>
    <mergeCell ref="L9:M9"/>
    <mergeCell ref="L10:M10"/>
    <mergeCell ref="K11:M11"/>
    <mergeCell ref="K54:M54"/>
    <mergeCell ref="L39:M39"/>
    <mergeCell ref="L40:M40"/>
    <mergeCell ref="K42:M42"/>
    <mergeCell ref="K43:M43"/>
    <mergeCell ref="K44:M44"/>
    <mergeCell ref="K34:M34"/>
    <mergeCell ref="L35:M35"/>
    <mergeCell ref="L36:M36"/>
    <mergeCell ref="L37:M37"/>
    <mergeCell ref="L38:M38"/>
    <mergeCell ref="K52:U52"/>
    <mergeCell ref="A8:C8"/>
    <mergeCell ref="A11:C11"/>
    <mergeCell ref="A13:C13"/>
    <mergeCell ref="A14:C14"/>
    <mergeCell ref="A15:C15"/>
    <mergeCell ref="L45:M45"/>
    <mergeCell ref="K46:M46"/>
    <mergeCell ref="K47:M47"/>
    <mergeCell ref="K48:M48"/>
    <mergeCell ref="K28:M28"/>
    <mergeCell ref="L29:M29"/>
    <mergeCell ref="L30:M30"/>
    <mergeCell ref="L31:M31"/>
    <mergeCell ref="K33:M33"/>
    <mergeCell ref="L22:M22"/>
    <mergeCell ref="L23:M23"/>
    <mergeCell ref="L24:M24"/>
    <mergeCell ref="L25:M25"/>
    <mergeCell ref="K27:M27"/>
    <mergeCell ref="K17:M17"/>
    <mergeCell ref="K18:M18"/>
    <mergeCell ref="L19:M19"/>
    <mergeCell ref="L20:M20"/>
    <mergeCell ref="L21:M21"/>
    <mergeCell ref="A83:H83"/>
    <mergeCell ref="A52:C52"/>
    <mergeCell ref="A53:C53"/>
    <mergeCell ref="A54:C54"/>
    <mergeCell ref="A55:C55"/>
    <mergeCell ref="A56:C56"/>
    <mergeCell ref="A36:C36"/>
    <mergeCell ref="A38:C38"/>
    <mergeCell ref="A42:C42"/>
    <mergeCell ref="A43:C43"/>
    <mergeCell ref="A47:C47"/>
    <mergeCell ref="B41:C41"/>
    <mergeCell ref="B44:C44"/>
    <mergeCell ref="B45:C45"/>
    <mergeCell ref="B46:C46"/>
    <mergeCell ref="A48:C48"/>
    <mergeCell ref="A49:C49"/>
    <mergeCell ref="A50:C50"/>
    <mergeCell ref="A51:C51"/>
    <mergeCell ref="A57:C57"/>
    <mergeCell ref="A58:C58"/>
    <mergeCell ref="A59:C59"/>
    <mergeCell ref="B60:C60"/>
    <mergeCell ref="B65:C65"/>
  </mergeCells>
  <hyperlinks>
    <hyperlink ref="A4" location="Index!A1" display="Back to index" xr:uid="{2F1B3C9C-9637-445B-A717-345775DBAC24}"/>
    <hyperlink ref="K4" location="Index!A1" display="Back to index" xr:uid="{007B5265-B17C-44A8-BE5C-9BDD874CF22E}"/>
  </hyperlink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theme="2" tint="-9.9978637043366805E-2"/>
  </sheetPr>
  <dimension ref="A1:D61"/>
  <sheetViews>
    <sheetView showGridLines="0" topLeftCell="A30" workbookViewId="0">
      <selection activeCell="B35" sqref="B35:C36"/>
    </sheetView>
  </sheetViews>
  <sheetFormatPr baseColWidth="10" defaultColWidth="11.44140625" defaultRowHeight="14.4"/>
  <cols>
    <col min="1" max="1" width="64.77734375" style="288" bestFit="1" customWidth="1"/>
    <col min="2" max="2" width="10.6640625" style="288" customWidth="1"/>
    <col min="3" max="3" width="10.6640625" style="288" bestFit="1" customWidth="1"/>
  </cols>
  <sheetData>
    <row r="1" spans="1:4">
      <c r="A1" s="1414" t="s">
        <v>533</v>
      </c>
      <c r="B1" s="1414"/>
      <c r="C1" s="1414"/>
      <c r="D1" s="9"/>
    </row>
    <row r="2" spans="1:4">
      <c r="A2" s="1414" t="s">
        <v>531</v>
      </c>
      <c r="B2" s="1414"/>
      <c r="C2" s="1414"/>
      <c r="D2" s="9"/>
    </row>
    <row r="3" spans="1:4">
      <c r="A3" s="1414" t="s">
        <v>489</v>
      </c>
      <c r="B3" s="1414"/>
      <c r="C3" s="1414"/>
      <c r="D3" s="9"/>
    </row>
    <row r="4" spans="1:4" ht="15" thickBot="1">
      <c r="A4" s="217" t="s">
        <v>118</v>
      </c>
      <c r="B4" s="218"/>
      <c r="C4" s="218"/>
      <c r="D4" s="9"/>
    </row>
    <row r="5" spans="1:4" ht="15" thickBot="1">
      <c r="A5" s="966"/>
      <c r="B5" s="1442" t="s">
        <v>532</v>
      </c>
      <c r="C5" s="1443"/>
      <c r="D5" s="9"/>
    </row>
    <row r="6" spans="1:4" ht="15" thickBot="1">
      <c r="A6" s="967"/>
      <c r="B6" s="968" t="s">
        <v>145</v>
      </c>
      <c r="C6" s="968" t="s">
        <v>146</v>
      </c>
      <c r="D6" s="9"/>
    </row>
    <row r="7" spans="1:4">
      <c r="A7" s="969" t="s">
        <v>490</v>
      </c>
      <c r="B7" s="970"/>
      <c r="C7" s="971"/>
      <c r="D7" s="9"/>
    </row>
    <row r="8" spans="1:4">
      <c r="A8" s="972" t="s">
        <v>533</v>
      </c>
      <c r="B8" s="973">
        <v>1114167</v>
      </c>
      <c r="C8" s="974">
        <v>800622</v>
      </c>
      <c r="D8" s="9"/>
    </row>
    <row r="9" spans="1:4">
      <c r="A9" s="972" t="s">
        <v>534</v>
      </c>
      <c r="B9" s="973">
        <v>234825</v>
      </c>
      <c r="C9" s="974">
        <v>583176</v>
      </c>
      <c r="D9" s="9"/>
    </row>
    <row r="10" spans="1:4">
      <c r="A10" s="972" t="s">
        <v>535</v>
      </c>
      <c r="B10" s="973">
        <v>463421</v>
      </c>
      <c r="C10" s="974">
        <v>490778</v>
      </c>
      <c r="D10" s="9"/>
    </row>
    <row r="11" spans="1:4">
      <c r="A11" s="972" t="s">
        <v>536</v>
      </c>
      <c r="B11" s="973">
        <v>29118425</v>
      </c>
      <c r="C11" s="974">
        <v>28688953</v>
      </c>
      <c r="D11" s="9"/>
    </row>
    <row r="12" spans="1:4">
      <c r="A12" s="972" t="s">
        <v>49</v>
      </c>
      <c r="B12" s="951" t="s">
        <v>188</v>
      </c>
      <c r="C12" s="975" t="s">
        <v>188</v>
      </c>
      <c r="D12" s="9"/>
    </row>
    <row r="13" spans="1:4">
      <c r="A13" s="972" t="s">
        <v>537</v>
      </c>
      <c r="B13" s="951">
        <v>191</v>
      </c>
      <c r="C13" s="974">
        <v>137049</v>
      </c>
      <c r="D13" s="9"/>
    </row>
    <row r="14" spans="1:4">
      <c r="A14" s="976"/>
      <c r="B14" s="977"/>
      <c r="C14" s="978"/>
      <c r="D14" s="9"/>
    </row>
    <row r="15" spans="1:4">
      <c r="A15" s="979" t="s">
        <v>507</v>
      </c>
      <c r="B15" s="980">
        <v>30931029</v>
      </c>
      <c r="C15" s="981">
        <v>30700578</v>
      </c>
      <c r="D15" s="9"/>
    </row>
    <row r="16" spans="1:4">
      <c r="A16" s="976"/>
      <c r="B16" s="977"/>
      <c r="C16" s="978"/>
      <c r="D16" s="9"/>
    </row>
    <row r="17" spans="1:4">
      <c r="A17" s="982" t="s">
        <v>538</v>
      </c>
      <c r="B17" s="977"/>
      <c r="C17" s="978"/>
      <c r="D17" s="9"/>
    </row>
    <row r="18" spans="1:4">
      <c r="A18" s="976"/>
      <c r="B18" s="977"/>
      <c r="C18" s="978"/>
      <c r="D18" s="9"/>
    </row>
    <row r="19" spans="1:4">
      <c r="A19" s="976" t="s">
        <v>201</v>
      </c>
      <c r="B19" s="973">
        <v>1794879</v>
      </c>
      <c r="C19" s="974">
        <v>1875925</v>
      </c>
      <c r="D19" s="9"/>
    </row>
    <row r="20" spans="1:4">
      <c r="A20" s="972" t="s">
        <v>519</v>
      </c>
      <c r="B20" s="973">
        <v>110827</v>
      </c>
      <c r="C20" s="974">
        <v>133300</v>
      </c>
      <c r="D20" s="9"/>
    </row>
    <row r="21" spans="1:4">
      <c r="A21" s="976"/>
      <c r="B21" s="977"/>
      <c r="C21" s="978"/>
      <c r="D21" s="9"/>
    </row>
    <row r="22" spans="1:4">
      <c r="A22" s="979" t="s">
        <v>520</v>
      </c>
      <c r="B22" s="980">
        <v>1905706</v>
      </c>
      <c r="C22" s="981">
        <v>2009225</v>
      </c>
      <c r="D22" s="9"/>
    </row>
    <row r="23" spans="1:4">
      <c r="A23" s="976"/>
      <c r="B23" s="977"/>
      <c r="C23" s="978"/>
      <c r="D23" s="9"/>
    </row>
    <row r="24" spans="1:4">
      <c r="A24" s="982" t="s">
        <v>539</v>
      </c>
      <c r="B24" s="977"/>
      <c r="C24" s="978"/>
      <c r="D24" s="9"/>
    </row>
    <row r="25" spans="1:4">
      <c r="A25" s="972" t="s">
        <v>521</v>
      </c>
      <c r="B25" s="364">
        <v>1318993</v>
      </c>
      <c r="C25" s="983">
        <v>1318993</v>
      </c>
      <c r="D25" s="9"/>
    </row>
    <row r="26" spans="1:4">
      <c r="A26" s="976" t="s">
        <v>370</v>
      </c>
      <c r="B26" s="364">
        <v>384542</v>
      </c>
      <c r="C26" s="983">
        <v>384542</v>
      </c>
      <c r="D26" s="9"/>
    </row>
    <row r="27" spans="1:4">
      <c r="A27" s="972" t="s">
        <v>540</v>
      </c>
      <c r="B27" s="364">
        <v>21070409</v>
      </c>
      <c r="C27" s="983">
        <v>21417403</v>
      </c>
      <c r="D27" s="9"/>
    </row>
    <row r="28" spans="1:4">
      <c r="A28" s="972" t="s">
        <v>541</v>
      </c>
      <c r="B28" s="364">
        <v>1666481</v>
      </c>
      <c r="C28" s="983">
        <v>652340</v>
      </c>
      <c r="D28" s="9"/>
    </row>
    <row r="29" spans="1:4">
      <c r="A29" s="972" t="s">
        <v>409</v>
      </c>
      <c r="B29" s="364">
        <v>4584898</v>
      </c>
      <c r="C29" s="983">
        <v>4918075</v>
      </c>
      <c r="D29" s="9"/>
    </row>
    <row r="30" spans="1:4">
      <c r="A30" s="972"/>
      <c r="B30" s="370"/>
      <c r="C30" s="984"/>
      <c r="D30" s="9"/>
    </row>
    <row r="31" spans="1:4">
      <c r="A31" s="979" t="s">
        <v>542</v>
      </c>
      <c r="B31" s="980">
        <v>29025323</v>
      </c>
      <c r="C31" s="981">
        <v>28691353</v>
      </c>
      <c r="D31" s="9"/>
    </row>
    <row r="32" spans="1:4">
      <c r="A32" s="972"/>
      <c r="B32" s="370"/>
      <c r="C32" s="984"/>
      <c r="D32" s="9"/>
    </row>
    <row r="33" spans="1:4" ht="15" thickBot="1">
      <c r="A33" s="985" t="s">
        <v>543</v>
      </c>
      <c r="B33" s="623">
        <v>30931029</v>
      </c>
      <c r="C33" s="986">
        <v>30700578</v>
      </c>
      <c r="D33" s="9"/>
    </row>
    <row r="34" spans="1:4" ht="15" thickBot="1">
      <c r="A34" s="987"/>
      <c r="B34" s="516"/>
      <c r="C34" s="516"/>
      <c r="D34" s="9"/>
    </row>
    <row r="35" spans="1:4">
      <c r="A35" s="515"/>
      <c r="B35" s="1377" t="s">
        <v>28</v>
      </c>
      <c r="C35" s="1379"/>
      <c r="D35" s="9"/>
    </row>
    <row r="36" spans="1:4" ht="15" thickBot="1">
      <c r="A36" s="988"/>
      <c r="B36" s="530" t="s">
        <v>32</v>
      </c>
      <c r="C36" s="989" t="s">
        <v>33</v>
      </c>
      <c r="D36" s="9"/>
    </row>
    <row r="37" spans="1:4">
      <c r="A37" s="990" t="s">
        <v>544</v>
      </c>
      <c r="B37" s="426"/>
      <c r="C37" s="991"/>
      <c r="D37" s="9"/>
    </row>
    <row r="38" spans="1:4">
      <c r="A38" s="992"/>
      <c r="B38" s="976"/>
      <c r="C38" s="993"/>
      <c r="D38" s="9"/>
    </row>
    <row r="39" spans="1:4">
      <c r="A39" s="992" t="s">
        <v>545</v>
      </c>
      <c r="B39" s="432">
        <v>865516</v>
      </c>
      <c r="C39" s="433">
        <v>676484</v>
      </c>
      <c r="D39" s="9"/>
    </row>
    <row r="40" spans="1:4">
      <c r="A40" s="992" t="s">
        <v>546</v>
      </c>
      <c r="B40" s="432">
        <v>11259</v>
      </c>
      <c r="C40" s="433">
        <v>3038</v>
      </c>
      <c r="D40" s="9"/>
    </row>
    <row r="41" spans="1:4">
      <c r="A41" s="992" t="s">
        <v>547</v>
      </c>
      <c r="B41" s="403" t="s">
        <v>188</v>
      </c>
      <c r="C41" s="433">
        <v>-4494</v>
      </c>
      <c r="D41" s="9"/>
    </row>
    <row r="42" spans="1:4">
      <c r="A42" s="994" t="s">
        <v>548</v>
      </c>
      <c r="B42" s="432">
        <v>876775</v>
      </c>
      <c r="C42" s="433">
        <v>675028</v>
      </c>
      <c r="D42" s="9"/>
    </row>
    <row r="43" spans="1:4">
      <c r="A43" s="992"/>
      <c r="B43" s="976"/>
      <c r="C43" s="993"/>
      <c r="D43" s="9"/>
    </row>
    <row r="44" spans="1:4">
      <c r="A44" s="992" t="s">
        <v>549</v>
      </c>
      <c r="B44" s="432">
        <v>-28424</v>
      </c>
      <c r="C44" s="433">
        <v>-13363</v>
      </c>
      <c r="D44" s="9"/>
    </row>
    <row r="45" spans="1:4">
      <c r="A45" s="992" t="s">
        <v>550</v>
      </c>
      <c r="B45" s="432">
        <v>-19140</v>
      </c>
      <c r="C45" s="433">
        <v>-4761</v>
      </c>
      <c r="D45" s="9"/>
    </row>
    <row r="46" spans="1:4">
      <c r="A46" s="994" t="s">
        <v>506</v>
      </c>
      <c r="B46" s="432">
        <v>-47564</v>
      </c>
      <c r="C46" s="433">
        <v>-18124</v>
      </c>
      <c r="D46" s="9"/>
    </row>
    <row r="47" spans="1:4">
      <c r="A47" s="992"/>
      <c r="B47" s="403"/>
      <c r="C47" s="995"/>
      <c r="D47" s="9"/>
    </row>
    <row r="48" spans="1:4">
      <c r="A48" s="996" t="s">
        <v>551</v>
      </c>
      <c r="B48" s="997">
        <v>829211</v>
      </c>
      <c r="C48" s="998">
        <v>656904</v>
      </c>
      <c r="D48" s="9"/>
    </row>
    <row r="49" spans="1:4">
      <c r="A49" s="992"/>
      <c r="B49" s="403"/>
      <c r="C49" s="995"/>
      <c r="D49" s="9"/>
    </row>
    <row r="50" spans="1:4">
      <c r="A50" s="992" t="s">
        <v>552</v>
      </c>
      <c r="B50" s="432">
        <v>-4660</v>
      </c>
      <c r="C50" s="433">
        <v>-1268</v>
      </c>
      <c r="D50" s="9"/>
    </row>
    <row r="51" spans="1:4">
      <c r="A51" s="992" t="s">
        <v>553</v>
      </c>
      <c r="B51" s="432">
        <v>1071</v>
      </c>
      <c r="C51" s="995">
        <v>-5</v>
      </c>
      <c r="D51" s="9"/>
    </row>
    <row r="52" spans="1:4">
      <c r="A52" s="996" t="s">
        <v>554</v>
      </c>
      <c r="B52" s="432">
        <v>825622</v>
      </c>
      <c r="C52" s="433">
        <v>655631</v>
      </c>
      <c r="D52" s="9"/>
    </row>
    <row r="53" spans="1:4">
      <c r="A53" s="992" t="s">
        <v>44</v>
      </c>
      <c r="B53" s="432">
        <v>-33224</v>
      </c>
      <c r="C53" s="433">
        <v>-19229</v>
      </c>
      <c r="D53" s="9"/>
    </row>
    <row r="54" spans="1:4" ht="15" thickBot="1">
      <c r="A54" s="999" t="s">
        <v>555</v>
      </c>
      <c r="B54" s="1000">
        <v>792398</v>
      </c>
      <c r="C54" s="1001">
        <v>636402</v>
      </c>
      <c r="D54" s="9"/>
    </row>
    <row r="55" spans="1:4" ht="15" thickBot="1">
      <c r="A55" s="988"/>
      <c r="B55" s="988"/>
      <c r="C55" s="988"/>
      <c r="D55" s="9"/>
    </row>
    <row r="56" spans="1:4" ht="15" thickBot="1">
      <c r="A56" s="860" t="s">
        <v>556</v>
      </c>
      <c r="B56" s="444">
        <v>1.0032000000000001</v>
      </c>
      <c r="C56" s="1002">
        <v>0.99990000000000001</v>
      </c>
      <c r="D56" s="9"/>
    </row>
    <row r="57" spans="1:4">
      <c r="D57" s="9"/>
    </row>
    <row r="58" spans="1:4">
      <c r="D58" s="9"/>
    </row>
    <row r="59" spans="1:4">
      <c r="D59" s="9"/>
    </row>
    <row r="60" spans="1:4">
      <c r="D60" s="9"/>
    </row>
    <row r="61" spans="1:4">
      <c r="D61" s="9"/>
    </row>
  </sheetData>
  <mergeCells count="5">
    <mergeCell ref="B5:C5"/>
    <mergeCell ref="B35:C35"/>
    <mergeCell ref="A1:C1"/>
    <mergeCell ref="A2:C2"/>
    <mergeCell ref="A3:C3"/>
  </mergeCells>
  <hyperlinks>
    <hyperlink ref="A4" location="Index!A1" display="Back to index" xr:uid="{214D6994-71C6-41AF-9A7F-9687ED5F6BEC}"/>
    <hyperlink ref="C41" r:id="rId1" display="BAP/Credicorp y Subs/BCP/Copia de GOper Mar-21 EjecTrimI.xlsx?web=1" xr:uid="{713465BF-57FB-8342-884A-E47FD059B1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G63"/>
  <sheetViews>
    <sheetView showGridLines="0" topLeftCell="A21" zoomScale="60" zoomScaleNormal="60" workbookViewId="0">
      <pane xSplit="1" topLeftCell="B1" activePane="topRight" state="frozen"/>
      <selection pane="topRight" activeCell="D16" sqref="D16"/>
    </sheetView>
  </sheetViews>
  <sheetFormatPr baseColWidth="10" defaultColWidth="11.44140625" defaultRowHeight="14.4"/>
  <cols>
    <col min="1" max="1" width="67.44140625" style="9" customWidth="1"/>
    <col min="2" max="2" width="12.44140625" style="9" bestFit="1" customWidth="1"/>
    <col min="3" max="3" width="12.44140625" style="9" customWidth="1"/>
    <col min="4" max="4" width="13.109375" style="9" customWidth="1"/>
    <col min="5" max="5" width="12.6640625" style="9" customWidth="1"/>
    <col min="6" max="6" width="12.88671875" style="9" customWidth="1"/>
    <col min="7" max="7" width="11.44140625" style="9"/>
  </cols>
  <sheetData>
    <row r="1" spans="1:7" s="2" customFormat="1">
      <c r="A1" s="327" t="s">
        <v>27</v>
      </c>
      <c r="B1" s="1309" t="s">
        <v>28</v>
      </c>
      <c r="C1" s="1309"/>
      <c r="D1" s="1309"/>
      <c r="E1" s="1309" t="s">
        <v>29</v>
      </c>
      <c r="F1" s="1309"/>
      <c r="G1" s="11"/>
    </row>
    <row r="2" spans="1:7" s="6" customFormat="1" ht="15" thickBot="1">
      <c r="A2" s="328" t="s">
        <v>30</v>
      </c>
      <c r="B2" s="329" t="s">
        <v>31</v>
      </c>
      <c r="C2" s="329" t="s">
        <v>32</v>
      </c>
      <c r="D2" s="329" t="s">
        <v>33</v>
      </c>
      <c r="E2" s="329" t="s">
        <v>34</v>
      </c>
      <c r="F2" s="329" t="s">
        <v>35</v>
      </c>
      <c r="G2" s="14"/>
    </row>
    <row r="3" spans="1:7" s="188" customFormat="1">
      <c r="A3" s="683" t="s">
        <v>36</v>
      </c>
      <c r="B3" s="1004">
        <v>2379527</v>
      </c>
      <c r="C3" s="1004">
        <v>2069220</v>
      </c>
      <c r="D3" s="1005">
        <v>2123383</v>
      </c>
      <c r="E3" s="936">
        <v>2.5999999999999999E-2</v>
      </c>
      <c r="F3" s="936">
        <v>-0.108</v>
      </c>
      <c r="G3" s="189"/>
    </row>
    <row r="4" spans="1:7">
      <c r="A4" s="779" t="s">
        <v>37</v>
      </c>
      <c r="B4" s="872">
        <v>-1341481</v>
      </c>
      <c r="C4" s="872">
        <v>-732665</v>
      </c>
      <c r="D4" s="1006">
        <v>-557647</v>
      </c>
      <c r="E4" s="937">
        <v>-0.23899999999999999</v>
      </c>
      <c r="F4" s="937">
        <v>-0.58399999999999996</v>
      </c>
    </row>
    <row r="5" spans="1:7" ht="27.6">
      <c r="A5" s="780" t="s">
        <v>38</v>
      </c>
      <c r="B5" s="873">
        <v>1038046</v>
      </c>
      <c r="C5" s="873">
        <v>1336555</v>
      </c>
      <c r="D5" s="1007">
        <v>1565736</v>
      </c>
      <c r="E5" s="938">
        <v>0.17100000000000001</v>
      </c>
      <c r="F5" s="938">
        <v>0.50800000000000001</v>
      </c>
    </row>
    <row r="6" spans="1:7">
      <c r="A6" s="403" t="s">
        <v>39</v>
      </c>
      <c r="B6" s="872">
        <v>958255</v>
      </c>
      <c r="C6" s="872">
        <v>1330406</v>
      </c>
      <c r="D6" s="1006">
        <v>1194530</v>
      </c>
      <c r="E6" s="937">
        <v>-0.10199999999999999</v>
      </c>
      <c r="F6" s="937">
        <v>0.247</v>
      </c>
    </row>
    <row r="7" spans="1:7">
      <c r="A7" s="403" t="s">
        <v>40</v>
      </c>
      <c r="B7" s="872">
        <v>141926</v>
      </c>
      <c r="C7" s="872">
        <v>84866</v>
      </c>
      <c r="D7" s="1006">
        <v>-65247</v>
      </c>
      <c r="E7" s="937" t="s">
        <v>41</v>
      </c>
      <c r="F7" s="937" t="s">
        <v>41</v>
      </c>
    </row>
    <row r="8" spans="1:7">
      <c r="A8" s="403" t="s">
        <v>42</v>
      </c>
      <c r="B8" s="872">
        <v>-1779306</v>
      </c>
      <c r="C8" s="872">
        <v>-1982556</v>
      </c>
      <c r="D8" s="1006">
        <v>-1680271</v>
      </c>
      <c r="E8" s="937">
        <v>-0.152</v>
      </c>
      <c r="F8" s="937">
        <v>-5.6000000000000001E-2</v>
      </c>
    </row>
    <row r="9" spans="1:7">
      <c r="A9" s="782" t="s">
        <v>43</v>
      </c>
      <c r="B9" s="873">
        <v>358921</v>
      </c>
      <c r="C9" s="873">
        <v>769271</v>
      </c>
      <c r="D9" s="1007">
        <v>1014748</v>
      </c>
      <c r="E9" s="938">
        <v>0.31900000000000001</v>
      </c>
      <c r="F9" s="938">
        <v>1.827</v>
      </c>
    </row>
    <row r="10" spans="1:7">
      <c r="A10" s="403" t="s">
        <v>44</v>
      </c>
      <c r="B10" s="872">
        <v>-145746</v>
      </c>
      <c r="C10" s="872">
        <v>-103460</v>
      </c>
      <c r="D10" s="1006">
        <v>-337599</v>
      </c>
      <c r="E10" s="937">
        <v>2.2629999999999999</v>
      </c>
      <c r="F10" s="937">
        <v>1.3160000000000001</v>
      </c>
    </row>
    <row r="11" spans="1:7">
      <c r="A11" s="783" t="s">
        <v>45</v>
      </c>
      <c r="B11" s="873">
        <v>213175</v>
      </c>
      <c r="C11" s="873">
        <v>665811</v>
      </c>
      <c r="D11" s="1007">
        <v>677149</v>
      </c>
      <c r="E11" s="938">
        <v>1.7000000000000001E-2</v>
      </c>
      <c r="F11" s="938">
        <v>2.1760000000000002</v>
      </c>
    </row>
    <row r="12" spans="1:7">
      <c r="A12" s="403" t="s">
        <v>46</v>
      </c>
      <c r="B12" s="872">
        <v>3901</v>
      </c>
      <c r="C12" s="872">
        <v>12407</v>
      </c>
      <c r="D12" s="1006">
        <v>16351</v>
      </c>
      <c r="E12" s="937">
        <v>0.318</v>
      </c>
      <c r="F12" s="937">
        <v>3.1909999999999998</v>
      </c>
    </row>
    <row r="13" spans="1:7">
      <c r="A13" s="783" t="s">
        <v>47</v>
      </c>
      <c r="B13" s="873">
        <v>209274</v>
      </c>
      <c r="C13" s="873">
        <v>653404</v>
      </c>
      <c r="D13" s="1007">
        <v>660798</v>
      </c>
      <c r="E13" s="938">
        <v>1.0999999999999999E-2</v>
      </c>
      <c r="F13" s="938">
        <v>2.1579999999999999</v>
      </c>
    </row>
    <row r="14" spans="1:7" s="3" customFormat="1" ht="15" thickBot="1">
      <c r="A14" s="784" t="s">
        <v>48</v>
      </c>
      <c r="B14" s="874">
        <v>2.62</v>
      </c>
      <c r="C14" s="874">
        <v>8.19</v>
      </c>
      <c r="D14" s="1008">
        <v>8.2799999999999994</v>
      </c>
      <c r="E14" s="939">
        <v>1.0999999999999999E-2</v>
      </c>
      <c r="F14" s="939">
        <v>2.1579999999999999</v>
      </c>
      <c r="G14" s="15"/>
    </row>
    <row r="15" spans="1:7">
      <c r="A15" s="570" t="s">
        <v>49</v>
      </c>
      <c r="B15" s="875">
        <v>120708515</v>
      </c>
      <c r="C15" s="875">
        <v>137659885</v>
      </c>
      <c r="D15" s="1006">
        <v>137031239</v>
      </c>
      <c r="E15" s="937">
        <v>-5.0000000000000001E-3</v>
      </c>
      <c r="F15" s="937">
        <v>0.13500000000000001</v>
      </c>
    </row>
    <row r="16" spans="1:7">
      <c r="A16" s="570" t="s">
        <v>50</v>
      </c>
      <c r="B16" s="875">
        <v>119563545</v>
      </c>
      <c r="C16" s="875">
        <v>142365502</v>
      </c>
      <c r="D16" s="1006">
        <v>148626339</v>
      </c>
      <c r="E16" s="937">
        <v>4.3999999999999997E-2</v>
      </c>
      <c r="F16" s="937">
        <v>0.24299999999999999</v>
      </c>
    </row>
    <row r="17" spans="1:7" s="3" customFormat="1" ht="15" thickBot="1">
      <c r="A17" s="785" t="s">
        <v>51</v>
      </c>
      <c r="B17" s="876">
        <v>23205639</v>
      </c>
      <c r="C17" s="876">
        <v>24945870</v>
      </c>
      <c r="D17" s="1009">
        <v>24529958</v>
      </c>
      <c r="E17" s="940">
        <v>-1.7000000000000001E-2</v>
      </c>
      <c r="F17" s="940">
        <v>5.7000000000000002E-2</v>
      </c>
      <c r="G17" s="15"/>
    </row>
    <row r="18" spans="1:7">
      <c r="A18" s="787" t="s">
        <v>52</v>
      </c>
      <c r="B18" s="1010"/>
      <c r="C18" s="875"/>
      <c r="D18" s="1011"/>
      <c r="E18" s="320"/>
      <c r="F18" s="320"/>
    </row>
    <row r="19" spans="1:7" s="187" customFormat="1">
      <c r="A19" s="570" t="s">
        <v>53</v>
      </c>
      <c r="B19" s="1010">
        <v>5.3499999999999999E-2</v>
      </c>
      <c r="C19" s="1010">
        <v>3.73E-2</v>
      </c>
      <c r="D19" s="1012">
        <v>3.73E-2</v>
      </c>
      <c r="E19" s="320" t="s">
        <v>54</v>
      </c>
      <c r="F19" s="320" t="s">
        <v>55</v>
      </c>
      <c r="G19" s="8"/>
    </row>
    <row r="20" spans="1:7">
      <c r="A20" s="570" t="s">
        <v>56</v>
      </c>
      <c r="B20" s="1010">
        <v>2.3300000000000001E-2</v>
      </c>
      <c r="C20" s="1010">
        <v>2.41E-2</v>
      </c>
      <c r="D20" s="1012">
        <v>2.75E-2</v>
      </c>
      <c r="E20" s="320" t="s">
        <v>57</v>
      </c>
      <c r="F20" s="320" t="s">
        <v>58</v>
      </c>
    </row>
    <row r="21" spans="1:7">
      <c r="A21" s="570" t="s">
        <v>59</v>
      </c>
      <c r="B21" s="1010">
        <v>2.1299999999999999E-2</v>
      </c>
      <c r="C21" s="1010">
        <v>1.34E-2</v>
      </c>
      <c r="D21" s="1012">
        <v>1.43E-2</v>
      </c>
      <c r="E21" s="320" t="s">
        <v>60</v>
      </c>
      <c r="F21" s="320" t="s">
        <v>61</v>
      </c>
    </row>
    <row r="22" spans="1:7">
      <c r="A22" s="570" t="s">
        <v>62</v>
      </c>
      <c r="B22" s="1010">
        <v>3.4000000000000002E-2</v>
      </c>
      <c r="C22" s="1013">
        <v>0.108</v>
      </c>
      <c r="D22" s="1014">
        <v>0.106</v>
      </c>
      <c r="E22" s="320" t="s">
        <v>63</v>
      </c>
      <c r="F22" s="320" t="s">
        <v>64</v>
      </c>
    </row>
    <row r="23" spans="1:7" s="3" customFormat="1" ht="15" thickBot="1">
      <c r="A23" s="784" t="s">
        <v>65</v>
      </c>
      <c r="B23" s="877">
        <v>4.0000000000000001E-3</v>
      </c>
      <c r="C23" s="877">
        <v>1.0999999999999999E-2</v>
      </c>
      <c r="D23" s="1015">
        <v>1.0999999999999999E-2</v>
      </c>
      <c r="E23" s="345" t="s">
        <v>54</v>
      </c>
      <c r="F23" s="345" t="s">
        <v>66</v>
      </c>
      <c r="G23" s="15"/>
    </row>
    <row r="24" spans="1:7">
      <c r="A24" s="789" t="s">
        <v>67</v>
      </c>
      <c r="B24" s="1010"/>
      <c r="C24" s="1013"/>
      <c r="D24" s="1014"/>
      <c r="E24" s="320"/>
      <c r="F24" s="320"/>
    </row>
    <row r="25" spans="1:7" s="187" customFormat="1" ht="16.2">
      <c r="A25" s="403" t="s">
        <v>821</v>
      </c>
      <c r="B25" s="1010">
        <v>2.9700000000000001E-2</v>
      </c>
      <c r="C25" s="1010">
        <v>3.4000000000000002E-2</v>
      </c>
      <c r="D25" s="1012">
        <v>3.5499999999999997E-2</v>
      </c>
      <c r="E25" s="320" t="s">
        <v>68</v>
      </c>
      <c r="F25" s="320" t="s">
        <v>69</v>
      </c>
      <c r="G25" s="8"/>
    </row>
    <row r="26" spans="1:7">
      <c r="A26" s="570" t="s">
        <v>70</v>
      </c>
      <c r="B26" s="1010">
        <v>2.1299999999999999E-2</v>
      </c>
      <c r="C26" s="1010">
        <v>2.69E-2</v>
      </c>
      <c r="D26" s="1012">
        <v>2.7699999999999999E-2</v>
      </c>
      <c r="E26" s="320" t="s">
        <v>71</v>
      </c>
      <c r="F26" s="320" t="s">
        <v>72</v>
      </c>
    </row>
    <row r="27" spans="1:7" ht="16.2">
      <c r="A27" s="570" t="s">
        <v>822</v>
      </c>
      <c r="B27" s="1010">
        <v>3.9E-2</v>
      </c>
      <c r="C27" s="1010">
        <v>4.6100000000000002E-2</v>
      </c>
      <c r="D27" s="1012">
        <v>4.9799999999999997E-2</v>
      </c>
      <c r="E27" s="320" t="s">
        <v>73</v>
      </c>
      <c r="F27" s="320" t="s">
        <v>74</v>
      </c>
    </row>
    <row r="28" spans="1:7" ht="16.2">
      <c r="A28" s="570" t="s">
        <v>810</v>
      </c>
      <c r="B28" s="1010">
        <v>4.4499999999999998E-2</v>
      </c>
      <c r="C28" s="1010">
        <v>2.1299999999999999E-2</v>
      </c>
      <c r="D28" s="1012">
        <v>1.6299999999999999E-2</v>
      </c>
      <c r="E28" s="320" t="s">
        <v>75</v>
      </c>
      <c r="F28" s="320" t="s">
        <v>76</v>
      </c>
    </row>
    <row r="29" spans="1:7">
      <c r="A29" s="570" t="s">
        <v>77</v>
      </c>
      <c r="B29" s="1013">
        <v>1.657</v>
      </c>
      <c r="C29" s="1013">
        <v>2.117</v>
      </c>
      <c r="D29" s="1014">
        <v>2.0019999999999998</v>
      </c>
      <c r="E29" s="320" t="s">
        <v>78</v>
      </c>
      <c r="F29" s="320" t="s">
        <v>79</v>
      </c>
    </row>
    <row r="30" spans="1:7" s="3" customFormat="1" ht="15" thickBot="1">
      <c r="A30" s="784" t="s">
        <v>80</v>
      </c>
      <c r="B30" s="877">
        <v>1.2609999999999999</v>
      </c>
      <c r="C30" s="877">
        <v>1.5609999999999999</v>
      </c>
      <c r="D30" s="1015">
        <v>1.429</v>
      </c>
      <c r="E30" s="345" t="s">
        <v>81</v>
      </c>
      <c r="F30" s="345" t="s">
        <v>82</v>
      </c>
      <c r="G30" s="15"/>
    </row>
    <row r="31" spans="1:7">
      <c r="A31" s="789" t="s">
        <v>83</v>
      </c>
      <c r="B31" s="1013"/>
      <c r="C31" s="1013"/>
      <c r="D31" s="1014"/>
      <c r="E31" s="320"/>
      <c r="F31" s="320"/>
    </row>
    <row r="32" spans="1:7" ht="16.2">
      <c r="A32" s="570" t="s">
        <v>823</v>
      </c>
      <c r="B32" s="1013">
        <v>0.434</v>
      </c>
      <c r="C32" s="1013">
        <v>0.47199999999999998</v>
      </c>
      <c r="D32" s="1014">
        <v>0.44</v>
      </c>
      <c r="E32" s="320" t="s">
        <v>84</v>
      </c>
      <c r="F32" s="320" t="s">
        <v>85</v>
      </c>
    </row>
    <row r="33" spans="1:7" s="4" customFormat="1" ht="15" thickBot="1">
      <c r="A33" s="784" t="s">
        <v>86</v>
      </c>
      <c r="B33" s="878">
        <v>3.5700000000000003E-2</v>
      </c>
      <c r="C33" s="878">
        <v>3.0599999999999999E-2</v>
      </c>
      <c r="D33" s="1016">
        <v>2.8299999999999999E-2</v>
      </c>
      <c r="E33" s="345" t="s">
        <v>87</v>
      </c>
      <c r="F33" s="345" t="s">
        <v>88</v>
      </c>
      <c r="G33" s="12"/>
    </row>
    <row r="34" spans="1:7">
      <c r="A34" s="789" t="s">
        <v>89</v>
      </c>
      <c r="B34" s="879"/>
      <c r="C34" s="1013"/>
      <c r="D34" s="1014"/>
      <c r="E34" s="320"/>
      <c r="F34" s="320"/>
    </row>
    <row r="35" spans="1:7" ht="16.2">
      <c r="A35" s="570" t="s">
        <v>824</v>
      </c>
      <c r="B35" s="880">
        <v>0.94399999999999995</v>
      </c>
      <c r="C35" s="880">
        <v>0.81399999999999995</v>
      </c>
      <c r="D35" s="1017">
        <v>0.85499999999999998</v>
      </c>
      <c r="E35" s="320" t="s">
        <v>90</v>
      </c>
      <c r="F35" s="320" t="s">
        <v>91</v>
      </c>
    </row>
    <row r="36" spans="1:7" s="4" customFormat="1" ht="16.8" thickBot="1">
      <c r="A36" s="784" t="s">
        <v>825</v>
      </c>
      <c r="B36" s="881">
        <v>0.59899999999999998</v>
      </c>
      <c r="C36" s="881">
        <v>0.754</v>
      </c>
      <c r="D36" s="1018">
        <v>0.96399999999999997</v>
      </c>
      <c r="E36" s="345" t="s">
        <v>92</v>
      </c>
      <c r="F36" s="345" t="s">
        <v>93</v>
      </c>
      <c r="G36" s="12"/>
    </row>
    <row r="37" spans="1:7" ht="16.2">
      <c r="A37" s="789" t="s">
        <v>826</v>
      </c>
      <c r="B37" s="880"/>
      <c r="C37" s="880"/>
      <c r="D37" s="1017"/>
      <c r="E37" s="320"/>
      <c r="F37" s="320"/>
    </row>
    <row r="38" spans="1:7" ht="16.2">
      <c r="A38" s="570" t="s">
        <v>827</v>
      </c>
      <c r="B38" s="882">
        <v>0.13519999999999999</v>
      </c>
      <c r="C38" s="882">
        <v>0.14929999999999999</v>
      </c>
      <c r="D38" s="1019">
        <v>0.1646</v>
      </c>
      <c r="E38" s="320" t="s">
        <v>94</v>
      </c>
      <c r="F38" s="320" t="s">
        <v>95</v>
      </c>
    </row>
    <row r="39" spans="1:7" s="187" customFormat="1" ht="16.2">
      <c r="A39" s="570" t="s">
        <v>828</v>
      </c>
      <c r="B39" s="882">
        <v>0.1033</v>
      </c>
      <c r="C39" s="882">
        <v>0.1041</v>
      </c>
      <c r="D39" s="1019">
        <v>0.10589999999999999</v>
      </c>
      <c r="E39" s="320" t="s">
        <v>96</v>
      </c>
      <c r="F39" s="320" t="s">
        <v>97</v>
      </c>
      <c r="G39" s="8"/>
    </row>
    <row r="40" spans="1:7" s="3" customFormat="1" ht="16.8" thickBot="1">
      <c r="A40" s="784" t="s">
        <v>829</v>
      </c>
      <c r="B40" s="883">
        <v>0.11890000000000001</v>
      </c>
      <c r="C40" s="883">
        <v>0.114</v>
      </c>
      <c r="D40" s="1020">
        <v>0.1111</v>
      </c>
      <c r="E40" s="345" t="s">
        <v>98</v>
      </c>
      <c r="F40" s="345" t="s">
        <v>99</v>
      </c>
      <c r="G40" s="15"/>
    </row>
    <row r="41" spans="1:7" s="22" customFormat="1" ht="15" thickBot="1">
      <c r="A41" s="583" t="s">
        <v>100</v>
      </c>
      <c r="B41" s="884">
        <v>34963</v>
      </c>
      <c r="C41" s="884">
        <v>36806</v>
      </c>
      <c r="D41" s="1021">
        <v>36233</v>
      </c>
      <c r="E41" s="347">
        <v>-1.6E-2</v>
      </c>
      <c r="F41" s="347">
        <v>3.5999999999999997E-2</v>
      </c>
      <c r="G41" s="33"/>
    </row>
    <row r="42" spans="1:7" s="22" customFormat="1" ht="15" thickBot="1">
      <c r="A42" s="583" t="s">
        <v>101</v>
      </c>
      <c r="B42" s="1003"/>
      <c r="C42" s="1003"/>
      <c r="D42" s="1022"/>
      <c r="E42" s="348"/>
      <c r="F42" s="348"/>
      <c r="G42" s="33" t="s">
        <v>102</v>
      </c>
    </row>
    <row r="43" spans="1:7" s="187" customFormat="1" ht="14.25" customHeight="1">
      <c r="A43" s="296" t="s">
        <v>103</v>
      </c>
      <c r="B43" s="885">
        <v>94382</v>
      </c>
      <c r="C43" s="885">
        <v>94382</v>
      </c>
      <c r="D43" s="1023">
        <v>94382</v>
      </c>
      <c r="E43" s="253">
        <v>0</v>
      </c>
      <c r="F43" s="253">
        <v>0</v>
      </c>
      <c r="G43" s="8"/>
    </row>
    <row r="44" spans="1:7" s="187" customFormat="1" ht="16.8">
      <c r="A44" s="296" t="s">
        <v>830</v>
      </c>
      <c r="B44" s="885">
        <v>14872</v>
      </c>
      <c r="C44" s="885">
        <v>14915</v>
      </c>
      <c r="D44" s="1023">
        <v>14621</v>
      </c>
      <c r="E44" s="253">
        <v>-0.02</v>
      </c>
      <c r="F44" s="253">
        <v>-1.7000000000000001E-2</v>
      </c>
      <c r="G44" s="8"/>
    </row>
    <row r="45" spans="1:7" s="3" customFormat="1" ht="15" thickBot="1">
      <c r="A45" s="784" t="s">
        <v>104</v>
      </c>
      <c r="B45" s="886">
        <v>79510</v>
      </c>
      <c r="C45" s="886">
        <v>79467</v>
      </c>
      <c r="D45" s="1024">
        <v>79761</v>
      </c>
      <c r="E45" s="259">
        <v>4.0000000000000001E-3</v>
      </c>
      <c r="F45" s="259">
        <v>3.0000000000000001E-3</v>
      </c>
      <c r="G45" s="15"/>
    </row>
    <row r="46" spans="1:7">
      <c r="A46" s="288"/>
      <c r="B46" s="288"/>
      <c r="C46" s="288"/>
      <c r="D46" s="288"/>
      <c r="E46" s="288"/>
      <c r="F46" s="288"/>
    </row>
    <row r="47" spans="1:7">
      <c r="A47" s="288"/>
      <c r="B47" s="288"/>
      <c r="C47" s="288"/>
      <c r="D47" s="288"/>
      <c r="E47" s="288"/>
      <c r="F47" s="288"/>
    </row>
    <row r="48" spans="1:7" ht="15.75" customHeight="1">
      <c r="A48" s="1308" t="s">
        <v>105</v>
      </c>
      <c r="B48" s="1308"/>
      <c r="C48" s="1308"/>
      <c r="D48" s="1308"/>
      <c r="E48" s="1308"/>
      <c r="F48" s="1308"/>
    </row>
    <row r="49" spans="1:6">
      <c r="A49" s="305" t="s">
        <v>106</v>
      </c>
      <c r="B49" s="305"/>
      <c r="C49" s="305"/>
      <c r="D49" s="305"/>
      <c r="E49" s="305"/>
      <c r="F49" s="305"/>
    </row>
    <row r="50" spans="1:6">
      <c r="A50" s="305" t="s">
        <v>107</v>
      </c>
      <c r="B50" s="305"/>
      <c r="C50" s="305"/>
      <c r="D50" s="305"/>
      <c r="E50" s="305"/>
      <c r="F50" s="305"/>
    </row>
    <row r="51" spans="1:6" ht="30.9" customHeight="1">
      <c r="A51" s="1308" t="s">
        <v>108</v>
      </c>
      <c r="B51" s="1308"/>
      <c r="C51" s="1308"/>
      <c r="D51" s="1308"/>
      <c r="E51" s="1308"/>
      <c r="F51" s="1308"/>
    </row>
    <row r="52" spans="1:6" ht="15" customHeight="1">
      <c r="A52" s="305" t="s">
        <v>109</v>
      </c>
      <c r="B52" s="305"/>
      <c r="C52" s="305"/>
      <c r="D52" s="305"/>
      <c r="E52" s="305"/>
      <c r="F52" s="305"/>
    </row>
    <row r="53" spans="1:6" ht="15" customHeight="1">
      <c r="A53" s="305" t="s">
        <v>110</v>
      </c>
      <c r="B53" s="305"/>
      <c r="C53" s="305"/>
      <c r="D53" s="305"/>
      <c r="E53" s="305"/>
      <c r="F53" s="305"/>
    </row>
    <row r="54" spans="1:6" ht="15" customHeight="1">
      <c r="A54" s="305" t="s">
        <v>111</v>
      </c>
      <c r="B54" s="305"/>
      <c r="C54" s="305"/>
      <c r="D54" s="305"/>
      <c r="E54" s="305"/>
      <c r="F54" s="305"/>
    </row>
    <row r="55" spans="1:6" ht="15" customHeight="1">
      <c r="A55" s="305" t="s">
        <v>112</v>
      </c>
      <c r="B55" s="305"/>
      <c r="C55" s="305"/>
      <c r="D55" s="305"/>
      <c r="E55" s="305"/>
      <c r="F55" s="305"/>
    </row>
    <row r="56" spans="1:6" ht="48" customHeight="1">
      <c r="A56" s="1308" t="s">
        <v>113</v>
      </c>
      <c r="B56" s="1308"/>
      <c r="C56" s="1308"/>
      <c r="D56" s="1308"/>
      <c r="E56" s="1308"/>
      <c r="F56" s="1308"/>
    </row>
    <row r="57" spans="1:6">
      <c r="A57" s="1308" t="s">
        <v>114</v>
      </c>
      <c r="B57" s="1308"/>
      <c r="C57" s="1308"/>
      <c r="D57" s="1308"/>
      <c r="E57" s="1308"/>
      <c r="F57" s="1308"/>
    </row>
    <row r="58" spans="1:6" ht="36.9" customHeight="1">
      <c r="A58" s="1308" t="s">
        <v>115</v>
      </c>
      <c r="B58" s="1308"/>
      <c r="C58" s="1308"/>
      <c r="D58" s="1308"/>
      <c r="E58" s="1308"/>
      <c r="F58" s="1308"/>
    </row>
    <row r="59" spans="1:6" ht="15" customHeight="1">
      <c r="A59" s="330" t="s">
        <v>116</v>
      </c>
      <c r="B59" s="330"/>
      <c r="C59" s="330"/>
      <c r="D59" s="330"/>
      <c r="E59" s="330"/>
      <c r="F59" s="330"/>
    </row>
    <row r="60" spans="1:6" ht="29.25" customHeight="1">
      <c r="A60" s="16"/>
      <c r="B60" s="75"/>
      <c r="C60" s="75"/>
      <c r="D60" s="75"/>
      <c r="E60" s="75"/>
      <c r="F60" s="75"/>
    </row>
    <row r="61" spans="1:6" ht="15" customHeight="1">
      <c r="A61" s="127"/>
      <c r="B61" s="141"/>
      <c r="C61" s="141"/>
      <c r="D61" s="141"/>
      <c r="E61" s="141"/>
      <c r="F61" s="141"/>
    </row>
    <row r="62" spans="1:6" ht="15" customHeight="1">
      <c r="A62" s="127"/>
      <c r="B62" s="141"/>
      <c r="C62" s="141"/>
      <c r="D62" s="141"/>
      <c r="E62" s="141"/>
      <c r="F62" s="141"/>
    </row>
    <row r="63" spans="1:6">
      <c r="A63" s="16"/>
      <c r="B63" s="75"/>
      <c r="C63" s="75"/>
      <c r="D63" s="75"/>
      <c r="E63" s="75"/>
      <c r="F63" s="75"/>
    </row>
  </sheetData>
  <mergeCells count="7">
    <mergeCell ref="A56:F56"/>
    <mergeCell ref="A57:F57"/>
    <mergeCell ref="A58:F58"/>
    <mergeCell ref="B1:D1"/>
    <mergeCell ref="E1:F1"/>
    <mergeCell ref="A48:F48"/>
    <mergeCell ref="A51:F5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9.9978637043366805E-2"/>
  </sheetPr>
  <dimension ref="A1:Y67"/>
  <sheetViews>
    <sheetView showGridLines="0" zoomScale="70" zoomScaleNormal="70" workbookViewId="0">
      <selection activeCell="D24" sqref="D24"/>
    </sheetView>
  </sheetViews>
  <sheetFormatPr baseColWidth="10" defaultColWidth="11.44140625" defaultRowHeight="14.4"/>
  <cols>
    <col min="1" max="1" width="5.21875" customWidth="1"/>
    <col min="3" max="3" width="47.5546875" customWidth="1"/>
    <col min="4" max="6" width="11.77734375" bestFit="1" customWidth="1"/>
    <col min="7" max="8" width="11.5546875" bestFit="1" customWidth="1"/>
    <col min="14" max="14" width="35.109375" customWidth="1"/>
    <col min="22" max="22" width="44.44140625" customWidth="1"/>
  </cols>
  <sheetData>
    <row r="1" spans="1:25">
      <c r="A1" s="1486" t="s">
        <v>557</v>
      </c>
      <c r="B1" s="1486"/>
      <c r="C1" s="1486"/>
      <c r="D1" s="1486"/>
      <c r="E1" s="1486"/>
      <c r="F1" s="1486"/>
      <c r="G1" s="1486"/>
      <c r="H1" s="1486"/>
      <c r="K1" s="211"/>
      <c r="L1" s="1475" t="s">
        <v>557</v>
      </c>
      <c r="M1" s="1475"/>
      <c r="N1" s="1475"/>
      <c r="O1" s="1475"/>
      <c r="P1" s="1475"/>
      <c r="Q1" s="1475"/>
      <c r="R1" s="1475"/>
      <c r="S1" s="1475"/>
      <c r="T1" s="9"/>
      <c r="U1" s="9"/>
      <c r="V1" s="1414" t="s">
        <v>557</v>
      </c>
      <c r="W1" s="1414"/>
      <c r="X1" s="1414"/>
      <c r="Y1" s="1414"/>
    </row>
    <row r="2" spans="1:25">
      <c r="A2" s="1414" t="s">
        <v>486</v>
      </c>
      <c r="B2" s="1414"/>
      <c r="C2" s="1414"/>
      <c r="D2" s="1414"/>
      <c r="E2" s="1414"/>
      <c r="F2" s="1414"/>
      <c r="G2" s="1414"/>
      <c r="H2" s="1414"/>
      <c r="K2" s="211"/>
      <c r="L2" s="1475" t="s">
        <v>487</v>
      </c>
      <c r="M2" s="1475"/>
      <c r="N2" s="1475"/>
      <c r="O2" s="1475"/>
      <c r="P2" s="1475"/>
      <c r="Q2" s="1475"/>
      <c r="R2" s="1475"/>
      <c r="S2" s="1475"/>
      <c r="T2" s="9"/>
      <c r="U2" s="9"/>
      <c r="V2" s="1414" t="s">
        <v>558</v>
      </c>
      <c r="W2" s="1414"/>
      <c r="X2" s="1414"/>
      <c r="Y2" s="1414"/>
    </row>
    <row r="3" spans="1:25">
      <c r="A3" s="1414" t="s">
        <v>488</v>
      </c>
      <c r="B3" s="1414"/>
      <c r="C3" s="1414"/>
      <c r="D3" s="1414"/>
      <c r="E3" s="1414"/>
      <c r="F3" s="1414"/>
      <c r="G3" s="1414"/>
      <c r="H3" s="1414"/>
      <c r="K3" s="211"/>
      <c r="L3" s="1475" t="s">
        <v>489</v>
      </c>
      <c r="M3" s="1475"/>
      <c r="N3" s="1475"/>
      <c r="O3" s="1475"/>
      <c r="P3" s="1475"/>
      <c r="Q3" s="1475"/>
      <c r="R3" s="1475"/>
      <c r="S3" s="1475"/>
      <c r="T3" s="9"/>
      <c r="U3" s="9"/>
      <c r="V3" s="286"/>
      <c r="W3" s="287"/>
      <c r="X3" s="287"/>
      <c r="Y3" s="287"/>
    </row>
    <row r="4" spans="1:25" ht="15" thickBot="1">
      <c r="A4" s="217" t="s">
        <v>118</v>
      </c>
      <c r="B4" s="218"/>
      <c r="C4" s="218"/>
      <c r="D4" s="218"/>
      <c r="E4" s="218"/>
      <c r="F4" s="218"/>
      <c r="G4" s="218"/>
      <c r="H4" s="218"/>
      <c r="K4" s="211"/>
      <c r="L4" s="191" t="s">
        <v>118</v>
      </c>
      <c r="M4" s="190"/>
      <c r="N4" s="190"/>
      <c r="O4" s="190"/>
      <c r="P4" s="190"/>
      <c r="Q4" s="190"/>
      <c r="R4" s="190"/>
      <c r="S4" s="190"/>
      <c r="T4" s="9"/>
      <c r="U4" s="9"/>
      <c r="V4" s="217" t="s">
        <v>118</v>
      </c>
      <c r="W4" s="287"/>
      <c r="X4" s="287"/>
      <c r="Y4" s="287"/>
    </row>
    <row r="5" spans="1:25">
      <c r="A5" s="219"/>
      <c r="B5" s="219"/>
      <c r="C5" s="219"/>
      <c r="D5" s="1487" t="s">
        <v>143</v>
      </c>
      <c r="E5" s="1488"/>
      <c r="F5" s="1489"/>
      <c r="G5" s="1467" t="s">
        <v>29</v>
      </c>
      <c r="H5" s="1469"/>
      <c r="K5" s="1445"/>
      <c r="L5" s="1445"/>
      <c r="M5" s="1445"/>
      <c r="N5" s="1448"/>
      <c r="O5" s="1481" t="s">
        <v>28</v>
      </c>
      <c r="P5" s="1482"/>
      <c r="Q5" s="1483"/>
      <c r="R5" s="1484" t="s">
        <v>29</v>
      </c>
      <c r="S5" s="1485"/>
      <c r="T5" s="9"/>
      <c r="U5" s="9"/>
      <c r="V5" s="288"/>
      <c r="W5" s="1467" t="s">
        <v>28</v>
      </c>
      <c r="X5" s="1468"/>
      <c r="Y5" s="1469"/>
    </row>
    <row r="6" spans="1:25" ht="15" thickBot="1">
      <c r="A6" s="1490"/>
      <c r="B6" s="1490"/>
      <c r="C6" s="1491"/>
      <c r="D6" s="220" t="s">
        <v>144</v>
      </c>
      <c r="E6" s="221" t="s">
        <v>145</v>
      </c>
      <c r="F6" s="222" t="s">
        <v>146</v>
      </c>
      <c r="G6" s="223" t="s">
        <v>34</v>
      </c>
      <c r="H6" s="224" t="s">
        <v>35</v>
      </c>
      <c r="K6" s="203"/>
      <c r="L6" s="1470"/>
      <c r="M6" s="1470"/>
      <c r="N6" s="1471"/>
      <c r="O6" s="262" t="s">
        <v>31</v>
      </c>
      <c r="P6" s="263" t="s">
        <v>32</v>
      </c>
      <c r="Q6" s="264" t="s">
        <v>33</v>
      </c>
      <c r="R6" s="263" t="s">
        <v>34</v>
      </c>
      <c r="S6" s="264" t="s">
        <v>35</v>
      </c>
      <c r="T6" s="9"/>
      <c r="U6" s="9"/>
      <c r="V6" s="289"/>
      <c r="W6" s="290" t="s">
        <v>31</v>
      </c>
      <c r="X6" s="291" t="s">
        <v>32</v>
      </c>
      <c r="Y6" s="292" t="s">
        <v>33</v>
      </c>
    </row>
    <row r="7" spans="1:25">
      <c r="A7" s="1423" t="s">
        <v>490</v>
      </c>
      <c r="B7" s="1424"/>
      <c r="C7" s="1425"/>
      <c r="D7" s="225"/>
      <c r="E7" s="226"/>
      <c r="F7" s="227"/>
      <c r="G7" s="228"/>
      <c r="H7" s="229"/>
      <c r="K7" s="211"/>
      <c r="L7" s="1472" t="s">
        <v>491</v>
      </c>
      <c r="M7" s="1473"/>
      <c r="N7" s="1474"/>
      <c r="O7" s="192"/>
      <c r="P7" s="193"/>
      <c r="Q7" s="265"/>
      <c r="R7" s="192"/>
      <c r="S7" s="265"/>
      <c r="T7" s="9"/>
      <c r="U7" s="9"/>
      <c r="V7" s="293" t="s">
        <v>559</v>
      </c>
      <c r="W7" s="294"/>
      <c r="X7" s="228"/>
      <c r="Y7" s="227"/>
    </row>
    <row r="8" spans="1:25" ht="16.8">
      <c r="A8" s="1393" t="s">
        <v>560</v>
      </c>
      <c r="B8" s="1394"/>
      <c r="C8" s="1395"/>
      <c r="D8" s="230"/>
      <c r="E8" s="231"/>
      <c r="F8" s="232"/>
      <c r="G8" s="233"/>
      <c r="H8" s="234"/>
      <c r="K8" s="211"/>
      <c r="L8" s="194"/>
      <c r="M8" s="1465" t="s">
        <v>492</v>
      </c>
      <c r="N8" s="1466"/>
      <c r="O8" s="195">
        <v>2763923</v>
      </c>
      <c r="P8" s="196">
        <v>2456757</v>
      </c>
      <c r="Q8" s="266">
        <v>2407997</v>
      </c>
      <c r="R8" s="267">
        <v>-0.02</v>
      </c>
      <c r="S8" s="268">
        <v>-0.129</v>
      </c>
      <c r="T8" s="9"/>
      <c r="U8" s="9"/>
      <c r="V8" s="235" t="s">
        <v>792</v>
      </c>
      <c r="W8" s="230">
        <v>1.6E-2</v>
      </c>
      <c r="X8" s="231">
        <v>5.3999999999999999E-2</v>
      </c>
      <c r="Y8" s="232">
        <v>6.7000000000000004E-2</v>
      </c>
    </row>
    <row r="9" spans="1:25" ht="16.8">
      <c r="A9" s="235"/>
      <c r="B9" s="1391" t="s">
        <v>493</v>
      </c>
      <c r="C9" s="1392"/>
      <c r="D9" s="236">
        <v>4957324</v>
      </c>
      <c r="E9" s="237">
        <v>5814295</v>
      </c>
      <c r="F9" s="238">
        <v>5227840</v>
      </c>
      <c r="G9" s="239">
        <v>-0.10100000000000001</v>
      </c>
      <c r="H9" s="240">
        <v>5.5E-2</v>
      </c>
      <c r="K9" s="211"/>
      <c r="L9" s="197"/>
      <c r="M9" s="1465" t="s">
        <v>783</v>
      </c>
      <c r="N9" s="1466"/>
      <c r="O9" s="195">
        <v>-660748</v>
      </c>
      <c r="P9" s="196">
        <v>-497594</v>
      </c>
      <c r="Q9" s="266">
        <v>-555008</v>
      </c>
      <c r="R9" s="267">
        <v>0.115</v>
      </c>
      <c r="S9" s="268">
        <v>-0.16</v>
      </c>
      <c r="T9" s="9"/>
      <c r="U9" s="9"/>
      <c r="V9" s="235" t="s">
        <v>793</v>
      </c>
      <c r="W9" s="295">
        <v>5.0000000000000001E-3</v>
      </c>
      <c r="X9" s="253">
        <v>1.2999999999999999E-2</v>
      </c>
      <c r="Y9" s="254">
        <v>1.4999999999999999E-2</v>
      </c>
    </row>
    <row r="10" spans="1:25" ht="16.8">
      <c r="A10" s="235"/>
      <c r="B10" s="1391" t="s">
        <v>494</v>
      </c>
      <c r="C10" s="1392"/>
      <c r="D10" s="236">
        <v>18437537</v>
      </c>
      <c r="E10" s="237">
        <v>27257699</v>
      </c>
      <c r="F10" s="238">
        <v>30566460</v>
      </c>
      <c r="G10" s="239">
        <v>0.121</v>
      </c>
      <c r="H10" s="240">
        <v>0.65800000000000003</v>
      </c>
      <c r="K10" s="211"/>
      <c r="L10" s="194"/>
      <c r="M10" s="1456" t="s">
        <v>262</v>
      </c>
      <c r="N10" s="1457"/>
      <c r="O10" s="198">
        <v>2103175</v>
      </c>
      <c r="P10" s="199">
        <v>1959163</v>
      </c>
      <c r="Q10" s="269">
        <v>1852989</v>
      </c>
      <c r="R10" s="270">
        <v>-5.3999999999999999E-2</v>
      </c>
      <c r="S10" s="271">
        <v>-0.11899999999999999</v>
      </c>
      <c r="T10" s="9"/>
      <c r="U10" s="9"/>
      <c r="V10" s="235" t="s">
        <v>794</v>
      </c>
      <c r="W10" s="295">
        <v>3.7999999999999999E-2</v>
      </c>
      <c r="X10" s="253">
        <v>0.13800000000000001</v>
      </c>
      <c r="Y10" s="254">
        <v>0.16600000000000001</v>
      </c>
    </row>
    <row r="11" spans="1:25" ht="16.8">
      <c r="A11" s="1476" t="s">
        <v>495</v>
      </c>
      <c r="B11" s="1477"/>
      <c r="C11" s="1478"/>
      <c r="D11" s="241">
        <v>23394861</v>
      </c>
      <c r="E11" s="242">
        <v>33071994</v>
      </c>
      <c r="F11" s="243">
        <v>35794300</v>
      </c>
      <c r="G11" s="244">
        <v>8.2000000000000003E-2</v>
      </c>
      <c r="H11" s="245">
        <v>0.53</v>
      </c>
      <c r="K11" s="211"/>
      <c r="L11" s="1464"/>
      <c r="M11" s="1465"/>
      <c r="N11" s="1466"/>
      <c r="O11" s="202"/>
      <c r="P11" s="203"/>
      <c r="Q11" s="205"/>
      <c r="R11" s="202"/>
      <c r="S11" s="205"/>
      <c r="T11" s="9"/>
      <c r="U11" s="9"/>
      <c r="V11" s="235" t="s">
        <v>795</v>
      </c>
      <c r="W11" s="295">
        <v>5.6500000000000002E-2</v>
      </c>
      <c r="X11" s="253">
        <v>4.1500000000000002E-2</v>
      </c>
      <c r="Y11" s="254">
        <v>3.8199999999999998E-2</v>
      </c>
    </row>
    <row r="12" spans="1:25" ht="16.8">
      <c r="A12" s="1390"/>
      <c r="B12" s="1391"/>
      <c r="C12" s="1392"/>
      <c r="D12" s="230"/>
      <c r="E12" s="231"/>
      <c r="F12" s="232"/>
      <c r="G12" s="233"/>
      <c r="H12" s="234"/>
      <c r="K12" s="211"/>
      <c r="L12" s="1464" t="s">
        <v>561</v>
      </c>
      <c r="M12" s="1465"/>
      <c r="N12" s="1466"/>
      <c r="O12" s="195">
        <v>-1340975</v>
      </c>
      <c r="P12" s="196">
        <v>-735523</v>
      </c>
      <c r="Q12" s="266">
        <v>-585257</v>
      </c>
      <c r="R12" s="267">
        <v>-0.20399999999999999</v>
      </c>
      <c r="S12" s="268">
        <v>-0.56399999999999995</v>
      </c>
      <c r="T12" s="9"/>
      <c r="U12" s="9"/>
      <c r="V12" s="296" t="s">
        <v>796</v>
      </c>
      <c r="W12" s="295">
        <v>2.1700000000000001E-2</v>
      </c>
      <c r="X12" s="253">
        <v>2.69E-2</v>
      </c>
      <c r="Y12" s="254">
        <v>2.7400000000000001E-2</v>
      </c>
    </row>
    <row r="13" spans="1:25" ht="16.8">
      <c r="A13" s="1393" t="s">
        <v>148</v>
      </c>
      <c r="B13" s="1394"/>
      <c r="C13" s="1395"/>
      <c r="D13" s="241">
        <v>3324737</v>
      </c>
      <c r="E13" s="242">
        <v>1345981</v>
      </c>
      <c r="F13" s="243">
        <v>772790</v>
      </c>
      <c r="G13" s="244">
        <v>-0.42599999999999999</v>
      </c>
      <c r="H13" s="245">
        <v>-0.76800000000000002</v>
      </c>
      <c r="K13" s="211"/>
      <c r="L13" s="1464" t="s">
        <v>212</v>
      </c>
      <c r="M13" s="1465"/>
      <c r="N13" s="1466"/>
      <c r="O13" s="195">
        <v>43954</v>
      </c>
      <c r="P13" s="196">
        <v>47591</v>
      </c>
      <c r="Q13" s="266">
        <v>61096</v>
      </c>
      <c r="R13" s="267">
        <v>0.28399999999999997</v>
      </c>
      <c r="S13" s="268">
        <v>0.39</v>
      </c>
      <c r="T13" s="9"/>
      <c r="U13" s="9"/>
      <c r="V13" s="235" t="s">
        <v>797</v>
      </c>
      <c r="W13" s="295">
        <v>1.9900000000000001E-2</v>
      </c>
      <c r="X13" s="253">
        <v>1.1599999999999999E-2</v>
      </c>
      <c r="Y13" s="254">
        <v>1.26E-2</v>
      </c>
    </row>
    <row r="14" spans="1:25">
      <c r="A14" s="1393"/>
      <c r="B14" s="1394"/>
      <c r="C14" s="1395"/>
      <c r="D14" s="246"/>
      <c r="E14" s="247"/>
      <c r="F14" s="248"/>
      <c r="G14" s="219"/>
      <c r="H14" s="249"/>
      <c r="K14" s="211"/>
      <c r="L14" s="1461" t="s">
        <v>210</v>
      </c>
      <c r="M14" s="1462"/>
      <c r="N14" s="1463"/>
      <c r="O14" s="198">
        <v>-1297021</v>
      </c>
      <c r="P14" s="199">
        <v>-687932</v>
      </c>
      <c r="Q14" s="269">
        <v>-524161</v>
      </c>
      <c r="R14" s="270">
        <v>-0.23799999999999999</v>
      </c>
      <c r="S14" s="271">
        <v>-0.59599999999999997</v>
      </c>
      <c r="T14" s="9"/>
      <c r="U14" s="9"/>
      <c r="V14" s="297"/>
      <c r="W14" s="230"/>
      <c r="X14" s="231"/>
      <c r="Y14" s="232"/>
    </row>
    <row r="15" spans="1:25">
      <c r="A15" s="1393" t="s">
        <v>562</v>
      </c>
      <c r="B15" s="1394"/>
      <c r="C15" s="1395"/>
      <c r="D15" s="241">
        <v>883548</v>
      </c>
      <c r="E15" s="242">
        <v>2168500</v>
      </c>
      <c r="F15" s="243">
        <v>3549042</v>
      </c>
      <c r="G15" s="244">
        <v>0.63700000000000001</v>
      </c>
      <c r="H15" s="245">
        <v>3.0169999999999999</v>
      </c>
      <c r="K15" s="211"/>
      <c r="L15" s="1447"/>
      <c r="M15" s="1445"/>
      <c r="N15" s="1448"/>
      <c r="O15" s="200"/>
      <c r="P15" s="201"/>
      <c r="Q15" s="207"/>
      <c r="R15" s="200"/>
      <c r="S15" s="207"/>
      <c r="T15" s="9"/>
      <c r="U15" s="9"/>
      <c r="V15" s="298" t="s">
        <v>563</v>
      </c>
      <c r="W15" s="230"/>
      <c r="X15" s="231"/>
      <c r="Y15" s="232"/>
    </row>
    <row r="16" spans="1:25" ht="15" customHeight="1">
      <c r="A16" s="1393" t="s">
        <v>535</v>
      </c>
      <c r="B16" s="1394"/>
      <c r="C16" s="1395"/>
      <c r="D16" s="241">
        <v>16062998</v>
      </c>
      <c r="E16" s="242">
        <v>29604474</v>
      </c>
      <c r="F16" s="243">
        <v>31556758</v>
      </c>
      <c r="G16" s="244">
        <v>6.7000000000000004E-2</v>
      </c>
      <c r="H16" s="245">
        <v>0.96599999999999997</v>
      </c>
      <c r="K16" s="211"/>
      <c r="L16" s="1461" t="s">
        <v>496</v>
      </c>
      <c r="M16" s="1462"/>
      <c r="N16" s="1463"/>
      <c r="O16" s="198">
        <v>806154</v>
      </c>
      <c r="P16" s="199">
        <v>1271231</v>
      </c>
      <c r="Q16" s="269">
        <v>1328828</v>
      </c>
      <c r="R16" s="270">
        <v>4.4999999999999998E-2</v>
      </c>
      <c r="S16" s="271">
        <v>0.64800000000000002</v>
      </c>
      <c r="T16" s="9"/>
      <c r="U16" s="9"/>
      <c r="V16" s="235" t="s">
        <v>564</v>
      </c>
      <c r="W16" s="295">
        <v>3.0800000000000001E-2</v>
      </c>
      <c r="X16" s="253">
        <v>3.61E-2</v>
      </c>
      <c r="Y16" s="254">
        <v>3.7100000000000001E-2</v>
      </c>
    </row>
    <row r="17" spans="1:25">
      <c r="A17" s="1393" t="s">
        <v>151</v>
      </c>
      <c r="B17" s="1394"/>
      <c r="C17" s="1395"/>
      <c r="D17" s="241">
        <v>4223311</v>
      </c>
      <c r="E17" s="242">
        <v>4933333</v>
      </c>
      <c r="F17" s="243">
        <v>5466463</v>
      </c>
      <c r="G17" s="244">
        <v>0.108</v>
      </c>
      <c r="H17" s="245">
        <v>0.29399999999999998</v>
      </c>
      <c r="K17" s="211"/>
      <c r="L17" s="1447"/>
      <c r="M17" s="1445"/>
      <c r="N17" s="1448"/>
      <c r="O17" s="200"/>
      <c r="P17" s="201"/>
      <c r="Q17" s="207"/>
      <c r="R17" s="200"/>
      <c r="S17" s="207"/>
      <c r="T17" s="9"/>
      <c r="U17" s="9"/>
      <c r="V17" s="235" t="s">
        <v>565</v>
      </c>
      <c r="W17" s="295">
        <v>4.0899999999999999E-2</v>
      </c>
      <c r="X17" s="253">
        <v>4.9000000000000002E-2</v>
      </c>
      <c r="Y17" s="254">
        <v>5.11E-2</v>
      </c>
    </row>
    <row r="18" spans="1:25">
      <c r="A18" s="1390"/>
      <c r="B18" s="1391"/>
      <c r="C18" s="1392"/>
      <c r="D18" s="230"/>
      <c r="E18" s="231"/>
      <c r="F18" s="232"/>
      <c r="G18" s="233"/>
      <c r="H18" s="234"/>
      <c r="K18" s="211"/>
      <c r="L18" s="1458" t="s">
        <v>497</v>
      </c>
      <c r="M18" s="1459"/>
      <c r="N18" s="1460"/>
      <c r="O18" s="200"/>
      <c r="P18" s="201"/>
      <c r="Q18" s="207"/>
      <c r="R18" s="200"/>
      <c r="S18" s="207"/>
      <c r="T18" s="9"/>
      <c r="U18" s="9"/>
      <c r="V18" s="235" t="s">
        <v>566</v>
      </c>
      <c r="W18" s="295">
        <v>1.6419999999999999</v>
      </c>
      <c r="X18" s="253">
        <v>2.0419999999999998</v>
      </c>
      <c r="Y18" s="254">
        <v>1.9610000000000001</v>
      </c>
    </row>
    <row r="19" spans="1:25">
      <c r="A19" s="1393" t="s">
        <v>49</v>
      </c>
      <c r="B19" s="1394"/>
      <c r="C19" s="1395"/>
      <c r="D19" s="241">
        <v>110087710</v>
      </c>
      <c r="E19" s="242">
        <v>125716877</v>
      </c>
      <c r="F19" s="243">
        <v>124970804</v>
      </c>
      <c r="G19" s="244">
        <v>-6.0000000000000001E-3</v>
      </c>
      <c r="H19" s="245">
        <v>0.13500000000000001</v>
      </c>
      <c r="K19" s="211"/>
      <c r="L19" s="272"/>
      <c r="M19" s="273" t="s">
        <v>498</v>
      </c>
      <c r="N19" s="274"/>
      <c r="O19" s="195">
        <v>602585</v>
      </c>
      <c r="P19" s="196">
        <v>694348</v>
      </c>
      <c r="Q19" s="266">
        <v>631778</v>
      </c>
      <c r="R19" s="267">
        <v>-0.09</v>
      </c>
      <c r="S19" s="268">
        <v>4.8000000000000001E-2</v>
      </c>
      <c r="T19" s="9"/>
      <c r="U19" s="9"/>
      <c r="V19" s="235" t="s">
        <v>567</v>
      </c>
      <c r="W19" s="295">
        <v>1.2390000000000001</v>
      </c>
      <c r="X19" s="253">
        <v>1.5049999999999999</v>
      </c>
      <c r="Y19" s="254">
        <v>1.423</v>
      </c>
    </row>
    <row r="20" spans="1:25" ht="16.8">
      <c r="A20" s="235"/>
      <c r="B20" s="1391" t="s">
        <v>499</v>
      </c>
      <c r="C20" s="1392"/>
      <c r="D20" s="236">
        <v>106693682</v>
      </c>
      <c r="E20" s="237">
        <v>121179978</v>
      </c>
      <c r="F20" s="238">
        <v>120335694</v>
      </c>
      <c r="G20" s="239">
        <v>-7.0000000000000001E-3</v>
      </c>
      <c r="H20" s="240">
        <v>0.128</v>
      </c>
      <c r="K20" s="211"/>
      <c r="L20" s="272"/>
      <c r="M20" s="273" t="s">
        <v>568</v>
      </c>
      <c r="N20" s="274"/>
      <c r="O20" s="195">
        <v>177407</v>
      </c>
      <c r="P20" s="196">
        <v>180363</v>
      </c>
      <c r="Q20" s="266">
        <v>173465</v>
      </c>
      <c r="R20" s="267">
        <v>-3.7999999999999999E-2</v>
      </c>
      <c r="S20" s="268">
        <v>-2.1999999999999999E-2</v>
      </c>
      <c r="T20" s="9"/>
      <c r="U20" s="9"/>
      <c r="V20" s="235" t="s">
        <v>798</v>
      </c>
      <c r="W20" s="295">
        <v>4.7100000000000003E-2</v>
      </c>
      <c r="X20" s="253">
        <v>2.1899999999999999E-2</v>
      </c>
      <c r="Y20" s="254">
        <v>1.6799999999999999E-2</v>
      </c>
    </row>
    <row r="21" spans="1:25">
      <c r="A21" s="235"/>
      <c r="B21" s="1358" t="s">
        <v>500</v>
      </c>
      <c r="C21" s="1399"/>
      <c r="D21" s="236">
        <v>3394028</v>
      </c>
      <c r="E21" s="237">
        <v>4536899</v>
      </c>
      <c r="F21" s="238">
        <v>4635110</v>
      </c>
      <c r="G21" s="239">
        <v>2.1999999999999999E-2</v>
      </c>
      <c r="H21" s="240">
        <v>0.36599999999999999</v>
      </c>
      <c r="K21" s="211"/>
      <c r="L21" s="272"/>
      <c r="M21" s="273" t="s">
        <v>283</v>
      </c>
      <c r="N21" s="274"/>
      <c r="O21" s="195">
        <v>-31791</v>
      </c>
      <c r="P21" s="196">
        <v>11194</v>
      </c>
      <c r="Q21" s="266">
        <v>42112</v>
      </c>
      <c r="R21" s="267">
        <v>2.762</v>
      </c>
      <c r="S21" s="207" t="s">
        <v>284</v>
      </c>
      <c r="T21" s="9"/>
      <c r="U21" s="9"/>
      <c r="V21" s="296"/>
      <c r="W21" s="230"/>
      <c r="X21" s="231"/>
      <c r="Y21" s="232"/>
    </row>
    <row r="22" spans="1:25">
      <c r="A22" s="235"/>
      <c r="B22" s="1391" t="s">
        <v>569</v>
      </c>
      <c r="C22" s="1392"/>
      <c r="D22" s="236">
        <v>-5571581</v>
      </c>
      <c r="E22" s="237">
        <v>-9266046</v>
      </c>
      <c r="F22" s="238">
        <v>-9090737</v>
      </c>
      <c r="G22" s="239">
        <v>-1.9E-2</v>
      </c>
      <c r="H22" s="240">
        <v>0.63200000000000001</v>
      </c>
      <c r="K22" s="211"/>
      <c r="L22" s="272"/>
      <c r="M22" s="211" t="s">
        <v>285</v>
      </c>
      <c r="N22" s="275"/>
      <c r="O22" s="200">
        <v>-568</v>
      </c>
      <c r="P22" s="196">
        <v>5538</v>
      </c>
      <c r="Q22" s="266">
        <v>12320</v>
      </c>
      <c r="R22" s="267">
        <v>1.2250000000000001</v>
      </c>
      <c r="S22" s="207" t="s">
        <v>284</v>
      </c>
      <c r="T22" s="9"/>
      <c r="U22" s="9"/>
      <c r="V22" s="299" t="s">
        <v>570</v>
      </c>
      <c r="W22" s="230"/>
      <c r="X22" s="231"/>
      <c r="Y22" s="232"/>
    </row>
    <row r="23" spans="1:25" ht="16.8">
      <c r="A23" s="1393" t="s">
        <v>501</v>
      </c>
      <c r="B23" s="1394"/>
      <c r="C23" s="1395"/>
      <c r="D23" s="241">
        <v>104516129</v>
      </c>
      <c r="E23" s="242">
        <v>116450831</v>
      </c>
      <c r="F23" s="243">
        <v>115880067</v>
      </c>
      <c r="G23" s="244">
        <v>-5.0000000000000001E-3</v>
      </c>
      <c r="H23" s="245">
        <v>0.109</v>
      </c>
      <c r="K23" s="211"/>
      <c r="L23" s="272"/>
      <c r="M23" s="211" t="s">
        <v>571</v>
      </c>
      <c r="N23" s="276"/>
      <c r="O23" s="195">
        <v>-19157</v>
      </c>
      <c r="P23" s="196">
        <v>4870</v>
      </c>
      <c r="Q23" s="266">
        <v>-2821</v>
      </c>
      <c r="R23" s="267">
        <v>-1.579</v>
      </c>
      <c r="S23" s="207" t="s">
        <v>284</v>
      </c>
      <c r="T23" s="9"/>
      <c r="U23" s="9"/>
      <c r="V23" s="297" t="s">
        <v>799</v>
      </c>
      <c r="W23" s="295">
        <v>0.41799999999999998</v>
      </c>
      <c r="X23" s="253">
        <v>0.436</v>
      </c>
      <c r="Y23" s="254">
        <v>0.437</v>
      </c>
    </row>
    <row r="24" spans="1:25">
      <c r="A24" s="1390"/>
      <c r="B24" s="1391"/>
      <c r="C24" s="1392"/>
      <c r="D24" s="246"/>
      <c r="E24" s="247"/>
      <c r="F24" s="248"/>
      <c r="G24" s="219"/>
      <c r="H24" s="249"/>
      <c r="K24" s="211"/>
      <c r="L24" s="272"/>
      <c r="M24" s="273" t="s">
        <v>572</v>
      </c>
      <c r="N24" s="276"/>
      <c r="O24" s="195">
        <v>92808</v>
      </c>
      <c r="P24" s="196">
        <v>29187</v>
      </c>
      <c r="Q24" s="266">
        <v>58392</v>
      </c>
      <c r="R24" s="267">
        <v>1.0009999999999999</v>
      </c>
      <c r="S24" s="268">
        <v>-0.371</v>
      </c>
      <c r="T24" s="9"/>
      <c r="U24" s="9"/>
      <c r="V24" s="297" t="s">
        <v>573</v>
      </c>
      <c r="W24" s="295">
        <v>0.46100000000000002</v>
      </c>
      <c r="X24" s="253">
        <v>0.47699999999999998</v>
      </c>
      <c r="Y24" s="254">
        <v>0.438</v>
      </c>
    </row>
    <row r="25" spans="1:25" ht="16.8">
      <c r="A25" s="1393" t="s">
        <v>786</v>
      </c>
      <c r="B25" s="1394"/>
      <c r="C25" s="1395"/>
      <c r="D25" s="241">
        <v>1926344</v>
      </c>
      <c r="E25" s="242">
        <v>1789869</v>
      </c>
      <c r="F25" s="243">
        <v>1729286</v>
      </c>
      <c r="G25" s="244">
        <v>-3.4000000000000002E-2</v>
      </c>
      <c r="H25" s="245">
        <v>-0.10199999999999999</v>
      </c>
      <c r="K25" s="211"/>
      <c r="L25" s="272"/>
      <c r="M25" s="204" t="s">
        <v>39</v>
      </c>
      <c r="N25" s="274"/>
      <c r="O25" s="198">
        <v>821284</v>
      </c>
      <c r="P25" s="199">
        <v>925500</v>
      </c>
      <c r="Q25" s="269">
        <v>915246</v>
      </c>
      <c r="R25" s="270">
        <v>-1.0999999999999999E-2</v>
      </c>
      <c r="S25" s="271">
        <v>0.114</v>
      </c>
      <c r="T25" s="9"/>
      <c r="U25" s="9"/>
      <c r="V25" s="300" t="s">
        <v>800</v>
      </c>
      <c r="W25" s="295">
        <v>3.0599999999999999E-2</v>
      </c>
      <c r="X25" s="253">
        <v>2.5600000000000001E-2</v>
      </c>
      <c r="Y25" s="254">
        <v>2.3400000000000001E-2</v>
      </c>
    </row>
    <row r="26" spans="1:25">
      <c r="A26" s="1393" t="s">
        <v>505</v>
      </c>
      <c r="B26" s="1394"/>
      <c r="C26" s="1395"/>
      <c r="D26" s="241">
        <v>555598</v>
      </c>
      <c r="E26" s="242">
        <v>455343</v>
      </c>
      <c r="F26" s="243">
        <v>532584</v>
      </c>
      <c r="G26" s="244">
        <v>0.17</v>
      </c>
      <c r="H26" s="245">
        <v>-4.1000000000000002E-2</v>
      </c>
      <c r="K26" s="211"/>
      <c r="L26" s="197"/>
      <c r="M26" s="210"/>
      <c r="N26" s="206"/>
      <c r="O26" s="200"/>
      <c r="P26" s="201"/>
      <c r="Q26" s="207"/>
      <c r="R26" s="200"/>
      <c r="S26" s="207"/>
      <c r="T26" s="9"/>
      <c r="U26" s="9"/>
      <c r="V26" s="235"/>
      <c r="W26" s="230"/>
      <c r="X26" s="231"/>
      <c r="Y26" s="232"/>
    </row>
    <row r="27" spans="1:25" ht="16.8">
      <c r="A27" s="1393" t="s">
        <v>787</v>
      </c>
      <c r="B27" s="1394"/>
      <c r="C27" s="1395"/>
      <c r="D27" s="241">
        <v>5937221</v>
      </c>
      <c r="E27" s="242">
        <v>5882200</v>
      </c>
      <c r="F27" s="243">
        <v>6455086</v>
      </c>
      <c r="G27" s="244">
        <v>0.10199999999999999</v>
      </c>
      <c r="H27" s="245">
        <v>9.1999999999999998E-2</v>
      </c>
      <c r="K27" s="211"/>
      <c r="L27" s="277"/>
      <c r="M27" s="210"/>
      <c r="N27" s="275"/>
      <c r="O27" s="202"/>
      <c r="P27" s="203"/>
      <c r="Q27" s="205"/>
      <c r="R27" s="202"/>
      <c r="S27" s="205"/>
      <c r="T27" s="9"/>
      <c r="U27" s="9"/>
      <c r="V27" s="299" t="s">
        <v>801</v>
      </c>
      <c r="W27" s="301"/>
      <c r="X27" s="233"/>
      <c r="Y27" s="232"/>
    </row>
    <row r="28" spans="1:25" ht="16.8">
      <c r="A28" s="1390"/>
      <c r="B28" s="1391"/>
      <c r="C28" s="1392"/>
      <c r="D28" s="230"/>
      <c r="E28" s="231"/>
      <c r="F28" s="232"/>
      <c r="G28" s="233"/>
      <c r="H28" s="234"/>
      <c r="K28" s="211"/>
      <c r="L28" s="1458" t="s">
        <v>506</v>
      </c>
      <c r="M28" s="1459"/>
      <c r="N28" s="1460"/>
      <c r="O28" s="277"/>
      <c r="P28" s="210"/>
      <c r="Q28" s="275"/>
      <c r="R28" s="277"/>
      <c r="S28" s="275"/>
      <c r="T28" s="9"/>
      <c r="U28" s="9"/>
      <c r="V28" s="297" t="s">
        <v>802</v>
      </c>
      <c r="W28" s="236">
        <v>19215</v>
      </c>
      <c r="X28" s="237">
        <v>21210</v>
      </c>
      <c r="Y28" s="238">
        <v>23508</v>
      </c>
    </row>
    <row r="29" spans="1:25" ht="16.8">
      <c r="A29" s="1396" t="s">
        <v>507</v>
      </c>
      <c r="B29" s="1397"/>
      <c r="C29" s="1398"/>
      <c r="D29" s="241">
        <v>160824747</v>
      </c>
      <c r="E29" s="242">
        <v>195702525</v>
      </c>
      <c r="F29" s="243">
        <v>201736376</v>
      </c>
      <c r="G29" s="244">
        <v>3.1E-2</v>
      </c>
      <c r="H29" s="245">
        <v>0.255</v>
      </c>
      <c r="K29" s="211"/>
      <c r="L29" s="272"/>
      <c r="M29" s="273" t="s">
        <v>508</v>
      </c>
      <c r="N29" s="274"/>
      <c r="O29" s="195">
        <v>-657774</v>
      </c>
      <c r="P29" s="196">
        <v>-534217</v>
      </c>
      <c r="Q29" s="266">
        <v>-603175</v>
      </c>
      <c r="R29" s="267">
        <v>0.129</v>
      </c>
      <c r="S29" s="268">
        <v>-8.3000000000000004E-2</v>
      </c>
      <c r="T29" s="9"/>
      <c r="U29" s="9"/>
      <c r="V29" s="297" t="s">
        <v>803</v>
      </c>
      <c r="W29" s="236">
        <v>14672</v>
      </c>
      <c r="X29" s="237">
        <v>14784</v>
      </c>
      <c r="Y29" s="238">
        <v>15134</v>
      </c>
    </row>
    <row r="30" spans="1:25" ht="16.8">
      <c r="A30" s="1390"/>
      <c r="B30" s="1391"/>
      <c r="C30" s="1392"/>
      <c r="D30" s="230"/>
      <c r="E30" s="231"/>
      <c r="F30" s="232"/>
      <c r="G30" s="233"/>
      <c r="H30" s="234"/>
      <c r="K30" s="211"/>
      <c r="L30" s="272"/>
      <c r="M30" s="273" t="s">
        <v>574</v>
      </c>
      <c r="N30" s="274"/>
      <c r="O30" s="195">
        <v>-407377</v>
      </c>
      <c r="P30" s="196">
        <v>-585547</v>
      </c>
      <c r="Q30" s="266">
        <v>-433717</v>
      </c>
      <c r="R30" s="267">
        <v>-0.25900000000000001</v>
      </c>
      <c r="S30" s="268">
        <v>6.5000000000000002E-2</v>
      </c>
      <c r="T30" s="9"/>
      <c r="U30" s="9"/>
      <c r="V30" s="297" t="s">
        <v>804</v>
      </c>
      <c r="W30" s="230" t="s">
        <v>575</v>
      </c>
      <c r="X30" s="253">
        <v>0.114</v>
      </c>
      <c r="Y30" s="232" t="s">
        <v>576</v>
      </c>
    </row>
    <row r="31" spans="1:25" ht="16.8">
      <c r="A31" s="1426" t="s">
        <v>577</v>
      </c>
      <c r="B31" s="1427"/>
      <c r="C31" s="1428"/>
      <c r="D31" s="230"/>
      <c r="E31" s="231"/>
      <c r="F31" s="232"/>
      <c r="G31" s="233"/>
      <c r="H31" s="234"/>
      <c r="K31" s="211"/>
      <c r="L31" s="272"/>
      <c r="M31" s="273" t="s">
        <v>791</v>
      </c>
      <c r="N31" s="274"/>
      <c r="O31" s="195">
        <v>-132139</v>
      </c>
      <c r="P31" s="196">
        <v>-120927</v>
      </c>
      <c r="Q31" s="266">
        <v>-127578</v>
      </c>
      <c r="R31" s="267">
        <v>5.5E-2</v>
      </c>
      <c r="S31" s="268">
        <v>-3.5000000000000003E-2</v>
      </c>
      <c r="T31" s="9"/>
      <c r="U31" s="9"/>
      <c r="V31" s="297" t="s">
        <v>805</v>
      </c>
      <c r="W31" s="230" t="s">
        <v>578</v>
      </c>
      <c r="X31" s="253">
        <v>0.14929999999999999</v>
      </c>
      <c r="Y31" s="232" t="s">
        <v>579</v>
      </c>
    </row>
    <row r="32" spans="1:25">
      <c r="A32" s="1401" t="s">
        <v>50</v>
      </c>
      <c r="B32" s="1402"/>
      <c r="C32" s="1403"/>
      <c r="D32" s="230"/>
      <c r="E32" s="231"/>
      <c r="F32" s="232"/>
      <c r="G32" s="231"/>
      <c r="H32" s="232"/>
      <c r="K32" s="211"/>
      <c r="L32" s="272"/>
      <c r="M32" s="273" t="s">
        <v>580</v>
      </c>
      <c r="N32" s="274"/>
      <c r="O32" s="195">
        <v>-151363</v>
      </c>
      <c r="P32" s="196">
        <v>-135309</v>
      </c>
      <c r="Q32" s="266">
        <v>-49176</v>
      </c>
      <c r="R32" s="267">
        <v>-0.63700000000000001</v>
      </c>
      <c r="S32" s="268">
        <v>-0.67500000000000004</v>
      </c>
      <c r="T32" s="9"/>
      <c r="U32" s="9"/>
      <c r="V32" s="297"/>
      <c r="W32" s="230"/>
      <c r="X32" s="231"/>
      <c r="Y32" s="232"/>
    </row>
    <row r="33" spans="1:25" ht="16.8">
      <c r="A33" s="235"/>
      <c r="B33" s="1391" t="s">
        <v>788</v>
      </c>
      <c r="C33" s="1392"/>
      <c r="D33" s="236">
        <v>29496275</v>
      </c>
      <c r="E33" s="237">
        <v>43740097</v>
      </c>
      <c r="F33" s="238">
        <v>44470186</v>
      </c>
      <c r="G33" s="239">
        <v>1.7000000000000001E-2</v>
      </c>
      <c r="H33" s="240">
        <v>0.50800000000000001</v>
      </c>
      <c r="K33" s="211"/>
      <c r="L33" s="278"/>
      <c r="M33" s="279" t="s">
        <v>506</v>
      </c>
      <c r="N33" s="279"/>
      <c r="O33" s="198">
        <v>-1348653</v>
      </c>
      <c r="P33" s="199">
        <v>-1376000</v>
      </c>
      <c r="Q33" s="269">
        <v>-1213646</v>
      </c>
      <c r="R33" s="270">
        <v>-0.11799999999999999</v>
      </c>
      <c r="S33" s="271">
        <v>-0.1</v>
      </c>
      <c r="T33" s="9"/>
      <c r="U33" s="9"/>
      <c r="V33" s="299" t="s">
        <v>581</v>
      </c>
      <c r="W33" s="230"/>
      <c r="X33" s="231"/>
      <c r="Y33" s="232"/>
    </row>
    <row r="34" spans="1:25" ht="17.399999999999999" thickBot="1">
      <c r="A34" s="235"/>
      <c r="B34" s="1391" t="s">
        <v>789</v>
      </c>
      <c r="C34" s="1392"/>
      <c r="D34" s="236">
        <v>76834615</v>
      </c>
      <c r="E34" s="237">
        <v>83231861</v>
      </c>
      <c r="F34" s="238">
        <v>88611086</v>
      </c>
      <c r="G34" s="239">
        <v>6.5000000000000002E-2</v>
      </c>
      <c r="H34" s="240">
        <v>0.153</v>
      </c>
      <c r="K34" s="211"/>
      <c r="L34" s="1458" t="s">
        <v>43</v>
      </c>
      <c r="M34" s="1459"/>
      <c r="N34" s="1460"/>
      <c r="O34" s="198">
        <v>278785</v>
      </c>
      <c r="P34" s="199">
        <v>820731</v>
      </c>
      <c r="Q34" s="269">
        <v>1030428</v>
      </c>
      <c r="R34" s="270">
        <v>0.25600000000000001</v>
      </c>
      <c r="S34" s="271">
        <v>2.6960000000000002</v>
      </c>
      <c r="T34" s="9"/>
      <c r="U34" s="9"/>
      <c r="V34" s="302" t="s">
        <v>582</v>
      </c>
      <c r="W34" s="303">
        <v>11317</v>
      </c>
      <c r="X34" s="304">
        <v>11317</v>
      </c>
      <c r="Y34" s="258">
        <v>11317</v>
      </c>
    </row>
    <row r="35" spans="1:25" ht="30.9" customHeight="1">
      <c r="A35" s="235"/>
      <c r="B35" s="1394" t="s">
        <v>511</v>
      </c>
      <c r="C35" s="1395"/>
      <c r="D35" s="241">
        <v>106330890</v>
      </c>
      <c r="E35" s="242">
        <v>126971958</v>
      </c>
      <c r="F35" s="243">
        <v>133081272</v>
      </c>
      <c r="G35" s="244">
        <v>4.8000000000000001E-2</v>
      </c>
      <c r="H35" s="245">
        <v>0.252</v>
      </c>
      <c r="K35" s="211"/>
      <c r="L35" s="277"/>
      <c r="M35" s="210"/>
      <c r="N35" s="275"/>
      <c r="O35" s="280"/>
      <c r="P35" s="281"/>
      <c r="Q35" s="282"/>
      <c r="R35" s="200"/>
      <c r="S35" s="207"/>
      <c r="T35" s="9"/>
      <c r="U35" s="9"/>
      <c r="V35" s="1355" t="s">
        <v>583</v>
      </c>
      <c r="W35" s="1355"/>
      <c r="X35" s="1355"/>
      <c r="Y35" s="1355"/>
    </row>
    <row r="36" spans="1:25" ht="15" customHeight="1">
      <c r="A36" s="1400"/>
      <c r="B36" s="1358"/>
      <c r="C36" s="1399"/>
      <c r="D36" s="230"/>
      <c r="E36" s="231"/>
      <c r="F36" s="232"/>
      <c r="G36" s="247"/>
      <c r="H36" s="248"/>
      <c r="K36" s="211"/>
      <c r="L36" s="1452" t="s">
        <v>44</v>
      </c>
      <c r="M36" s="1453"/>
      <c r="N36" s="1454"/>
      <c r="O36" s="195">
        <v>-97529</v>
      </c>
      <c r="P36" s="196">
        <v>-209498</v>
      </c>
      <c r="Q36" s="266">
        <v>-274798</v>
      </c>
      <c r="R36" s="267">
        <v>0.312</v>
      </c>
      <c r="S36" s="268">
        <v>1.8180000000000001</v>
      </c>
      <c r="T36" s="9"/>
      <c r="U36" s="9"/>
      <c r="V36" s="1444" t="s">
        <v>584</v>
      </c>
      <c r="W36" s="1444"/>
      <c r="X36" s="1444"/>
      <c r="Y36" s="1444"/>
    </row>
    <row r="37" spans="1:25" ht="33.6" customHeight="1">
      <c r="A37" s="1401" t="s">
        <v>512</v>
      </c>
      <c r="B37" s="1402"/>
      <c r="C37" s="1403"/>
      <c r="D37" s="241">
        <v>6781667</v>
      </c>
      <c r="E37" s="242">
        <v>26267587</v>
      </c>
      <c r="F37" s="243">
        <v>24839353</v>
      </c>
      <c r="G37" s="250">
        <v>-5.3999999999999999E-2</v>
      </c>
      <c r="H37" s="251">
        <v>2.6629999999999998</v>
      </c>
      <c r="K37" s="211"/>
      <c r="L37" s="277"/>
      <c r="M37" s="210"/>
      <c r="N37" s="275"/>
      <c r="O37" s="200"/>
      <c r="P37" s="201"/>
      <c r="Q37" s="207"/>
      <c r="R37" s="200"/>
      <c r="S37" s="207"/>
      <c r="T37" s="9"/>
      <c r="U37" s="9"/>
      <c r="V37" s="1444" t="s">
        <v>585</v>
      </c>
      <c r="W37" s="1444"/>
      <c r="X37" s="1444"/>
      <c r="Y37" s="1444"/>
    </row>
    <row r="38" spans="1:25" ht="44.1" customHeight="1">
      <c r="A38" s="235"/>
      <c r="B38" s="1391" t="s">
        <v>199</v>
      </c>
      <c r="C38" s="1392"/>
      <c r="D38" s="236">
        <v>5346373</v>
      </c>
      <c r="E38" s="237">
        <v>25734963</v>
      </c>
      <c r="F38" s="238">
        <v>24303193</v>
      </c>
      <c r="G38" s="239">
        <v>-5.6000000000000001E-2</v>
      </c>
      <c r="H38" s="240">
        <v>3.5459999999999998</v>
      </c>
      <c r="K38" s="211"/>
      <c r="L38" s="1455" t="s">
        <v>45</v>
      </c>
      <c r="M38" s="1456"/>
      <c r="N38" s="1457"/>
      <c r="O38" s="198">
        <v>181256</v>
      </c>
      <c r="P38" s="199">
        <v>611233</v>
      </c>
      <c r="Q38" s="269">
        <v>755630</v>
      </c>
      <c r="R38" s="270">
        <v>0.23599999999999999</v>
      </c>
      <c r="S38" s="271">
        <v>3.169</v>
      </c>
      <c r="T38" s="9"/>
      <c r="U38" s="9"/>
      <c r="V38" s="1308" t="s">
        <v>586</v>
      </c>
      <c r="W38" s="1308"/>
      <c r="X38" s="1308"/>
      <c r="Y38" s="1308"/>
    </row>
    <row r="39" spans="1:25" ht="13.8" customHeight="1">
      <c r="A39" s="235"/>
      <c r="B39" s="1391" t="s">
        <v>513</v>
      </c>
      <c r="C39" s="1392"/>
      <c r="D39" s="236">
        <v>1435294</v>
      </c>
      <c r="E39" s="237">
        <v>532624</v>
      </c>
      <c r="F39" s="238">
        <v>536160</v>
      </c>
      <c r="G39" s="239">
        <v>7.0000000000000001E-3</v>
      </c>
      <c r="H39" s="240">
        <v>-0.626</v>
      </c>
      <c r="K39" s="211"/>
      <c r="L39" s="1447" t="s">
        <v>46</v>
      </c>
      <c r="M39" s="1445"/>
      <c r="N39" s="1448"/>
      <c r="O39" s="195">
        <v>-1534</v>
      </c>
      <c r="P39" s="201">
        <v>-978</v>
      </c>
      <c r="Q39" s="207">
        <v>-580</v>
      </c>
      <c r="R39" s="267">
        <v>-0.40699999999999997</v>
      </c>
      <c r="S39" s="268">
        <v>-0.622</v>
      </c>
      <c r="T39" s="9"/>
      <c r="U39" s="9"/>
      <c r="V39" s="1444" t="s">
        <v>587</v>
      </c>
      <c r="W39" s="1444"/>
      <c r="X39" s="1444"/>
      <c r="Y39" s="1444"/>
    </row>
    <row r="40" spans="1:25" ht="54.9" customHeight="1" thickBot="1">
      <c r="A40" s="1393" t="s">
        <v>198</v>
      </c>
      <c r="B40" s="1394"/>
      <c r="C40" s="1395"/>
      <c r="D40" s="241">
        <v>9035804</v>
      </c>
      <c r="E40" s="242">
        <v>5843676</v>
      </c>
      <c r="F40" s="243">
        <v>5040881</v>
      </c>
      <c r="G40" s="244">
        <v>-0.13700000000000001</v>
      </c>
      <c r="H40" s="245">
        <v>-0.442</v>
      </c>
      <c r="K40" s="211"/>
      <c r="L40" s="1449" t="s">
        <v>588</v>
      </c>
      <c r="M40" s="1450"/>
      <c r="N40" s="1451"/>
      <c r="O40" s="208">
        <v>179722</v>
      </c>
      <c r="P40" s="209">
        <v>610255</v>
      </c>
      <c r="Q40" s="283">
        <v>755050</v>
      </c>
      <c r="R40" s="284">
        <v>0.23699999999999999</v>
      </c>
      <c r="S40" s="285">
        <v>3.2010000000000001</v>
      </c>
      <c r="T40" s="9"/>
      <c r="U40" s="9"/>
      <c r="V40" s="1308" t="s">
        <v>589</v>
      </c>
      <c r="W40" s="1308"/>
      <c r="X40" s="1308"/>
      <c r="Y40" s="1308"/>
    </row>
    <row r="41" spans="1:25" ht="21.9" customHeight="1">
      <c r="A41" s="1393" t="s">
        <v>201</v>
      </c>
      <c r="B41" s="1394"/>
      <c r="C41" s="1395"/>
      <c r="D41" s="241">
        <v>14570806</v>
      </c>
      <c r="E41" s="242">
        <v>13811673</v>
      </c>
      <c r="F41" s="243">
        <v>15301214</v>
      </c>
      <c r="G41" s="244">
        <v>0.108</v>
      </c>
      <c r="H41" s="245">
        <v>0.05</v>
      </c>
      <c r="K41" s="1445"/>
      <c r="L41" s="1445"/>
      <c r="M41" s="1445"/>
      <c r="N41" s="1445"/>
      <c r="O41" s="210"/>
      <c r="P41" s="210"/>
      <c r="Q41" s="210"/>
      <c r="R41" s="210"/>
      <c r="S41" s="210"/>
      <c r="T41" s="9"/>
      <c r="U41" s="9"/>
      <c r="V41" s="305" t="s">
        <v>590</v>
      </c>
      <c r="W41" s="231"/>
      <c r="X41" s="231"/>
      <c r="Y41" s="231"/>
    </row>
    <row r="42" spans="1:25" ht="54.9" customHeight="1">
      <c r="A42" s="1393" t="s">
        <v>515</v>
      </c>
      <c r="B42" s="1394"/>
      <c r="C42" s="1395"/>
      <c r="D42" s="241">
        <v>555598</v>
      </c>
      <c r="E42" s="242">
        <v>455343</v>
      </c>
      <c r="F42" s="243">
        <v>532584</v>
      </c>
      <c r="G42" s="244">
        <v>0.17</v>
      </c>
      <c r="H42" s="245">
        <v>-4.1000000000000002E-2</v>
      </c>
      <c r="K42" s="211"/>
      <c r="L42" s="1446" t="s">
        <v>591</v>
      </c>
      <c r="M42" s="1446"/>
      <c r="N42" s="1446"/>
      <c r="O42" s="1446"/>
      <c r="P42" s="1446"/>
      <c r="Q42" s="1446"/>
      <c r="R42" s="1446"/>
      <c r="S42" s="1446"/>
      <c r="T42" s="9"/>
      <c r="U42" s="9"/>
      <c r="V42" s="1308" t="s">
        <v>592</v>
      </c>
      <c r="W42" s="1308"/>
      <c r="X42" s="1308"/>
      <c r="Y42" s="1308"/>
    </row>
    <row r="43" spans="1:25" ht="44.1" customHeight="1">
      <c r="A43" s="1393" t="s">
        <v>593</v>
      </c>
      <c r="B43" s="1394"/>
      <c r="C43" s="1395"/>
      <c r="D43" s="241">
        <v>9131</v>
      </c>
      <c r="E43" s="242">
        <v>205898</v>
      </c>
      <c r="F43" s="243">
        <v>461069</v>
      </c>
      <c r="G43" s="244">
        <v>1.2390000000000001</v>
      </c>
      <c r="H43" s="245">
        <v>49.494999999999997</v>
      </c>
      <c r="K43" s="211"/>
      <c r="L43" s="1446" t="s">
        <v>594</v>
      </c>
      <c r="M43" s="1446"/>
      <c r="N43" s="1446"/>
      <c r="O43" s="1446"/>
      <c r="P43" s="1446"/>
      <c r="Q43" s="1446"/>
      <c r="R43" s="1446"/>
      <c r="S43" s="1446"/>
      <c r="T43" s="9"/>
      <c r="U43" s="9"/>
      <c r="V43" s="1308" t="s">
        <v>595</v>
      </c>
      <c r="W43" s="1308"/>
      <c r="X43" s="1308"/>
      <c r="Y43" s="1308"/>
    </row>
    <row r="44" spans="1:25" ht="33" customHeight="1">
      <c r="A44" s="1393" t="s">
        <v>790</v>
      </c>
      <c r="B44" s="1394"/>
      <c r="C44" s="1395"/>
      <c r="D44" s="241">
        <v>4708160</v>
      </c>
      <c r="E44" s="242">
        <v>3811752</v>
      </c>
      <c r="F44" s="243">
        <v>4197747</v>
      </c>
      <c r="G44" s="244">
        <v>0.10100000000000001</v>
      </c>
      <c r="H44" s="245">
        <v>-0.108</v>
      </c>
      <c r="K44" s="9"/>
      <c r="L44" s="9"/>
      <c r="M44" s="9"/>
      <c r="N44" s="9"/>
      <c r="O44" s="9"/>
      <c r="P44" s="9"/>
      <c r="Q44" s="9"/>
      <c r="R44" s="9"/>
      <c r="S44" s="9"/>
      <c r="T44" s="9"/>
      <c r="U44" s="9"/>
      <c r="V44" s="305" t="s">
        <v>596</v>
      </c>
      <c r="W44" s="231"/>
      <c r="X44" s="231"/>
      <c r="Y44" s="231"/>
    </row>
    <row r="45" spans="1:25">
      <c r="A45" s="1396" t="s">
        <v>520</v>
      </c>
      <c r="B45" s="1397"/>
      <c r="C45" s="1398"/>
      <c r="D45" s="241">
        <v>141992056</v>
      </c>
      <c r="E45" s="242">
        <v>177367887</v>
      </c>
      <c r="F45" s="243">
        <v>183454120</v>
      </c>
      <c r="G45" s="244">
        <v>3.4000000000000002E-2</v>
      </c>
      <c r="H45" s="245">
        <v>0.29199999999999998</v>
      </c>
      <c r="K45" s="9"/>
      <c r="L45" s="9"/>
      <c r="M45" s="9"/>
      <c r="N45" s="9"/>
      <c r="O45" s="9"/>
      <c r="P45" s="9"/>
      <c r="Q45" s="9"/>
      <c r="R45" s="9"/>
      <c r="S45" s="9"/>
      <c r="T45" s="9"/>
      <c r="U45" s="9"/>
      <c r="V45" s="288"/>
      <c r="W45" s="288"/>
      <c r="X45" s="288"/>
      <c r="Y45" s="288"/>
    </row>
    <row r="46" spans="1:25">
      <c r="A46" s="1400"/>
      <c r="B46" s="1358"/>
      <c r="C46" s="1399"/>
      <c r="D46" s="230"/>
      <c r="E46" s="231"/>
      <c r="F46" s="232"/>
      <c r="G46" s="231"/>
      <c r="H46" s="232"/>
      <c r="K46" s="9"/>
      <c r="L46" s="9"/>
      <c r="M46" s="9"/>
      <c r="N46" s="9"/>
      <c r="O46" s="9"/>
      <c r="P46" s="9"/>
      <c r="Q46" s="9"/>
      <c r="R46" s="9"/>
      <c r="S46" s="9"/>
      <c r="T46" s="9"/>
      <c r="U46" s="9"/>
      <c r="V46" s="288"/>
      <c r="W46" s="288"/>
      <c r="X46" s="288"/>
      <c r="Y46" s="288"/>
    </row>
    <row r="47" spans="1:25">
      <c r="A47" s="1393" t="s">
        <v>51</v>
      </c>
      <c r="B47" s="1394"/>
      <c r="C47" s="1395"/>
      <c r="D47" s="241">
        <v>18714668</v>
      </c>
      <c r="E47" s="242">
        <v>18217739</v>
      </c>
      <c r="F47" s="243">
        <v>18165016</v>
      </c>
      <c r="G47" s="244">
        <v>-3.0000000000000001E-3</v>
      </c>
      <c r="H47" s="245">
        <v>-2.9000000000000001E-2</v>
      </c>
      <c r="K47" s="9"/>
      <c r="L47" s="9"/>
      <c r="M47" s="9"/>
      <c r="N47" s="9"/>
      <c r="O47" s="9"/>
      <c r="P47" s="9"/>
      <c r="Q47" s="9"/>
      <c r="R47" s="9"/>
      <c r="S47" s="9"/>
      <c r="T47" s="9"/>
      <c r="U47" s="9"/>
      <c r="V47" s="9"/>
      <c r="W47" s="9"/>
      <c r="X47" s="9"/>
      <c r="Y47" s="9"/>
    </row>
    <row r="48" spans="1:25">
      <c r="A48" s="252" t="s">
        <v>521</v>
      </c>
      <c r="B48" s="1479"/>
      <c r="C48" s="1480"/>
      <c r="D48" s="236">
        <v>9924006</v>
      </c>
      <c r="E48" s="237">
        <v>10774006</v>
      </c>
      <c r="F48" s="238">
        <v>11024006</v>
      </c>
      <c r="G48" s="253">
        <v>2.3E-2</v>
      </c>
      <c r="H48" s="254">
        <v>0.111</v>
      </c>
      <c r="K48" s="9"/>
      <c r="L48" s="9"/>
      <c r="M48" s="9"/>
      <c r="N48" s="9"/>
      <c r="O48" s="9"/>
      <c r="P48" s="9"/>
      <c r="Q48" s="9"/>
      <c r="R48" s="9"/>
      <c r="S48" s="9"/>
      <c r="T48" s="9"/>
      <c r="U48" s="9"/>
      <c r="V48" s="9"/>
      <c r="W48" s="9"/>
      <c r="X48" s="9"/>
      <c r="Y48" s="9"/>
    </row>
    <row r="49" spans="1:25">
      <c r="A49" s="1492" t="s">
        <v>524</v>
      </c>
      <c r="B49" s="1479"/>
      <c r="C49" s="1480"/>
      <c r="D49" s="236">
        <v>4476256</v>
      </c>
      <c r="E49" s="237">
        <v>5947808</v>
      </c>
      <c r="F49" s="238">
        <v>6488641</v>
      </c>
      <c r="G49" s="253">
        <v>9.0999999999999998E-2</v>
      </c>
      <c r="H49" s="254">
        <v>0.45</v>
      </c>
      <c r="K49" s="9"/>
      <c r="L49" s="9"/>
      <c r="M49" s="9"/>
      <c r="N49" s="9"/>
      <c r="O49" s="9"/>
      <c r="P49" s="9"/>
      <c r="Q49" s="9"/>
      <c r="R49" s="9"/>
      <c r="S49" s="9"/>
      <c r="T49" s="9"/>
      <c r="U49" s="9"/>
      <c r="V49" s="9"/>
      <c r="W49" s="9"/>
      <c r="X49" s="9"/>
      <c r="Y49" s="9"/>
    </row>
    <row r="50" spans="1:25">
      <c r="A50" s="252" t="s">
        <v>597</v>
      </c>
      <c r="B50" s="1479"/>
      <c r="C50" s="1480"/>
      <c r="D50" s="236">
        <v>-22277</v>
      </c>
      <c r="E50" s="237">
        <v>697475</v>
      </c>
      <c r="F50" s="238">
        <v>-68242</v>
      </c>
      <c r="G50" s="253">
        <v>-1.0980000000000001</v>
      </c>
      <c r="H50" s="254">
        <v>2.0630000000000002</v>
      </c>
      <c r="K50" s="9"/>
      <c r="L50" s="9"/>
      <c r="M50" s="9"/>
      <c r="N50" s="9"/>
      <c r="O50" s="9"/>
      <c r="P50" s="9"/>
      <c r="Q50" s="9"/>
      <c r="R50" s="9"/>
      <c r="S50" s="9"/>
      <c r="T50" s="9"/>
      <c r="U50" s="9"/>
      <c r="V50" s="9"/>
      <c r="W50" s="9"/>
      <c r="X50" s="9"/>
      <c r="Y50" s="9"/>
    </row>
    <row r="51" spans="1:25">
      <c r="A51" s="252" t="s">
        <v>409</v>
      </c>
      <c r="B51" s="1493"/>
      <c r="C51" s="1494"/>
      <c r="D51" s="236">
        <v>4336683</v>
      </c>
      <c r="E51" s="237">
        <v>798450</v>
      </c>
      <c r="F51" s="238">
        <v>720611</v>
      </c>
      <c r="G51" s="253">
        <v>-9.7000000000000003E-2</v>
      </c>
      <c r="H51" s="254">
        <v>-0.83399999999999996</v>
      </c>
      <c r="K51" s="9"/>
      <c r="L51" s="9"/>
      <c r="M51" s="9"/>
      <c r="N51" s="9"/>
      <c r="O51" s="9"/>
      <c r="P51" s="9"/>
      <c r="Q51" s="9"/>
      <c r="R51" s="9"/>
      <c r="S51" s="9"/>
      <c r="T51" s="9"/>
      <c r="U51" s="9"/>
      <c r="V51" s="9"/>
      <c r="W51" s="9"/>
      <c r="X51" s="9"/>
      <c r="Y51" s="9"/>
    </row>
    <row r="52" spans="1:25">
      <c r="A52" s="1390"/>
      <c r="B52" s="1391"/>
      <c r="C52" s="1392"/>
      <c r="D52" s="230"/>
      <c r="E52" s="231"/>
      <c r="F52" s="232"/>
      <c r="G52" s="231"/>
      <c r="H52" s="232"/>
      <c r="K52" s="9"/>
      <c r="L52" s="9"/>
      <c r="M52" s="9"/>
      <c r="N52" s="9"/>
      <c r="O52" s="9"/>
      <c r="P52" s="9"/>
      <c r="Q52" s="9"/>
      <c r="R52" s="9"/>
      <c r="S52" s="9"/>
      <c r="T52" s="9"/>
      <c r="U52" s="9"/>
      <c r="V52" s="9"/>
      <c r="W52" s="9"/>
      <c r="X52" s="9"/>
      <c r="Y52" s="9"/>
    </row>
    <row r="53" spans="1:25">
      <c r="A53" s="1390" t="s">
        <v>46</v>
      </c>
      <c r="B53" s="1391"/>
      <c r="C53" s="1392"/>
      <c r="D53" s="236">
        <v>118023</v>
      </c>
      <c r="E53" s="237">
        <v>116899</v>
      </c>
      <c r="F53" s="238">
        <v>117240</v>
      </c>
      <c r="G53" s="253">
        <v>3.0000000000000001E-3</v>
      </c>
      <c r="H53" s="254">
        <v>-7.0000000000000001E-3</v>
      </c>
      <c r="K53" s="9"/>
      <c r="L53" s="9"/>
      <c r="M53" s="9"/>
      <c r="N53" s="9"/>
      <c r="O53" s="9"/>
      <c r="P53" s="9"/>
      <c r="Q53" s="9"/>
      <c r="R53" s="9"/>
      <c r="S53" s="9"/>
      <c r="T53" s="9"/>
      <c r="U53" s="9"/>
      <c r="V53" s="9"/>
      <c r="W53" s="9"/>
      <c r="X53" s="9"/>
      <c r="Y53" s="9"/>
    </row>
    <row r="54" spans="1:25">
      <c r="A54" s="1396"/>
      <c r="B54" s="1397"/>
      <c r="C54" s="1398"/>
      <c r="D54" s="246"/>
      <c r="E54" s="247"/>
      <c r="F54" s="248"/>
      <c r="G54" s="247"/>
      <c r="H54" s="248"/>
      <c r="K54" s="9"/>
      <c r="L54" s="9"/>
      <c r="M54" s="9"/>
      <c r="N54" s="9"/>
      <c r="O54" s="9"/>
      <c r="P54" s="9"/>
      <c r="Q54" s="9"/>
      <c r="R54" s="9"/>
      <c r="S54" s="9"/>
      <c r="T54" s="9"/>
      <c r="U54" s="9"/>
      <c r="V54" s="9"/>
      <c r="W54" s="9"/>
      <c r="X54" s="9"/>
      <c r="Y54" s="9"/>
    </row>
    <row r="55" spans="1:25">
      <c r="A55" s="1396" t="s">
        <v>526</v>
      </c>
      <c r="B55" s="1397"/>
      <c r="C55" s="1398"/>
      <c r="D55" s="241">
        <v>18832691</v>
      </c>
      <c r="E55" s="242">
        <v>18334638</v>
      </c>
      <c r="F55" s="243">
        <v>18282256</v>
      </c>
      <c r="G55" s="250">
        <v>-3.0000000000000001E-3</v>
      </c>
      <c r="H55" s="251">
        <v>-2.9000000000000001E-2</v>
      </c>
      <c r="K55" s="9"/>
      <c r="L55" s="9"/>
      <c r="M55" s="9"/>
      <c r="N55" s="9"/>
      <c r="O55" s="9"/>
      <c r="P55" s="9"/>
      <c r="Q55" s="9"/>
      <c r="R55" s="9"/>
      <c r="S55" s="9"/>
      <c r="T55" s="9"/>
      <c r="U55" s="9"/>
      <c r="V55" s="9"/>
      <c r="W55" s="9"/>
      <c r="X55" s="9"/>
      <c r="Y55" s="9"/>
    </row>
    <row r="56" spans="1:25">
      <c r="A56" s="255"/>
      <c r="B56" s="233"/>
      <c r="C56" s="234"/>
      <c r="D56" s="230"/>
      <c r="E56" s="231"/>
      <c r="F56" s="232"/>
      <c r="G56" s="233"/>
      <c r="H56" s="234"/>
      <c r="K56" s="9"/>
      <c r="L56" s="9"/>
      <c r="M56" s="9"/>
      <c r="N56" s="9"/>
      <c r="O56" s="9"/>
      <c r="P56" s="9"/>
      <c r="Q56" s="9"/>
      <c r="R56" s="9"/>
      <c r="S56" s="9"/>
      <c r="T56" s="9"/>
      <c r="U56" s="9"/>
      <c r="V56" s="9"/>
      <c r="W56" s="9"/>
      <c r="X56" s="9"/>
      <c r="Y56" s="9"/>
    </row>
    <row r="57" spans="1:25">
      <c r="A57" s="1426" t="s">
        <v>527</v>
      </c>
      <c r="B57" s="1427"/>
      <c r="C57" s="1428"/>
      <c r="D57" s="241">
        <v>160824747</v>
      </c>
      <c r="E57" s="242">
        <v>195702525</v>
      </c>
      <c r="F57" s="243">
        <v>201736376</v>
      </c>
      <c r="G57" s="250">
        <v>3.1E-2</v>
      </c>
      <c r="H57" s="251">
        <v>0.254</v>
      </c>
      <c r="K57" s="9"/>
      <c r="L57" s="9"/>
      <c r="M57" s="9"/>
      <c r="N57" s="9"/>
      <c r="O57" s="9"/>
      <c r="P57" s="9"/>
      <c r="Q57" s="9"/>
      <c r="R57" s="9"/>
      <c r="S57" s="9"/>
      <c r="T57" s="9"/>
      <c r="U57" s="9"/>
      <c r="V57" s="9"/>
      <c r="W57" s="9"/>
      <c r="X57" s="9"/>
      <c r="Y57" s="9"/>
    </row>
    <row r="58" spans="1:25">
      <c r="A58" s="1390"/>
      <c r="B58" s="1391"/>
      <c r="C58" s="1392"/>
      <c r="D58" s="230"/>
      <c r="E58" s="231"/>
      <c r="F58" s="232"/>
      <c r="G58" s="231"/>
      <c r="H58" s="232"/>
      <c r="K58" s="9"/>
      <c r="L58" s="9"/>
      <c r="M58" s="9"/>
      <c r="N58" s="9"/>
      <c r="O58" s="9"/>
      <c r="P58" s="9"/>
      <c r="Q58" s="9"/>
      <c r="R58" s="9"/>
      <c r="S58" s="9"/>
      <c r="T58" s="9"/>
      <c r="U58" s="9"/>
      <c r="V58" s="9"/>
      <c r="W58" s="9"/>
      <c r="X58" s="9"/>
      <c r="Y58" s="9"/>
    </row>
    <row r="59" spans="1:25">
      <c r="A59" s="1390" t="s">
        <v>400</v>
      </c>
      <c r="B59" s="1391"/>
      <c r="C59" s="1392"/>
      <c r="D59" s="236">
        <v>119606613</v>
      </c>
      <c r="E59" s="237">
        <v>114520519</v>
      </c>
      <c r="F59" s="238">
        <v>130403638</v>
      </c>
      <c r="G59" s="253">
        <v>0.13900000000000001</v>
      </c>
      <c r="H59" s="254">
        <v>0.09</v>
      </c>
      <c r="K59" s="9"/>
      <c r="L59" s="9"/>
      <c r="M59" s="9"/>
      <c r="N59" s="9"/>
      <c r="O59" s="9"/>
      <c r="P59" s="9"/>
      <c r="Q59" s="9"/>
      <c r="R59" s="9"/>
      <c r="S59" s="9"/>
      <c r="T59" s="9"/>
      <c r="U59" s="9"/>
      <c r="V59" s="9"/>
      <c r="W59" s="9"/>
      <c r="X59" s="9"/>
      <c r="Y59" s="9"/>
    </row>
    <row r="60" spans="1:25">
      <c r="A60" s="1390" t="s">
        <v>528</v>
      </c>
      <c r="B60" s="1391"/>
      <c r="C60" s="1392"/>
      <c r="D60" s="236">
        <v>18238079</v>
      </c>
      <c r="E60" s="237">
        <v>19477129</v>
      </c>
      <c r="F60" s="238">
        <v>20320600</v>
      </c>
      <c r="G60" s="253">
        <v>4.2999999999999997E-2</v>
      </c>
      <c r="H60" s="254">
        <v>0.114</v>
      </c>
      <c r="K60" s="9"/>
      <c r="L60" s="9"/>
      <c r="M60" s="9"/>
      <c r="N60" s="9"/>
      <c r="O60" s="9"/>
      <c r="P60" s="9"/>
      <c r="Q60" s="9"/>
      <c r="R60" s="9"/>
      <c r="S60" s="9"/>
      <c r="T60" s="9"/>
      <c r="U60" s="9"/>
      <c r="V60" s="9"/>
      <c r="W60" s="9"/>
      <c r="X60" s="9"/>
      <c r="Y60" s="9"/>
    </row>
    <row r="61" spans="1:25">
      <c r="A61" s="1390" t="s">
        <v>529</v>
      </c>
      <c r="B61" s="1391"/>
      <c r="C61" s="1392"/>
      <c r="D61" s="236">
        <v>71174841</v>
      </c>
      <c r="E61" s="237">
        <v>70391997</v>
      </c>
      <c r="F61" s="238">
        <v>73973965</v>
      </c>
      <c r="G61" s="253">
        <v>5.0999999999999997E-2</v>
      </c>
      <c r="H61" s="254">
        <v>3.9E-2</v>
      </c>
    </row>
    <row r="62" spans="1:25" ht="15" thickBot="1">
      <c r="A62" s="1429" t="s">
        <v>530</v>
      </c>
      <c r="B62" s="1430"/>
      <c r="C62" s="1431"/>
      <c r="D62" s="256">
        <v>30193693</v>
      </c>
      <c r="E62" s="257">
        <v>24651393</v>
      </c>
      <c r="F62" s="258">
        <v>36109073</v>
      </c>
      <c r="G62" s="259">
        <v>0.46500000000000002</v>
      </c>
      <c r="H62" s="260">
        <v>0.19600000000000001</v>
      </c>
    </row>
    <row r="63" spans="1:25">
      <c r="A63" s="1438"/>
      <c r="B63" s="1438"/>
      <c r="C63" s="261"/>
      <c r="D63" s="261"/>
      <c r="E63" s="261"/>
      <c r="F63" s="261"/>
      <c r="G63" s="261"/>
      <c r="H63" s="261"/>
    </row>
    <row r="64" spans="1:25" ht="30.9" customHeight="1">
      <c r="A64" s="1308" t="s">
        <v>598</v>
      </c>
      <c r="B64" s="1308"/>
      <c r="C64" s="1308"/>
      <c r="D64" s="1308"/>
      <c r="E64" s="1308"/>
      <c r="F64" s="1308"/>
      <c r="G64" s="1308"/>
      <c r="H64" s="1308"/>
    </row>
    <row r="65" spans="1:8" ht="15" customHeight="1">
      <c r="A65" s="1444" t="s">
        <v>599</v>
      </c>
      <c r="B65" s="1444"/>
      <c r="C65" s="1444"/>
      <c r="D65" s="1444"/>
      <c r="E65" s="1444"/>
      <c r="F65" s="1444"/>
      <c r="G65" s="1444"/>
      <c r="H65" s="1444"/>
    </row>
    <row r="66" spans="1:8" ht="15" customHeight="1">
      <c r="A66" s="1355" t="s">
        <v>600</v>
      </c>
      <c r="B66" s="1355"/>
      <c r="C66" s="1355"/>
      <c r="D66" s="1355"/>
      <c r="E66" s="1355"/>
      <c r="F66" s="1355"/>
      <c r="G66" s="1355"/>
      <c r="H66" s="1355"/>
    </row>
    <row r="67" spans="1:8">
      <c r="A67" s="9"/>
      <c r="B67" s="9"/>
      <c r="C67" s="9"/>
      <c r="D67" s="9"/>
      <c r="E67" s="9"/>
      <c r="F67" s="9"/>
      <c r="G67" s="9"/>
      <c r="H67" s="9"/>
    </row>
  </sheetData>
  <mergeCells count="104">
    <mergeCell ref="A32:C32"/>
    <mergeCell ref="A36:C36"/>
    <mergeCell ref="A37:C37"/>
    <mergeCell ref="A40:C40"/>
    <mergeCell ref="A65:H65"/>
    <mergeCell ref="A66:H66"/>
    <mergeCell ref="A61:C61"/>
    <mergeCell ref="A62:C62"/>
    <mergeCell ref="A47:C47"/>
    <mergeCell ref="B48:C48"/>
    <mergeCell ref="A49:C49"/>
    <mergeCell ref="B51:C51"/>
    <mergeCell ref="A52:C52"/>
    <mergeCell ref="A53:C53"/>
    <mergeCell ref="A58:C58"/>
    <mergeCell ref="A59:C59"/>
    <mergeCell ref="A60:C60"/>
    <mergeCell ref="A63:B63"/>
    <mergeCell ref="A64:H64"/>
    <mergeCell ref="B38:C38"/>
    <mergeCell ref="B39:C39"/>
    <mergeCell ref="A30:C30"/>
    <mergeCell ref="A7:C7"/>
    <mergeCell ref="O5:Q5"/>
    <mergeCell ref="R5:S5"/>
    <mergeCell ref="A18:C18"/>
    <mergeCell ref="A1:H1"/>
    <mergeCell ref="A2:H2"/>
    <mergeCell ref="A3:H3"/>
    <mergeCell ref="D5:F5"/>
    <mergeCell ref="G5:H5"/>
    <mergeCell ref="A6:C6"/>
    <mergeCell ref="A8:C8"/>
    <mergeCell ref="A12:C12"/>
    <mergeCell ref="A13:C13"/>
    <mergeCell ref="A14:C14"/>
    <mergeCell ref="A15:C15"/>
    <mergeCell ref="A16:C16"/>
    <mergeCell ref="A17:C17"/>
    <mergeCell ref="L18:N18"/>
    <mergeCell ref="A19:C19"/>
    <mergeCell ref="M9:N9"/>
    <mergeCell ref="M10:N10"/>
    <mergeCell ref="L11:N11"/>
    <mergeCell ref="L12:N12"/>
    <mergeCell ref="A31:C31"/>
    <mergeCell ref="B33:C33"/>
    <mergeCell ref="B34:C34"/>
    <mergeCell ref="B35:C35"/>
    <mergeCell ref="B9:C9"/>
    <mergeCell ref="B10:C10"/>
    <mergeCell ref="A11:C11"/>
    <mergeCell ref="A55:C55"/>
    <mergeCell ref="A57:C57"/>
    <mergeCell ref="B50:C50"/>
    <mergeCell ref="A54:C54"/>
    <mergeCell ref="A45:C45"/>
    <mergeCell ref="A29:C29"/>
    <mergeCell ref="B20:C20"/>
    <mergeCell ref="B21:C21"/>
    <mergeCell ref="B22:C22"/>
    <mergeCell ref="A23:C23"/>
    <mergeCell ref="A24:C24"/>
    <mergeCell ref="A25:C25"/>
    <mergeCell ref="A26:C26"/>
    <mergeCell ref="A44:C44"/>
    <mergeCell ref="A46:C46"/>
    <mergeCell ref="A27:C27"/>
    <mergeCell ref="A28:C28"/>
    <mergeCell ref="L13:N13"/>
    <mergeCell ref="L14:N14"/>
    <mergeCell ref="V1:Y1"/>
    <mergeCell ref="V2:Y2"/>
    <mergeCell ref="W5:Y5"/>
    <mergeCell ref="L6:N6"/>
    <mergeCell ref="L7:N7"/>
    <mergeCell ref="M8:N8"/>
    <mergeCell ref="L1:S1"/>
    <mergeCell ref="L2:S2"/>
    <mergeCell ref="L3:S3"/>
    <mergeCell ref="K5:N5"/>
    <mergeCell ref="V35:Y35"/>
    <mergeCell ref="V36:Y36"/>
    <mergeCell ref="L36:N36"/>
    <mergeCell ref="L38:N38"/>
    <mergeCell ref="L34:N34"/>
    <mergeCell ref="L28:N28"/>
    <mergeCell ref="L15:N15"/>
    <mergeCell ref="L16:N16"/>
    <mergeCell ref="L17:N17"/>
    <mergeCell ref="V38:Y38"/>
    <mergeCell ref="V37:Y37"/>
    <mergeCell ref="V39:Y39"/>
    <mergeCell ref="K41:N41"/>
    <mergeCell ref="L42:S42"/>
    <mergeCell ref="L43:S43"/>
    <mergeCell ref="L39:N39"/>
    <mergeCell ref="L40:N40"/>
    <mergeCell ref="A41:C41"/>
    <mergeCell ref="A42:C42"/>
    <mergeCell ref="A43:C43"/>
    <mergeCell ref="V40:Y40"/>
    <mergeCell ref="V42:Y42"/>
    <mergeCell ref="V43:Y43"/>
  </mergeCells>
  <hyperlinks>
    <hyperlink ref="A4" location="Index!A1" display="Back to index" xr:uid="{477813FB-2D03-48EB-8EB3-EC8ADD8E641C}"/>
    <hyperlink ref="L4" location="Index!A1" display="Back to index" xr:uid="{8CD395BB-B71E-4575-8108-435AC604C11C}"/>
    <hyperlink ref="V4" location="Index!A1" display="Back to index" xr:uid="{D784886A-6267-4922-A49B-F335892CFCD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9.9978637043366805E-2"/>
  </sheetPr>
  <dimension ref="A1:Y67"/>
  <sheetViews>
    <sheetView showGridLines="0" topLeftCell="D5" zoomScaleNormal="138" workbookViewId="0">
      <selection activeCell="Z13" sqref="Z13"/>
    </sheetView>
  </sheetViews>
  <sheetFormatPr baseColWidth="10" defaultColWidth="11.44140625" defaultRowHeight="14.4"/>
  <cols>
    <col min="2" max="2" width="35.6640625" customWidth="1"/>
    <col min="3" max="3" width="18.88671875" customWidth="1"/>
    <col min="4" max="4" width="14.21875" bestFit="1" customWidth="1"/>
    <col min="5" max="5" width="11.77734375" bestFit="1" customWidth="1"/>
    <col min="6" max="6" width="12" customWidth="1"/>
    <col min="7" max="8" width="11.5546875" bestFit="1" customWidth="1"/>
    <col min="13" max="13" width="10.44140625" customWidth="1"/>
    <col min="14" max="14" width="34.33203125" customWidth="1"/>
    <col min="15" max="19" width="11.5546875" bestFit="1" customWidth="1"/>
    <col min="22" max="22" width="29.6640625" bestFit="1" customWidth="1"/>
    <col min="23" max="25" width="11.5546875" bestFit="1" customWidth="1"/>
  </cols>
  <sheetData>
    <row r="1" spans="1:25">
      <c r="A1" s="1486" t="s">
        <v>601</v>
      </c>
      <c r="B1" s="1486"/>
      <c r="C1" s="1486"/>
      <c r="D1" s="1486"/>
      <c r="E1" s="1486"/>
      <c r="F1" s="1486"/>
      <c r="G1" s="1486"/>
      <c r="H1" s="1486"/>
      <c r="I1" s="288"/>
      <c r="J1" s="288"/>
      <c r="K1" s="306"/>
      <c r="L1" s="1414" t="s">
        <v>601</v>
      </c>
      <c r="M1" s="1414"/>
      <c r="N1" s="1414"/>
      <c r="O1" s="1414"/>
      <c r="P1" s="1414"/>
      <c r="Q1" s="1414"/>
      <c r="R1" s="1414"/>
      <c r="S1" s="1414"/>
      <c r="T1" s="288"/>
      <c r="U1" s="288"/>
      <c r="V1" s="1414" t="s">
        <v>602</v>
      </c>
      <c r="W1" s="1414"/>
      <c r="X1" s="1414"/>
      <c r="Y1" s="1414"/>
    </row>
    <row r="2" spans="1:25">
      <c r="A2" s="1414" t="s">
        <v>603</v>
      </c>
      <c r="B2" s="1414"/>
      <c r="C2" s="1414"/>
      <c r="D2" s="1414"/>
      <c r="E2" s="1414"/>
      <c r="F2" s="1414"/>
      <c r="G2" s="1414"/>
      <c r="H2" s="1414"/>
      <c r="I2" s="288"/>
      <c r="J2" s="288"/>
      <c r="K2" s="306"/>
      <c r="L2" s="1414" t="s">
        <v>604</v>
      </c>
      <c r="M2" s="1414"/>
      <c r="N2" s="1414"/>
      <c r="O2" s="1414"/>
      <c r="P2" s="1414"/>
      <c r="Q2" s="1414"/>
      <c r="R2" s="1414"/>
      <c r="S2" s="1414"/>
      <c r="T2" s="288"/>
      <c r="U2" s="288"/>
      <c r="V2" s="1414" t="s">
        <v>558</v>
      </c>
      <c r="W2" s="1414"/>
      <c r="X2" s="1414"/>
      <c r="Y2" s="1414"/>
    </row>
    <row r="3" spans="1:25" ht="15" thickBot="1">
      <c r="A3" s="1414" t="s">
        <v>488</v>
      </c>
      <c r="B3" s="1414"/>
      <c r="C3" s="1414"/>
      <c r="D3" s="1414"/>
      <c r="E3" s="1414"/>
      <c r="F3" s="1414"/>
      <c r="G3" s="1414"/>
      <c r="H3" s="1414"/>
      <c r="I3" s="288"/>
      <c r="J3" s="288"/>
      <c r="K3" s="306"/>
      <c r="L3" s="1414" t="s">
        <v>489</v>
      </c>
      <c r="M3" s="1414"/>
      <c r="N3" s="1414"/>
      <c r="O3" s="1414"/>
      <c r="P3" s="1414"/>
      <c r="Q3" s="1414"/>
      <c r="R3" s="1414"/>
      <c r="S3" s="1414"/>
      <c r="T3" s="288"/>
      <c r="U3" s="288"/>
      <c r="V3" s="217" t="s">
        <v>118</v>
      </c>
      <c r="W3" s="287"/>
      <c r="X3" s="287"/>
      <c r="Y3" s="287"/>
    </row>
    <row r="4" spans="1:25" ht="15" thickBot="1">
      <c r="A4" s="217" t="s">
        <v>118</v>
      </c>
      <c r="B4" s="218"/>
      <c r="C4" s="307"/>
      <c r="D4" s="307"/>
      <c r="E4" s="307"/>
      <c r="F4" s="307"/>
      <c r="G4" s="307"/>
      <c r="H4" s="307"/>
      <c r="I4" s="288"/>
      <c r="J4" s="288"/>
      <c r="K4" s="306"/>
      <c r="L4" s="217" t="s">
        <v>118</v>
      </c>
      <c r="M4" s="286"/>
      <c r="N4" s="286"/>
      <c r="O4" s="307"/>
      <c r="P4" s="307"/>
      <c r="Q4" s="307"/>
      <c r="R4" s="307"/>
      <c r="S4" s="307"/>
      <c r="T4" s="288"/>
      <c r="U4" s="288"/>
      <c r="V4" s="308"/>
      <c r="W4" s="1467" t="s">
        <v>28</v>
      </c>
      <c r="X4" s="1468"/>
      <c r="Y4" s="1469"/>
    </row>
    <row r="5" spans="1:25" ht="15" thickBot="1">
      <c r="A5" s="219"/>
      <c r="B5" s="219"/>
      <c r="C5" s="219"/>
      <c r="D5" s="1487" t="s">
        <v>143</v>
      </c>
      <c r="E5" s="1488"/>
      <c r="F5" s="1489"/>
      <c r="G5" s="1467" t="s">
        <v>29</v>
      </c>
      <c r="H5" s="1469"/>
      <c r="I5" s="288"/>
      <c r="J5" s="288"/>
      <c r="K5" s="1358"/>
      <c r="L5" s="1358"/>
      <c r="M5" s="1358"/>
      <c r="N5" s="1399"/>
      <c r="O5" s="1503" t="s">
        <v>28</v>
      </c>
      <c r="P5" s="1504"/>
      <c r="Q5" s="1505"/>
      <c r="R5" s="1500" t="s">
        <v>29</v>
      </c>
      <c r="S5" s="1501"/>
      <c r="T5" s="288"/>
      <c r="U5" s="288"/>
      <c r="V5" s="289"/>
      <c r="W5" s="290" t="s">
        <v>31</v>
      </c>
      <c r="X5" s="291" t="s">
        <v>32</v>
      </c>
      <c r="Y5" s="292" t="s">
        <v>33</v>
      </c>
    </row>
    <row r="6" spans="1:25" ht="15" thickBot="1">
      <c r="A6" s="1490"/>
      <c r="B6" s="1490"/>
      <c r="C6" s="1491"/>
      <c r="D6" s="220" t="s">
        <v>144</v>
      </c>
      <c r="E6" s="221" t="s">
        <v>145</v>
      </c>
      <c r="F6" s="222" t="s">
        <v>146</v>
      </c>
      <c r="G6" s="223" t="s">
        <v>34</v>
      </c>
      <c r="H6" s="224" t="s">
        <v>35</v>
      </c>
      <c r="I6" s="288"/>
      <c r="J6" s="288"/>
      <c r="K6" s="247"/>
      <c r="L6" s="1490"/>
      <c r="M6" s="1490"/>
      <c r="N6" s="1491"/>
      <c r="O6" s="290" t="s">
        <v>31</v>
      </c>
      <c r="P6" s="291" t="s">
        <v>32</v>
      </c>
      <c r="Q6" s="292" t="s">
        <v>33</v>
      </c>
      <c r="R6" s="291" t="s">
        <v>34</v>
      </c>
      <c r="S6" s="292" t="s">
        <v>35</v>
      </c>
      <c r="T6" s="288"/>
      <c r="U6" s="288"/>
      <c r="V6" s="309" t="s">
        <v>52</v>
      </c>
      <c r="W6" s="294"/>
      <c r="X6" s="228"/>
      <c r="Y6" s="229"/>
    </row>
    <row r="7" spans="1:25">
      <c r="A7" s="1423" t="s">
        <v>490</v>
      </c>
      <c r="B7" s="1424"/>
      <c r="C7" s="1425"/>
      <c r="D7" s="225"/>
      <c r="E7" s="226"/>
      <c r="F7" s="227"/>
      <c r="G7" s="228"/>
      <c r="H7" s="229"/>
      <c r="I7" s="288"/>
      <c r="J7" s="288"/>
      <c r="K7" s="261"/>
      <c r="L7" s="1411" t="s">
        <v>491</v>
      </c>
      <c r="M7" s="1412"/>
      <c r="N7" s="1413"/>
      <c r="O7" s="230"/>
      <c r="P7" s="231"/>
      <c r="Q7" s="231"/>
      <c r="R7" s="230"/>
      <c r="S7" s="232"/>
      <c r="T7" s="288"/>
      <c r="U7" s="288"/>
      <c r="V7" s="310" t="s">
        <v>605</v>
      </c>
      <c r="W7" s="295">
        <v>5.0000000000000001E-3</v>
      </c>
      <c r="X7" s="253">
        <v>1.4E-2</v>
      </c>
      <c r="Y7" s="254">
        <v>1.6E-2</v>
      </c>
    </row>
    <row r="8" spans="1:25">
      <c r="A8" s="1393" t="s">
        <v>560</v>
      </c>
      <c r="B8" s="1394"/>
      <c r="C8" s="1395"/>
      <c r="D8" s="230"/>
      <c r="E8" s="231"/>
      <c r="F8" s="232"/>
      <c r="G8" s="233"/>
      <c r="H8" s="234"/>
      <c r="I8" s="288"/>
      <c r="J8" s="288"/>
      <c r="K8" s="261"/>
      <c r="L8" s="298"/>
      <c r="M8" s="1391" t="s">
        <v>492</v>
      </c>
      <c r="N8" s="1392"/>
      <c r="O8" s="236">
        <v>2179313</v>
      </c>
      <c r="P8" s="237">
        <v>1994352</v>
      </c>
      <c r="Q8" s="238">
        <v>1939749</v>
      </c>
      <c r="R8" s="253">
        <v>-2.7E-2</v>
      </c>
      <c r="S8" s="254">
        <v>-0.11</v>
      </c>
      <c r="T8" s="288"/>
      <c r="U8" s="288"/>
      <c r="V8" s="310" t="s">
        <v>606</v>
      </c>
      <c r="W8" s="295">
        <v>3.7999999999999999E-2</v>
      </c>
      <c r="X8" s="253">
        <v>0.13800000000000001</v>
      </c>
      <c r="Y8" s="254">
        <v>0.16600000000000001</v>
      </c>
    </row>
    <row r="9" spans="1:25" ht="16.8">
      <c r="A9" s="235"/>
      <c r="B9" s="1391" t="s">
        <v>493</v>
      </c>
      <c r="C9" s="1392"/>
      <c r="D9" s="236">
        <v>4320100</v>
      </c>
      <c r="E9" s="237">
        <v>5322420</v>
      </c>
      <c r="F9" s="238">
        <v>4774267</v>
      </c>
      <c r="G9" s="239">
        <v>-0.10299999999999999</v>
      </c>
      <c r="H9" s="240">
        <v>0.105</v>
      </c>
      <c r="I9" s="288"/>
      <c r="J9" s="288"/>
      <c r="K9" s="261"/>
      <c r="L9" s="296"/>
      <c r="M9" s="1391" t="s">
        <v>806</v>
      </c>
      <c r="N9" s="1392"/>
      <c r="O9" s="236">
        <v>-563162</v>
      </c>
      <c r="P9" s="237">
        <v>-423518</v>
      </c>
      <c r="Q9" s="238">
        <v>-492099</v>
      </c>
      <c r="R9" s="253">
        <v>0.16200000000000001</v>
      </c>
      <c r="S9" s="254">
        <v>-0.126</v>
      </c>
      <c r="T9" s="288"/>
      <c r="U9" s="288"/>
      <c r="V9" s="310" t="s">
        <v>807</v>
      </c>
      <c r="W9" s="295">
        <v>4.1200000000000001E-2</v>
      </c>
      <c r="X9" s="253">
        <v>3.5999999999999997E-2</v>
      </c>
      <c r="Y9" s="254">
        <v>3.2300000000000002E-2</v>
      </c>
    </row>
    <row r="10" spans="1:25" ht="16.8">
      <c r="A10" s="235"/>
      <c r="B10" s="1391" t="s">
        <v>494</v>
      </c>
      <c r="C10" s="1392"/>
      <c r="D10" s="236">
        <v>18202901</v>
      </c>
      <c r="E10" s="237">
        <v>25948221</v>
      </c>
      <c r="F10" s="238">
        <v>29710731</v>
      </c>
      <c r="G10" s="239">
        <v>0.14499999999999999</v>
      </c>
      <c r="H10" s="240">
        <v>0.63200000000000001</v>
      </c>
      <c r="I10" s="288"/>
      <c r="J10" s="288"/>
      <c r="K10" s="261"/>
      <c r="L10" s="298"/>
      <c r="M10" s="1402" t="s">
        <v>262</v>
      </c>
      <c r="N10" s="1403"/>
      <c r="O10" s="241">
        <v>1616151</v>
      </c>
      <c r="P10" s="242">
        <v>1570834</v>
      </c>
      <c r="Q10" s="243">
        <v>1447650</v>
      </c>
      <c r="R10" s="250">
        <v>-7.8E-2</v>
      </c>
      <c r="S10" s="251">
        <v>-0.104</v>
      </c>
      <c r="T10" s="288"/>
      <c r="U10" s="288"/>
      <c r="V10" s="311" t="s">
        <v>808</v>
      </c>
      <c r="W10" s="295">
        <v>1.4500000000000001E-2</v>
      </c>
      <c r="X10" s="253">
        <v>2.2800000000000001E-2</v>
      </c>
      <c r="Y10" s="254">
        <v>2.3699999999999999E-2</v>
      </c>
    </row>
    <row r="11" spans="1:25" ht="16.8">
      <c r="A11" s="1476" t="s">
        <v>495</v>
      </c>
      <c r="B11" s="1477"/>
      <c r="C11" s="1478"/>
      <c r="D11" s="241">
        <v>22523001</v>
      </c>
      <c r="E11" s="242">
        <v>31270641</v>
      </c>
      <c r="F11" s="243">
        <v>34484998</v>
      </c>
      <c r="G11" s="244">
        <v>0.10299999999999999</v>
      </c>
      <c r="H11" s="245">
        <v>0.53100000000000003</v>
      </c>
      <c r="I11" s="288"/>
      <c r="J11" s="288"/>
      <c r="K11" s="261"/>
      <c r="L11" s="1390"/>
      <c r="M11" s="1391"/>
      <c r="N11" s="1392"/>
      <c r="O11" s="246"/>
      <c r="P11" s="247"/>
      <c r="Q11" s="248"/>
      <c r="R11" s="247"/>
      <c r="S11" s="248"/>
      <c r="T11" s="288"/>
      <c r="U11" s="288"/>
      <c r="V11" s="311" t="s">
        <v>809</v>
      </c>
      <c r="W11" s="295">
        <v>1.83E-2</v>
      </c>
      <c r="X11" s="253">
        <v>1.06E-2</v>
      </c>
      <c r="Y11" s="254">
        <v>1.2E-2</v>
      </c>
    </row>
    <row r="12" spans="1:25">
      <c r="A12" s="1390"/>
      <c r="B12" s="1391"/>
      <c r="C12" s="1392"/>
      <c r="D12" s="230"/>
      <c r="E12" s="231"/>
      <c r="F12" s="232"/>
      <c r="G12" s="233"/>
      <c r="H12" s="234"/>
      <c r="I12" s="288"/>
      <c r="J12" s="288"/>
      <c r="K12" s="261"/>
      <c r="L12" s="1390" t="s">
        <v>561</v>
      </c>
      <c r="M12" s="1391"/>
      <c r="N12" s="1392"/>
      <c r="O12" s="236">
        <v>-1151580</v>
      </c>
      <c r="P12" s="237">
        <v>-614866</v>
      </c>
      <c r="Q12" s="238">
        <v>-435378</v>
      </c>
      <c r="R12" s="253">
        <v>-0.29199999999999998</v>
      </c>
      <c r="S12" s="254">
        <v>-0.622</v>
      </c>
      <c r="T12" s="288"/>
      <c r="U12" s="288"/>
      <c r="V12" s="312"/>
      <c r="W12" s="230"/>
      <c r="X12" s="231"/>
      <c r="Y12" s="232"/>
    </row>
    <row r="13" spans="1:25">
      <c r="A13" s="1393" t="s">
        <v>148</v>
      </c>
      <c r="B13" s="1394"/>
      <c r="C13" s="1395"/>
      <c r="D13" s="241">
        <v>3324737</v>
      </c>
      <c r="E13" s="242">
        <v>1345981</v>
      </c>
      <c r="F13" s="243">
        <v>772790</v>
      </c>
      <c r="G13" s="244">
        <v>-0.42599999999999999</v>
      </c>
      <c r="H13" s="245">
        <v>-0.76800000000000002</v>
      </c>
      <c r="I13" s="288"/>
      <c r="J13" s="288"/>
      <c r="K13" s="261"/>
      <c r="L13" s="1390" t="s">
        <v>212</v>
      </c>
      <c r="M13" s="1391"/>
      <c r="N13" s="1392"/>
      <c r="O13" s="236">
        <v>34422</v>
      </c>
      <c r="P13" s="237">
        <v>38392</v>
      </c>
      <c r="Q13" s="238">
        <v>50025</v>
      </c>
      <c r="R13" s="253">
        <v>0.30299999999999999</v>
      </c>
      <c r="S13" s="254">
        <v>0.45300000000000001</v>
      </c>
      <c r="T13" s="288"/>
      <c r="U13" s="288"/>
      <c r="V13" s="313" t="s">
        <v>607</v>
      </c>
      <c r="W13" s="230"/>
      <c r="X13" s="231"/>
      <c r="Y13" s="232"/>
    </row>
    <row r="14" spans="1:25">
      <c r="A14" s="1393"/>
      <c r="B14" s="1394"/>
      <c r="C14" s="1395"/>
      <c r="D14" s="246"/>
      <c r="E14" s="247"/>
      <c r="F14" s="248"/>
      <c r="G14" s="219"/>
      <c r="H14" s="249"/>
      <c r="I14" s="288"/>
      <c r="J14" s="288"/>
      <c r="K14" s="261"/>
      <c r="L14" s="1404" t="s">
        <v>210</v>
      </c>
      <c r="M14" s="1405"/>
      <c r="N14" s="1406"/>
      <c r="O14" s="241">
        <v>-1117158</v>
      </c>
      <c r="P14" s="242">
        <v>-576474</v>
      </c>
      <c r="Q14" s="243">
        <v>-385353</v>
      </c>
      <c r="R14" s="250">
        <v>-0.33200000000000002</v>
      </c>
      <c r="S14" s="251">
        <v>-0.65500000000000003</v>
      </c>
      <c r="T14" s="288"/>
      <c r="U14" s="288"/>
      <c r="V14" s="310" t="s">
        <v>235</v>
      </c>
      <c r="W14" s="295">
        <v>2.7900000000000001E-2</v>
      </c>
      <c r="X14" s="253">
        <v>3.1899999999999998E-2</v>
      </c>
      <c r="Y14" s="254">
        <v>3.0499999999999999E-2</v>
      </c>
    </row>
    <row r="15" spans="1:25">
      <c r="A15" s="1393" t="s">
        <v>562</v>
      </c>
      <c r="B15" s="1394"/>
      <c r="C15" s="1395"/>
      <c r="D15" s="241">
        <v>883548</v>
      </c>
      <c r="E15" s="242">
        <v>2168500</v>
      </c>
      <c r="F15" s="243">
        <v>3549042</v>
      </c>
      <c r="G15" s="244">
        <v>0.63700000000000001</v>
      </c>
      <c r="H15" s="245">
        <v>3.0169999999999999</v>
      </c>
      <c r="I15" s="288"/>
      <c r="J15" s="288"/>
      <c r="K15" s="261"/>
      <c r="L15" s="1400"/>
      <c r="M15" s="1358"/>
      <c r="N15" s="1399"/>
      <c r="O15" s="230"/>
      <c r="P15" s="231"/>
      <c r="Q15" s="232"/>
      <c r="R15" s="231"/>
      <c r="S15" s="232"/>
      <c r="T15" s="288"/>
      <c r="U15" s="288"/>
      <c r="V15" s="310" t="s">
        <v>608</v>
      </c>
      <c r="W15" s="295">
        <v>3.7900000000000003E-2</v>
      </c>
      <c r="X15" s="253">
        <v>4.5100000000000001E-2</v>
      </c>
      <c r="Y15" s="254">
        <v>4.5400000000000003E-2</v>
      </c>
    </row>
    <row r="16" spans="1:25">
      <c r="A16" s="1393" t="s">
        <v>535</v>
      </c>
      <c r="B16" s="1394"/>
      <c r="C16" s="1395"/>
      <c r="D16" s="241">
        <v>14565157</v>
      </c>
      <c r="E16" s="242">
        <v>28452224</v>
      </c>
      <c r="F16" s="243">
        <v>30302999</v>
      </c>
      <c r="G16" s="244">
        <v>6.5000000000000002E-2</v>
      </c>
      <c r="H16" s="245">
        <v>1.081</v>
      </c>
      <c r="I16" s="288"/>
      <c r="J16" s="288"/>
      <c r="K16" s="261"/>
      <c r="L16" s="1404" t="s">
        <v>496</v>
      </c>
      <c r="M16" s="1405"/>
      <c r="N16" s="1406"/>
      <c r="O16" s="241">
        <v>498993</v>
      </c>
      <c r="P16" s="242">
        <v>994360</v>
      </c>
      <c r="Q16" s="243">
        <v>1062297</v>
      </c>
      <c r="R16" s="250">
        <v>6.8000000000000005E-2</v>
      </c>
      <c r="S16" s="251">
        <v>1.129</v>
      </c>
      <c r="T16" s="288"/>
      <c r="U16" s="288"/>
      <c r="V16" s="310" t="s">
        <v>609</v>
      </c>
      <c r="W16" s="295">
        <v>1.6040000000000001</v>
      </c>
      <c r="X16" s="253">
        <v>2.0569999999999999</v>
      </c>
      <c r="Y16" s="254">
        <v>2.0990000000000002</v>
      </c>
    </row>
    <row r="17" spans="1:25">
      <c r="A17" s="1393" t="s">
        <v>151</v>
      </c>
      <c r="B17" s="1394"/>
      <c r="C17" s="1395"/>
      <c r="D17" s="241">
        <v>3942806</v>
      </c>
      <c r="E17" s="242">
        <v>4636804</v>
      </c>
      <c r="F17" s="243">
        <v>5174978</v>
      </c>
      <c r="G17" s="244">
        <v>0.11600000000000001</v>
      </c>
      <c r="H17" s="245">
        <v>0.313</v>
      </c>
      <c r="I17" s="288"/>
      <c r="J17" s="288"/>
      <c r="K17" s="261"/>
      <c r="L17" s="1400"/>
      <c r="M17" s="1358"/>
      <c r="N17" s="1399"/>
      <c r="O17" s="231"/>
      <c r="P17" s="231"/>
      <c r="Q17" s="231"/>
      <c r="R17" s="230"/>
      <c r="S17" s="232"/>
      <c r="T17" s="288"/>
      <c r="U17" s="288"/>
      <c r="V17" s="310" t="s">
        <v>610</v>
      </c>
      <c r="W17" s="295">
        <v>1.181</v>
      </c>
      <c r="X17" s="253">
        <v>1.4510000000000001</v>
      </c>
      <c r="Y17" s="254">
        <v>1.4119999999999999</v>
      </c>
    </row>
    <row r="18" spans="1:25" ht="16.8">
      <c r="A18" s="1390"/>
      <c r="B18" s="1391"/>
      <c r="C18" s="1392"/>
      <c r="D18" s="230"/>
      <c r="E18" s="231"/>
      <c r="F18" s="232"/>
      <c r="G18" s="233"/>
      <c r="H18" s="234"/>
      <c r="I18" s="288"/>
      <c r="J18" s="288"/>
      <c r="K18" s="261"/>
      <c r="L18" s="1393" t="s">
        <v>497</v>
      </c>
      <c r="M18" s="1394"/>
      <c r="N18" s="1395"/>
      <c r="O18" s="231"/>
      <c r="P18" s="231"/>
      <c r="Q18" s="231"/>
      <c r="R18" s="230"/>
      <c r="S18" s="232"/>
      <c r="T18" s="288"/>
      <c r="U18" s="288"/>
      <c r="V18" s="310" t="s">
        <v>810</v>
      </c>
      <c r="W18" s="295">
        <v>4.4400000000000002E-2</v>
      </c>
      <c r="X18" s="253">
        <v>2.0299999999999999E-2</v>
      </c>
      <c r="Y18" s="254">
        <v>1.37E-2</v>
      </c>
    </row>
    <row r="19" spans="1:25">
      <c r="A19" s="1393" t="s">
        <v>49</v>
      </c>
      <c r="B19" s="1394"/>
      <c r="C19" s="1395"/>
      <c r="D19" s="241">
        <v>100730089</v>
      </c>
      <c r="E19" s="242">
        <v>113464992</v>
      </c>
      <c r="F19" s="243">
        <v>112597400</v>
      </c>
      <c r="G19" s="244">
        <v>-8.0000000000000002E-3</v>
      </c>
      <c r="H19" s="245">
        <v>0.11799999999999999</v>
      </c>
      <c r="I19" s="288"/>
      <c r="J19" s="288"/>
      <c r="K19" s="261"/>
      <c r="L19" s="235"/>
      <c r="M19" s="1391" t="s">
        <v>498</v>
      </c>
      <c r="N19" s="1392"/>
      <c r="O19" s="236">
        <v>578583</v>
      </c>
      <c r="P19" s="237">
        <v>636331</v>
      </c>
      <c r="Q19" s="238">
        <v>614423</v>
      </c>
      <c r="R19" s="253">
        <v>-3.4000000000000002E-2</v>
      </c>
      <c r="S19" s="254">
        <v>6.2E-2</v>
      </c>
      <c r="T19" s="288"/>
      <c r="U19" s="288"/>
      <c r="V19" s="311"/>
      <c r="W19" s="230"/>
      <c r="X19" s="231"/>
      <c r="Y19" s="232"/>
    </row>
    <row r="20" spans="1:25">
      <c r="A20" s="235"/>
      <c r="B20" s="1391" t="s">
        <v>499</v>
      </c>
      <c r="C20" s="1392"/>
      <c r="D20" s="236">
        <v>97920461</v>
      </c>
      <c r="E20" s="237">
        <v>109850172</v>
      </c>
      <c r="F20" s="238">
        <v>109158605</v>
      </c>
      <c r="G20" s="239">
        <v>-6.0000000000000001E-3</v>
      </c>
      <c r="H20" s="240">
        <v>0.115</v>
      </c>
      <c r="I20" s="288"/>
      <c r="J20" s="288"/>
      <c r="K20" s="261"/>
      <c r="L20" s="235"/>
      <c r="M20" s="1391" t="s">
        <v>568</v>
      </c>
      <c r="N20" s="1392"/>
      <c r="O20" s="236">
        <v>174787</v>
      </c>
      <c r="P20" s="237">
        <v>179165</v>
      </c>
      <c r="Q20" s="238">
        <v>172489</v>
      </c>
      <c r="R20" s="253">
        <v>-3.6999999999999998E-2</v>
      </c>
      <c r="S20" s="254">
        <v>-1.2999999999999999E-2</v>
      </c>
      <c r="T20" s="288"/>
      <c r="U20" s="288"/>
      <c r="V20" s="314" t="s">
        <v>83</v>
      </c>
      <c r="W20" s="230"/>
      <c r="X20" s="231"/>
      <c r="Y20" s="232"/>
    </row>
    <row r="21" spans="1:25" ht="16.8">
      <c r="A21" s="235"/>
      <c r="B21" s="1358" t="s">
        <v>500</v>
      </c>
      <c r="C21" s="1399"/>
      <c r="D21" s="236">
        <v>2809628</v>
      </c>
      <c r="E21" s="237">
        <v>3614820</v>
      </c>
      <c r="F21" s="238">
        <v>3438795</v>
      </c>
      <c r="G21" s="239">
        <v>-4.9000000000000002E-2</v>
      </c>
      <c r="H21" s="240">
        <v>0.224</v>
      </c>
      <c r="I21" s="288"/>
      <c r="J21" s="288"/>
      <c r="K21" s="261"/>
      <c r="L21" s="235"/>
      <c r="M21" s="1391" t="s">
        <v>283</v>
      </c>
      <c r="N21" s="1392"/>
      <c r="O21" s="236">
        <v>-31644</v>
      </c>
      <c r="P21" s="237">
        <v>11196</v>
      </c>
      <c r="Q21" s="238">
        <v>41963</v>
      </c>
      <c r="R21" s="253">
        <v>2.7480000000000002</v>
      </c>
      <c r="S21" s="232" t="s">
        <v>284</v>
      </c>
      <c r="T21" s="288"/>
      <c r="U21" s="288"/>
      <c r="V21" s="312" t="s">
        <v>811</v>
      </c>
      <c r="W21" s="295">
        <v>0.38900000000000001</v>
      </c>
      <c r="X21" s="253">
        <v>0.41499999999999998</v>
      </c>
      <c r="Y21" s="254">
        <v>0.40200000000000002</v>
      </c>
    </row>
    <row r="22" spans="1:25" ht="16.8">
      <c r="A22" s="235"/>
      <c r="B22" s="1391" t="s">
        <v>569</v>
      </c>
      <c r="C22" s="1392"/>
      <c r="D22" s="236">
        <v>-4507844</v>
      </c>
      <c r="E22" s="237">
        <v>-7434988</v>
      </c>
      <c r="F22" s="238">
        <v>-7218294</v>
      </c>
      <c r="G22" s="239">
        <v>-2.9000000000000001E-2</v>
      </c>
      <c r="H22" s="240">
        <v>0.60099999999999998</v>
      </c>
      <c r="I22" s="288"/>
      <c r="J22" s="288"/>
      <c r="K22" s="261"/>
      <c r="L22" s="235"/>
      <c r="M22" s="1391" t="s">
        <v>611</v>
      </c>
      <c r="N22" s="1392"/>
      <c r="O22" s="236">
        <v>34901</v>
      </c>
      <c r="P22" s="237">
        <v>27656</v>
      </c>
      <c r="Q22" s="238">
        <v>14110</v>
      </c>
      <c r="R22" s="253">
        <v>-0.49</v>
      </c>
      <c r="S22" s="254">
        <v>-0.59599999999999997</v>
      </c>
      <c r="T22" s="288"/>
      <c r="U22" s="288"/>
      <c r="V22" s="315" t="s">
        <v>812</v>
      </c>
      <c r="W22" s="295">
        <v>2.5000000000000001E-2</v>
      </c>
      <c r="X22" s="253">
        <v>2.1899999999999999E-2</v>
      </c>
      <c r="Y22" s="254">
        <v>1.9400000000000001E-2</v>
      </c>
    </row>
    <row r="23" spans="1:25">
      <c r="A23" s="1393" t="s">
        <v>501</v>
      </c>
      <c r="B23" s="1394"/>
      <c r="C23" s="1395"/>
      <c r="D23" s="241">
        <v>96222245</v>
      </c>
      <c r="E23" s="242">
        <v>106030004</v>
      </c>
      <c r="F23" s="243">
        <v>105379106</v>
      </c>
      <c r="G23" s="244">
        <v>-6.0000000000000001E-3</v>
      </c>
      <c r="H23" s="245">
        <v>9.5000000000000001E-2</v>
      </c>
      <c r="I23" s="288"/>
      <c r="J23" s="288"/>
      <c r="K23" s="261"/>
      <c r="L23" s="235"/>
      <c r="M23" s="1358" t="s">
        <v>285</v>
      </c>
      <c r="N23" s="1399"/>
      <c r="O23" s="236">
        <v>-1309</v>
      </c>
      <c r="P23" s="237">
        <v>4410</v>
      </c>
      <c r="Q23" s="238">
        <v>11828</v>
      </c>
      <c r="R23" s="253">
        <v>1.6819999999999999</v>
      </c>
      <c r="S23" s="232" t="s">
        <v>284</v>
      </c>
      <c r="T23" s="288"/>
      <c r="U23" s="288"/>
      <c r="V23" s="310"/>
      <c r="W23" s="230"/>
      <c r="X23" s="231"/>
      <c r="Y23" s="232"/>
    </row>
    <row r="24" spans="1:25">
      <c r="A24" s="1390"/>
      <c r="B24" s="1391"/>
      <c r="C24" s="1392"/>
      <c r="D24" s="246"/>
      <c r="E24" s="247"/>
      <c r="F24" s="248"/>
      <c r="G24" s="219"/>
      <c r="H24" s="249"/>
      <c r="I24" s="288"/>
      <c r="J24" s="288"/>
      <c r="K24" s="261"/>
      <c r="L24" s="235"/>
      <c r="M24" s="1358" t="s">
        <v>571</v>
      </c>
      <c r="N24" s="1399"/>
      <c r="O24" s="236">
        <v>-12665</v>
      </c>
      <c r="P24" s="237">
        <v>5840</v>
      </c>
      <c r="Q24" s="238">
        <v>-3052</v>
      </c>
      <c r="R24" s="253">
        <v>-1.5229999999999999</v>
      </c>
      <c r="S24" s="232" t="s">
        <v>284</v>
      </c>
      <c r="T24" s="288"/>
      <c r="U24" s="288"/>
      <c r="V24" s="314" t="s">
        <v>612</v>
      </c>
      <c r="W24" s="301"/>
      <c r="X24" s="233"/>
      <c r="Y24" s="234"/>
    </row>
    <row r="25" spans="1:25">
      <c r="A25" s="1393" t="s">
        <v>613</v>
      </c>
      <c r="B25" s="1394"/>
      <c r="C25" s="1395"/>
      <c r="D25" s="241">
        <v>1523405</v>
      </c>
      <c r="E25" s="242">
        <v>1429864</v>
      </c>
      <c r="F25" s="243">
        <v>1386433</v>
      </c>
      <c r="G25" s="244">
        <v>-0.03</v>
      </c>
      <c r="H25" s="245">
        <v>-0.09</v>
      </c>
      <c r="I25" s="288"/>
      <c r="J25" s="288"/>
      <c r="K25" s="261"/>
      <c r="L25" s="235"/>
      <c r="M25" s="1391" t="s">
        <v>572</v>
      </c>
      <c r="N25" s="1392"/>
      <c r="O25" s="236">
        <v>72084</v>
      </c>
      <c r="P25" s="237">
        <v>31447</v>
      </c>
      <c r="Q25" s="238">
        <v>49931</v>
      </c>
      <c r="R25" s="253">
        <v>0.58799999999999997</v>
      </c>
      <c r="S25" s="254">
        <v>-0.307</v>
      </c>
      <c r="T25" s="288"/>
      <c r="U25" s="288"/>
      <c r="V25" s="312" t="s">
        <v>614</v>
      </c>
      <c r="W25" s="236">
        <v>19215</v>
      </c>
      <c r="X25" s="237">
        <v>21210</v>
      </c>
      <c r="Y25" s="238">
        <v>23508</v>
      </c>
    </row>
    <row r="26" spans="1:25" ht="16.8">
      <c r="A26" s="1393" t="s">
        <v>505</v>
      </c>
      <c r="B26" s="1394"/>
      <c r="C26" s="1395"/>
      <c r="D26" s="241">
        <v>555598</v>
      </c>
      <c r="E26" s="242">
        <v>455343</v>
      </c>
      <c r="F26" s="243">
        <v>532584</v>
      </c>
      <c r="G26" s="244">
        <v>0.17</v>
      </c>
      <c r="H26" s="245">
        <v>-4.1000000000000002E-2</v>
      </c>
      <c r="I26" s="288"/>
      <c r="J26" s="288"/>
      <c r="K26" s="261"/>
      <c r="L26" s="235"/>
      <c r="M26" s="316" t="s">
        <v>39</v>
      </c>
      <c r="N26" s="249"/>
      <c r="O26" s="241">
        <v>814737</v>
      </c>
      <c r="P26" s="242">
        <v>896045</v>
      </c>
      <c r="Q26" s="243">
        <v>901692</v>
      </c>
      <c r="R26" s="250">
        <v>6.0000000000000001E-3</v>
      </c>
      <c r="S26" s="251">
        <v>0.107</v>
      </c>
      <c r="T26" s="288"/>
      <c r="U26" s="288"/>
      <c r="V26" s="312" t="s">
        <v>813</v>
      </c>
      <c r="W26" s="236">
        <v>14672</v>
      </c>
      <c r="X26" s="237">
        <v>14784</v>
      </c>
      <c r="Y26" s="238">
        <v>15134</v>
      </c>
    </row>
    <row r="27" spans="1:25" ht="16.8">
      <c r="A27" s="1393" t="s">
        <v>615</v>
      </c>
      <c r="B27" s="1394"/>
      <c r="C27" s="1395"/>
      <c r="D27" s="241">
        <v>2127154</v>
      </c>
      <c r="E27" s="242">
        <v>2098825</v>
      </c>
      <c r="F27" s="243">
        <v>2106918</v>
      </c>
      <c r="G27" s="244">
        <v>4.0000000000000001E-3</v>
      </c>
      <c r="H27" s="245">
        <v>-0.01</v>
      </c>
      <c r="I27" s="288"/>
      <c r="J27" s="288"/>
      <c r="K27" s="261"/>
      <c r="L27" s="1400"/>
      <c r="M27" s="1358"/>
      <c r="N27" s="1399"/>
      <c r="O27" s="231"/>
      <c r="P27" s="231"/>
      <c r="Q27" s="231"/>
      <c r="R27" s="230"/>
      <c r="S27" s="232"/>
      <c r="T27" s="288"/>
      <c r="U27" s="288"/>
      <c r="V27" s="312" t="s">
        <v>814</v>
      </c>
      <c r="W27" s="295">
        <v>0.11890000000000001</v>
      </c>
      <c r="X27" s="253">
        <v>0.114</v>
      </c>
      <c r="Y27" s="254">
        <v>0.1111</v>
      </c>
    </row>
    <row r="28" spans="1:25" ht="17.399999999999999" thickBot="1">
      <c r="A28" s="1393" t="s">
        <v>815</v>
      </c>
      <c r="B28" s="1394"/>
      <c r="C28" s="1395"/>
      <c r="D28" s="241">
        <v>5123191</v>
      </c>
      <c r="E28" s="242">
        <v>4964018</v>
      </c>
      <c r="F28" s="243">
        <v>5485436</v>
      </c>
      <c r="G28" s="244">
        <v>0.105</v>
      </c>
      <c r="H28" s="245">
        <v>7.0999999999999994E-2</v>
      </c>
      <c r="I28" s="288"/>
      <c r="J28" s="288"/>
      <c r="K28" s="261"/>
      <c r="L28" s="1393" t="s">
        <v>506</v>
      </c>
      <c r="M28" s="1394"/>
      <c r="N28" s="1395"/>
      <c r="O28" s="247"/>
      <c r="P28" s="247"/>
      <c r="Q28" s="247"/>
      <c r="R28" s="246"/>
      <c r="S28" s="248"/>
      <c r="T28" s="288"/>
      <c r="U28" s="288"/>
      <c r="V28" s="317" t="s">
        <v>816</v>
      </c>
      <c r="W28" s="318">
        <v>0.13519999999999999</v>
      </c>
      <c r="X28" s="259">
        <v>0.14929999999999999</v>
      </c>
      <c r="Y28" s="260">
        <v>0.1646</v>
      </c>
    </row>
    <row r="29" spans="1:25">
      <c r="A29" s="1390"/>
      <c r="B29" s="1391"/>
      <c r="C29" s="1392"/>
      <c r="D29" s="230" t="s">
        <v>616</v>
      </c>
      <c r="E29" s="231"/>
      <c r="F29" s="232"/>
      <c r="G29" s="233"/>
      <c r="H29" s="234"/>
      <c r="I29" s="288"/>
      <c r="J29" s="288"/>
      <c r="K29" s="261"/>
      <c r="L29" s="235"/>
      <c r="M29" s="1391" t="s">
        <v>508</v>
      </c>
      <c r="N29" s="1392"/>
      <c r="O29" s="236">
        <v>-447977</v>
      </c>
      <c r="P29" s="237">
        <v>-366503</v>
      </c>
      <c r="Q29" s="238">
        <v>-418397</v>
      </c>
      <c r="R29" s="253">
        <v>0.14199999999999999</v>
      </c>
      <c r="S29" s="254">
        <v>-6.6000000000000003E-2</v>
      </c>
      <c r="T29" s="288"/>
      <c r="U29" s="288"/>
      <c r="V29" s="261"/>
      <c r="W29" s="231"/>
      <c r="X29" s="231"/>
      <c r="Y29" s="231"/>
    </row>
    <row r="30" spans="1:25">
      <c r="A30" s="1396" t="s">
        <v>507</v>
      </c>
      <c r="B30" s="1397"/>
      <c r="C30" s="1398"/>
      <c r="D30" s="241">
        <v>150790842</v>
      </c>
      <c r="E30" s="242">
        <v>182852204</v>
      </c>
      <c r="F30" s="243">
        <v>189175284</v>
      </c>
      <c r="G30" s="244">
        <v>3.5000000000000003E-2</v>
      </c>
      <c r="H30" s="245">
        <v>0.255</v>
      </c>
      <c r="I30" s="288"/>
      <c r="J30" s="288"/>
      <c r="K30" s="261"/>
      <c r="L30" s="235"/>
      <c r="M30" s="1391" t="s">
        <v>574</v>
      </c>
      <c r="N30" s="1392"/>
      <c r="O30" s="236">
        <v>-359641</v>
      </c>
      <c r="P30" s="237">
        <v>-527586</v>
      </c>
      <c r="Q30" s="238">
        <v>-379632</v>
      </c>
      <c r="R30" s="253">
        <v>-0.28000000000000003</v>
      </c>
      <c r="S30" s="254">
        <v>5.6000000000000001E-2</v>
      </c>
      <c r="T30" s="288"/>
      <c r="U30" s="288"/>
      <c r="V30" s="261"/>
      <c r="W30" s="231"/>
      <c r="X30" s="231"/>
      <c r="Y30" s="231"/>
    </row>
    <row r="31" spans="1:25" ht="16.8">
      <c r="A31" s="1390"/>
      <c r="B31" s="1391"/>
      <c r="C31" s="1392"/>
      <c r="D31" s="230"/>
      <c r="E31" s="231"/>
      <c r="F31" s="232"/>
      <c r="G31" s="233"/>
      <c r="H31" s="234"/>
      <c r="I31" s="288"/>
      <c r="J31" s="288"/>
      <c r="K31" s="261"/>
      <c r="L31" s="235"/>
      <c r="M31" s="1391" t="s">
        <v>817</v>
      </c>
      <c r="N31" s="1392"/>
      <c r="O31" s="236">
        <v>-107545</v>
      </c>
      <c r="P31" s="237">
        <v>-99495</v>
      </c>
      <c r="Q31" s="238">
        <v>-103864</v>
      </c>
      <c r="R31" s="253">
        <v>4.3999999999999997E-2</v>
      </c>
      <c r="S31" s="254">
        <v>-3.4000000000000002E-2</v>
      </c>
      <c r="T31" s="288"/>
      <c r="U31" s="288"/>
      <c r="V31" s="1444" t="s">
        <v>617</v>
      </c>
      <c r="W31" s="1444"/>
      <c r="X31" s="1444"/>
      <c r="Y31" s="1444"/>
    </row>
    <row r="32" spans="1:25" ht="21.9" customHeight="1">
      <c r="A32" s="1426" t="s">
        <v>577</v>
      </c>
      <c r="B32" s="1427"/>
      <c r="C32" s="1428"/>
      <c r="D32" s="230"/>
      <c r="E32" s="231"/>
      <c r="F32" s="232"/>
      <c r="G32" s="233"/>
      <c r="H32" s="234"/>
      <c r="I32" s="288"/>
      <c r="J32" s="288"/>
      <c r="K32" s="261"/>
      <c r="L32" s="235"/>
      <c r="M32" s="1391" t="s">
        <v>580</v>
      </c>
      <c r="N32" s="1392"/>
      <c r="O32" s="236">
        <v>-137515</v>
      </c>
      <c r="P32" s="237">
        <v>-105980</v>
      </c>
      <c r="Q32" s="238">
        <v>-42193</v>
      </c>
      <c r="R32" s="253">
        <v>-0.60199999999999998</v>
      </c>
      <c r="S32" s="254">
        <v>-0.69299999999999995</v>
      </c>
      <c r="T32" s="288"/>
      <c r="U32" s="288"/>
      <c r="V32" s="1444" t="s">
        <v>618</v>
      </c>
      <c r="W32" s="1444"/>
      <c r="X32" s="1444"/>
      <c r="Y32" s="1444"/>
    </row>
    <row r="33" spans="1:25" ht="21.9" customHeight="1">
      <c r="A33" s="1401" t="s">
        <v>50</v>
      </c>
      <c r="B33" s="1402"/>
      <c r="C33" s="1403"/>
      <c r="D33" s="230"/>
      <c r="E33" s="231"/>
      <c r="F33" s="232"/>
      <c r="G33" s="231"/>
      <c r="H33" s="232"/>
      <c r="I33" s="288"/>
      <c r="J33" s="288"/>
      <c r="K33" s="261"/>
      <c r="L33" s="293"/>
      <c r="M33" s="319" t="s">
        <v>506</v>
      </c>
      <c r="N33" s="319"/>
      <c r="O33" s="241">
        <v>-1052678</v>
      </c>
      <c r="P33" s="242">
        <v>-1099564</v>
      </c>
      <c r="Q33" s="243">
        <v>-944086</v>
      </c>
      <c r="R33" s="250">
        <v>-0.14099999999999999</v>
      </c>
      <c r="S33" s="251">
        <v>-0.10299999999999999</v>
      </c>
      <c r="T33" s="288"/>
      <c r="U33" s="288"/>
      <c r="V33" s="1444" t="s">
        <v>619</v>
      </c>
      <c r="W33" s="1444"/>
      <c r="X33" s="1444"/>
      <c r="Y33" s="1444"/>
    </row>
    <row r="34" spans="1:25" ht="33" customHeight="1">
      <c r="A34" s="235"/>
      <c r="B34" s="1391" t="s">
        <v>818</v>
      </c>
      <c r="C34" s="1392"/>
      <c r="D34" s="236">
        <v>35761340</v>
      </c>
      <c r="E34" s="237">
        <v>43733838</v>
      </c>
      <c r="F34" s="238">
        <v>44464518</v>
      </c>
      <c r="G34" s="239">
        <v>1.7000000000000001E-2</v>
      </c>
      <c r="H34" s="240">
        <v>0.24299999999999999</v>
      </c>
      <c r="I34" s="288"/>
      <c r="J34" s="288"/>
      <c r="K34" s="261"/>
      <c r="L34" s="1400"/>
      <c r="M34" s="1358"/>
      <c r="N34" s="1399"/>
      <c r="O34" s="231"/>
      <c r="P34" s="231"/>
      <c r="Q34" s="247"/>
      <c r="R34" s="230"/>
      <c r="S34" s="232"/>
      <c r="T34" s="288"/>
      <c r="U34" s="288"/>
      <c r="V34" s="1308" t="s">
        <v>620</v>
      </c>
      <c r="W34" s="1308"/>
      <c r="X34" s="1308"/>
      <c r="Y34" s="1308"/>
    </row>
    <row r="35" spans="1:25" ht="44.1" customHeight="1">
      <c r="A35" s="235"/>
      <c r="B35" s="1391" t="s">
        <v>819</v>
      </c>
      <c r="C35" s="1392"/>
      <c r="D35" s="236">
        <v>62258736</v>
      </c>
      <c r="E35" s="237">
        <v>74612197</v>
      </c>
      <c r="F35" s="238">
        <v>80288334</v>
      </c>
      <c r="G35" s="239">
        <v>7.5999999999999998E-2</v>
      </c>
      <c r="H35" s="240">
        <v>0.28999999999999998</v>
      </c>
      <c r="I35" s="288"/>
      <c r="J35" s="288"/>
      <c r="K35" s="261"/>
      <c r="L35" s="1393" t="s">
        <v>43</v>
      </c>
      <c r="M35" s="1394"/>
      <c r="N35" s="1395"/>
      <c r="O35" s="241">
        <v>261052</v>
      </c>
      <c r="P35" s="242">
        <v>790841</v>
      </c>
      <c r="Q35" s="243">
        <v>1019903</v>
      </c>
      <c r="R35" s="250">
        <v>0.28999999999999998</v>
      </c>
      <c r="S35" s="251">
        <v>2.907</v>
      </c>
      <c r="T35" s="288"/>
      <c r="U35" s="288"/>
      <c r="V35" s="1308" t="s">
        <v>621</v>
      </c>
      <c r="W35" s="1308"/>
      <c r="X35" s="1308"/>
      <c r="Y35" s="1308"/>
    </row>
    <row r="36" spans="1:25" ht="33" customHeight="1">
      <c r="A36" s="235"/>
      <c r="B36" s="1394" t="s">
        <v>511</v>
      </c>
      <c r="C36" s="1395"/>
      <c r="D36" s="241">
        <v>98020076</v>
      </c>
      <c r="E36" s="242">
        <v>118346035</v>
      </c>
      <c r="F36" s="243">
        <v>124752852</v>
      </c>
      <c r="G36" s="244">
        <v>5.3999999999999999E-2</v>
      </c>
      <c r="H36" s="245">
        <v>0.27300000000000002</v>
      </c>
      <c r="I36" s="288"/>
      <c r="J36" s="288"/>
      <c r="K36" s="261"/>
      <c r="L36" s="1497"/>
      <c r="M36" s="1498"/>
      <c r="N36" s="1499"/>
      <c r="O36" s="320"/>
      <c r="P36" s="320"/>
      <c r="Q36" s="320"/>
      <c r="R36" s="230"/>
      <c r="S36" s="232"/>
      <c r="T36" s="288"/>
      <c r="U36" s="288"/>
      <c r="V36" s="1308" t="s">
        <v>428</v>
      </c>
      <c r="W36" s="1308"/>
      <c r="X36" s="1308"/>
      <c r="Y36" s="1308"/>
    </row>
    <row r="37" spans="1:25" ht="15" customHeight="1">
      <c r="A37" s="1400"/>
      <c r="B37" s="1358"/>
      <c r="C37" s="1399"/>
      <c r="D37" s="230"/>
      <c r="E37" s="231"/>
      <c r="F37" s="232"/>
      <c r="G37" s="247"/>
      <c r="H37" s="248"/>
      <c r="I37" s="288"/>
      <c r="J37" s="288"/>
      <c r="K37" s="261"/>
      <c r="L37" s="296"/>
      <c r="M37" s="1358" t="s">
        <v>44</v>
      </c>
      <c r="N37" s="1399"/>
      <c r="O37" s="236">
        <v>-80487</v>
      </c>
      <c r="P37" s="237">
        <v>-180154</v>
      </c>
      <c r="Q37" s="238">
        <v>-264385</v>
      </c>
      <c r="R37" s="253">
        <v>0.46800000000000003</v>
      </c>
      <c r="S37" s="254">
        <v>2.2850000000000001</v>
      </c>
      <c r="T37" s="288"/>
      <c r="U37" s="288"/>
      <c r="V37" s="305" t="s">
        <v>622</v>
      </c>
      <c r="W37" s="231"/>
      <c r="X37" s="231"/>
      <c r="Y37" s="231"/>
    </row>
    <row r="38" spans="1:25">
      <c r="A38" s="1401" t="s">
        <v>512</v>
      </c>
      <c r="B38" s="1402"/>
      <c r="C38" s="1403"/>
      <c r="D38" s="241">
        <v>6722157</v>
      </c>
      <c r="E38" s="242">
        <v>23736011</v>
      </c>
      <c r="F38" s="243">
        <v>22313686</v>
      </c>
      <c r="G38" s="250">
        <v>-0.06</v>
      </c>
      <c r="H38" s="251">
        <v>2.319</v>
      </c>
      <c r="I38" s="288"/>
      <c r="J38" s="288"/>
      <c r="K38" s="261"/>
      <c r="L38" s="1400"/>
      <c r="M38" s="1358"/>
      <c r="N38" s="1399"/>
      <c r="O38" s="231"/>
      <c r="P38" s="231"/>
      <c r="Q38" s="231"/>
      <c r="R38" s="230"/>
      <c r="S38" s="232"/>
      <c r="T38" s="288"/>
      <c r="U38" s="288"/>
      <c r="V38" s="288"/>
      <c r="W38" s="288"/>
      <c r="X38" s="288"/>
      <c r="Y38" s="288"/>
    </row>
    <row r="39" spans="1:25">
      <c r="A39" s="235"/>
      <c r="B39" s="1391" t="s">
        <v>199</v>
      </c>
      <c r="C39" s="1392"/>
      <c r="D39" s="236">
        <v>5286863</v>
      </c>
      <c r="E39" s="237">
        <v>23203388</v>
      </c>
      <c r="F39" s="238">
        <v>21777527</v>
      </c>
      <c r="G39" s="239">
        <v>-6.0999999999999999E-2</v>
      </c>
      <c r="H39" s="240">
        <v>3.1190000000000002</v>
      </c>
      <c r="I39" s="288"/>
      <c r="J39" s="288"/>
      <c r="K39" s="261"/>
      <c r="L39" s="1401" t="s">
        <v>45</v>
      </c>
      <c r="M39" s="1402"/>
      <c r="N39" s="1403"/>
      <c r="O39" s="236">
        <v>180565</v>
      </c>
      <c r="P39" s="237">
        <v>610687</v>
      </c>
      <c r="Q39" s="238">
        <v>755518</v>
      </c>
      <c r="R39" s="253">
        <v>0.23699999999999999</v>
      </c>
      <c r="S39" s="254">
        <v>3.1840000000000002</v>
      </c>
      <c r="T39" s="288"/>
      <c r="U39" s="288"/>
      <c r="V39" s="288"/>
      <c r="W39" s="288"/>
      <c r="X39" s="288"/>
      <c r="Y39" s="288"/>
    </row>
    <row r="40" spans="1:25">
      <c r="A40" s="235"/>
      <c r="B40" s="1391" t="s">
        <v>513</v>
      </c>
      <c r="C40" s="1392"/>
      <c r="D40" s="236">
        <v>1435294</v>
      </c>
      <c r="E40" s="237">
        <v>532623</v>
      </c>
      <c r="F40" s="238">
        <v>536159</v>
      </c>
      <c r="G40" s="239">
        <v>7.0000000000000001E-3</v>
      </c>
      <c r="H40" s="240">
        <v>-0.626</v>
      </c>
      <c r="I40" s="288"/>
      <c r="J40" s="288"/>
      <c r="K40" s="261"/>
      <c r="L40" s="1400" t="s">
        <v>46</v>
      </c>
      <c r="M40" s="1358"/>
      <c r="N40" s="1399"/>
      <c r="O40" s="230" t="s">
        <v>188</v>
      </c>
      <c r="P40" s="231" t="s">
        <v>188</v>
      </c>
      <c r="Q40" s="232" t="s">
        <v>188</v>
      </c>
      <c r="R40" s="231" t="s">
        <v>189</v>
      </c>
      <c r="S40" s="232" t="s">
        <v>189</v>
      </c>
      <c r="T40" s="288"/>
      <c r="U40" s="288"/>
      <c r="V40" s="288"/>
      <c r="W40" s="288"/>
      <c r="X40" s="288"/>
      <c r="Y40" s="288"/>
    </row>
    <row r="41" spans="1:25" ht="15" thickBot="1">
      <c r="A41" s="1393" t="s">
        <v>198</v>
      </c>
      <c r="B41" s="1394"/>
      <c r="C41" s="1395"/>
      <c r="D41" s="241">
        <v>8229065</v>
      </c>
      <c r="E41" s="242">
        <v>4910261</v>
      </c>
      <c r="F41" s="243">
        <v>4288270</v>
      </c>
      <c r="G41" s="244">
        <v>-0.127</v>
      </c>
      <c r="H41" s="245">
        <v>-0.47899999999999998</v>
      </c>
      <c r="I41" s="288"/>
      <c r="J41" s="288"/>
      <c r="K41" s="261"/>
      <c r="L41" s="1435" t="s">
        <v>623</v>
      </c>
      <c r="M41" s="1436"/>
      <c r="N41" s="1437"/>
      <c r="O41" s="256">
        <v>180565</v>
      </c>
      <c r="P41" s="257">
        <v>610687</v>
      </c>
      <c r="Q41" s="258">
        <v>755518</v>
      </c>
      <c r="R41" s="259">
        <v>0.23699999999999999</v>
      </c>
      <c r="S41" s="260">
        <v>3.1840000000000002</v>
      </c>
      <c r="T41" s="288"/>
      <c r="U41" s="288"/>
      <c r="V41" s="288"/>
      <c r="W41" s="288"/>
      <c r="X41" s="288"/>
      <c r="Y41" s="288"/>
    </row>
    <row r="42" spans="1:25">
      <c r="A42" s="1393" t="s">
        <v>201</v>
      </c>
      <c r="B42" s="1394"/>
      <c r="C42" s="1395"/>
      <c r="D42" s="241">
        <v>14435544</v>
      </c>
      <c r="E42" s="242">
        <v>13678986</v>
      </c>
      <c r="F42" s="243">
        <v>15010690</v>
      </c>
      <c r="G42" s="244">
        <v>9.7000000000000003E-2</v>
      </c>
      <c r="H42" s="245">
        <v>0.04</v>
      </c>
      <c r="I42" s="288"/>
      <c r="J42" s="288"/>
      <c r="K42" s="1358"/>
      <c r="L42" s="1358"/>
      <c r="M42" s="1358"/>
      <c r="N42" s="1358"/>
      <c r="O42" s="261"/>
      <c r="P42" s="261"/>
      <c r="Q42" s="261"/>
      <c r="R42" s="261"/>
      <c r="S42" s="261"/>
      <c r="T42" s="288"/>
      <c r="U42" s="288"/>
      <c r="V42" s="288"/>
      <c r="W42" s="288"/>
      <c r="X42" s="288"/>
      <c r="Y42" s="288"/>
    </row>
    <row r="43" spans="1:25" ht="15" customHeight="1">
      <c r="A43" s="1393" t="s">
        <v>515</v>
      </c>
      <c r="B43" s="1394"/>
      <c r="C43" s="1395"/>
      <c r="D43" s="241">
        <v>555598</v>
      </c>
      <c r="E43" s="242">
        <v>455343</v>
      </c>
      <c r="F43" s="243">
        <v>532584</v>
      </c>
      <c r="G43" s="244">
        <v>0.17</v>
      </c>
      <c r="H43" s="245">
        <v>-4.1000000000000002E-2</v>
      </c>
      <c r="I43" s="288"/>
      <c r="J43" s="288"/>
      <c r="K43" s="261"/>
      <c r="L43" s="1308" t="s">
        <v>591</v>
      </c>
      <c r="M43" s="1308"/>
      <c r="N43" s="1308"/>
      <c r="O43" s="1308"/>
      <c r="P43" s="1308"/>
      <c r="Q43" s="1308"/>
      <c r="R43" s="1308"/>
      <c r="S43" s="1308"/>
      <c r="T43" s="288"/>
      <c r="U43" s="288"/>
      <c r="V43" s="288"/>
      <c r="W43" s="288"/>
      <c r="X43" s="288"/>
      <c r="Y43" s="288"/>
    </row>
    <row r="44" spans="1:25" ht="29.1" customHeight="1">
      <c r="A44" s="1393" t="s">
        <v>593</v>
      </c>
      <c r="B44" s="1394"/>
      <c r="C44" s="1395"/>
      <c r="D44" s="241">
        <v>9131</v>
      </c>
      <c r="E44" s="242">
        <v>205898</v>
      </c>
      <c r="F44" s="243">
        <v>461069</v>
      </c>
      <c r="G44" s="244">
        <v>1.2390000000000001</v>
      </c>
      <c r="H44" s="245">
        <v>49.494999999999997</v>
      </c>
      <c r="I44" s="288"/>
      <c r="J44" s="288"/>
      <c r="K44" s="261"/>
      <c r="L44" s="1308" t="s">
        <v>594</v>
      </c>
      <c r="M44" s="1308"/>
      <c r="N44" s="1308"/>
      <c r="O44" s="1308"/>
      <c r="P44" s="1308"/>
      <c r="Q44" s="1308"/>
      <c r="R44" s="1308"/>
      <c r="S44" s="1308"/>
      <c r="T44" s="288"/>
      <c r="U44" s="288"/>
      <c r="V44" s="288"/>
      <c r="W44" s="288"/>
      <c r="X44" s="288"/>
      <c r="Y44" s="288"/>
    </row>
    <row r="45" spans="1:25" ht="16.8">
      <c r="A45" s="1393" t="s">
        <v>820</v>
      </c>
      <c r="B45" s="1394"/>
      <c r="C45" s="1395"/>
      <c r="D45" s="241">
        <v>4103298</v>
      </c>
      <c r="E45" s="242">
        <v>3299330</v>
      </c>
      <c r="F45" s="243">
        <v>3648048</v>
      </c>
      <c r="G45" s="244">
        <v>0.106</v>
      </c>
      <c r="H45" s="245">
        <v>-0.111</v>
      </c>
      <c r="I45" s="288"/>
      <c r="J45" s="288"/>
      <c r="K45" s="288"/>
      <c r="L45" s="288"/>
      <c r="M45" s="288"/>
      <c r="N45" s="288"/>
      <c r="O45" s="288"/>
      <c r="P45" s="288"/>
      <c r="Q45" s="288"/>
      <c r="R45" s="288"/>
      <c r="S45" s="288"/>
      <c r="T45" s="288"/>
      <c r="U45" s="288"/>
      <c r="V45" s="288"/>
      <c r="W45" s="288"/>
      <c r="X45" s="288"/>
      <c r="Y45" s="288"/>
    </row>
    <row r="46" spans="1:25">
      <c r="A46" s="1396" t="s">
        <v>520</v>
      </c>
      <c r="B46" s="1397"/>
      <c r="C46" s="1398"/>
      <c r="D46" s="241">
        <v>132074869</v>
      </c>
      <c r="E46" s="242">
        <v>164631864</v>
      </c>
      <c r="F46" s="243">
        <v>171007199</v>
      </c>
      <c r="G46" s="244">
        <v>3.9E-2</v>
      </c>
      <c r="H46" s="245">
        <v>0.29499999999999998</v>
      </c>
      <c r="I46" s="288"/>
      <c r="J46" s="288"/>
      <c r="K46" s="288"/>
      <c r="L46" s="288"/>
      <c r="M46" s="288"/>
      <c r="N46" s="288"/>
      <c r="O46" s="288"/>
      <c r="P46" s="288"/>
      <c r="Q46" s="288"/>
      <c r="R46" s="288"/>
      <c r="S46" s="288"/>
      <c r="T46" s="288"/>
      <c r="U46" s="288"/>
      <c r="V46" s="288"/>
      <c r="W46" s="288"/>
      <c r="X46" s="288"/>
      <c r="Y46" s="288"/>
    </row>
    <row r="47" spans="1:25">
      <c r="A47" s="1400"/>
      <c r="B47" s="1358"/>
      <c r="C47" s="1399"/>
      <c r="D47" s="230"/>
      <c r="E47" s="231"/>
      <c r="F47" s="232"/>
      <c r="G47" s="231"/>
      <c r="H47" s="232"/>
      <c r="I47" s="288"/>
      <c r="J47" s="288"/>
      <c r="K47" s="288"/>
      <c r="L47" s="288"/>
      <c r="M47" s="288"/>
      <c r="N47" s="288"/>
      <c r="O47" s="288"/>
      <c r="P47" s="288"/>
      <c r="Q47" s="288"/>
      <c r="R47" s="288"/>
      <c r="S47" s="288"/>
      <c r="T47" s="288"/>
      <c r="U47" s="288"/>
      <c r="V47" s="288"/>
      <c r="W47" s="288"/>
      <c r="X47" s="288"/>
      <c r="Y47" s="288"/>
    </row>
    <row r="48" spans="1:25">
      <c r="A48" s="1393" t="s">
        <v>51</v>
      </c>
      <c r="B48" s="1394"/>
      <c r="C48" s="1395"/>
      <c r="D48" s="241">
        <v>18715973</v>
      </c>
      <c r="E48" s="242">
        <v>18220340</v>
      </c>
      <c r="F48" s="243">
        <v>18168085</v>
      </c>
      <c r="G48" s="244">
        <v>-3.0000000000000001E-3</v>
      </c>
      <c r="H48" s="245">
        <v>-2.9000000000000001E-2</v>
      </c>
      <c r="I48" s="288"/>
      <c r="J48" s="288"/>
      <c r="K48" s="288"/>
      <c r="L48" s="288"/>
      <c r="M48" s="288"/>
      <c r="N48" s="288"/>
      <c r="O48" s="288"/>
      <c r="P48" s="288"/>
      <c r="Q48" s="288"/>
      <c r="R48" s="288"/>
      <c r="S48" s="288"/>
      <c r="T48" s="288"/>
      <c r="U48" s="288"/>
      <c r="V48" s="288"/>
      <c r="W48" s="288"/>
      <c r="X48" s="288"/>
      <c r="Y48" s="288"/>
    </row>
    <row r="49" spans="1:25">
      <c r="A49" s="252" t="s">
        <v>521</v>
      </c>
      <c r="B49" s="1495"/>
      <c r="C49" s="1480"/>
      <c r="D49" s="236">
        <v>9924006</v>
      </c>
      <c r="E49" s="237">
        <v>10774006</v>
      </c>
      <c r="F49" s="238">
        <v>11024006</v>
      </c>
      <c r="G49" s="253">
        <v>2.3E-2</v>
      </c>
      <c r="H49" s="254">
        <v>0.111</v>
      </c>
      <c r="I49" s="288"/>
      <c r="J49" s="288"/>
      <c r="K49" s="288"/>
      <c r="L49" s="288"/>
      <c r="M49" s="288"/>
      <c r="N49" s="288"/>
      <c r="O49" s="288"/>
      <c r="P49" s="288"/>
      <c r="Q49" s="288"/>
      <c r="R49" s="288"/>
      <c r="S49" s="288"/>
      <c r="T49" s="288"/>
      <c r="U49" s="288"/>
      <c r="V49" s="288"/>
      <c r="W49" s="288"/>
      <c r="X49" s="288"/>
      <c r="Y49" s="288"/>
    </row>
    <row r="50" spans="1:25">
      <c r="A50" s="1492" t="s">
        <v>524</v>
      </c>
      <c r="B50" s="1479"/>
      <c r="C50" s="1480"/>
      <c r="D50" s="236">
        <v>4476256</v>
      </c>
      <c r="E50" s="237">
        <v>5947808</v>
      </c>
      <c r="F50" s="238">
        <v>6488641</v>
      </c>
      <c r="G50" s="253">
        <v>9.0999999999999998E-2</v>
      </c>
      <c r="H50" s="254">
        <v>0.45</v>
      </c>
      <c r="I50" s="288"/>
      <c r="J50" s="288"/>
      <c r="K50" s="288"/>
      <c r="L50" s="288"/>
      <c r="M50" s="288"/>
      <c r="N50" s="288"/>
      <c r="O50" s="288"/>
      <c r="P50" s="288"/>
      <c r="Q50" s="288"/>
      <c r="R50" s="288"/>
      <c r="S50" s="288"/>
      <c r="T50" s="288"/>
      <c r="U50" s="288"/>
      <c r="V50" s="288"/>
      <c r="W50" s="288"/>
      <c r="X50" s="288"/>
      <c r="Y50" s="288"/>
    </row>
    <row r="51" spans="1:25">
      <c r="A51" s="252" t="s">
        <v>597</v>
      </c>
      <c r="B51" s="1495"/>
      <c r="C51" s="1480"/>
      <c r="D51" s="236">
        <v>-22277</v>
      </c>
      <c r="E51" s="237">
        <v>697475</v>
      </c>
      <c r="F51" s="238">
        <v>-68242</v>
      </c>
      <c r="G51" s="253">
        <v>-1.0980000000000001</v>
      </c>
      <c r="H51" s="254">
        <v>2.0630000000000002</v>
      </c>
      <c r="I51" s="288"/>
      <c r="J51" s="288"/>
      <c r="K51" s="288"/>
      <c r="L51" s="288"/>
      <c r="M51" s="288"/>
      <c r="N51" s="288"/>
      <c r="O51" s="288"/>
      <c r="P51" s="288"/>
      <c r="Q51" s="288"/>
      <c r="R51" s="288"/>
      <c r="S51" s="288"/>
      <c r="T51" s="288"/>
      <c r="U51" s="288"/>
      <c r="V51" s="288"/>
      <c r="W51" s="288"/>
      <c r="X51" s="288"/>
      <c r="Y51" s="288"/>
    </row>
    <row r="52" spans="1:25">
      <c r="A52" s="252" t="s">
        <v>409</v>
      </c>
      <c r="B52" s="1496"/>
      <c r="C52" s="1494"/>
      <c r="D52" s="236">
        <v>4337988</v>
      </c>
      <c r="E52" s="237">
        <v>801051</v>
      </c>
      <c r="F52" s="238">
        <v>723680</v>
      </c>
      <c r="G52" s="253">
        <v>-9.7000000000000003E-2</v>
      </c>
      <c r="H52" s="254">
        <v>-0.83299999999999996</v>
      </c>
      <c r="I52" s="288"/>
      <c r="J52" s="288"/>
      <c r="K52" s="288"/>
      <c r="L52" s="288"/>
      <c r="M52" s="288"/>
      <c r="N52" s="288"/>
      <c r="O52" s="288"/>
      <c r="P52" s="288"/>
      <c r="Q52" s="288"/>
      <c r="R52" s="288"/>
      <c r="S52" s="288"/>
      <c r="T52" s="288"/>
      <c r="U52" s="288"/>
      <c r="V52" s="288"/>
      <c r="W52" s="288"/>
      <c r="X52" s="288"/>
      <c r="Y52" s="288"/>
    </row>
    <row r="53" spans="1:25">
      <c r="A53" s="1390"/>
      <c r="B53" s="1391"/>
      <c r="C53" s="1392"/>
      <c r="D53" s="230"/>
      <c r="E53" s="231"/>
      <c r="F53" s="232"/>
      <c r="G53" s="231"/>
      <c r="H53" s="232"/>
      <c r="I53" s="288"/>
      <c r="J53" s="288"/>
      <c r="K53" s="288"/>
      <c r="L53" s="288"/>
      <c r="M53" s="288"/>
      <c r="N53" s="288"/>
      <c r="O53" s="288"/>
      <c r="P53" s="288"/>
      <c r="Q53" s="288"/>
      <c r="R53" s="288"/>
      <c r="S53" s="288"/>
      <c r="T53" s="288"/>
      <c r="U53" s="288"/>
      <c r="V53" s="288"/>
      <c r="W53" s="288"/>
      <c r="X53" s="288"/>
      <c r="Y53" s="288"/>
    </row>
    <row r="54" spans="1:25">
      <c r="A54" s="1396"/>
      <c r="B54" s="1397"/>
      <c r="C54" s="1398"/>
      <c r="D54" s="246"/>
      <c r="E54" s="247"/>
      <c r="F54" s="248"/>
      <c r="G54" s="247"/>
      <c r="H54" s="248"/>
      <c r="I54" s="288"/>
      <c r="J54" s="288"/>
      <c r="K54" s="288"/>
      <c r="L54" s="288"/>
      <c r="M54" s="288"/>
      <c r="N54" s="288"/>
      <c r="O54" s="288"/>
      <c r="P54" s="288"/>
      <c r="Q54" s="288"/>
      <c r="R54" s="288"/>
      <c r="S54" s="288"/>
      <c r="T54" s="288"/>
      <c r="U54" s="288"/>
      <c r="V54" s="288"/>
      <c r="W54" s="288"/>
      <c r="X54" s="288"/>
      <c r="Y54" s="288"/>
    </row>
    <row r="55" spans="1:25">
      <c r="A55" s="1396" t="s">
        <v>526</v>
      </c>
      <c r="B55" s="1397"/>
      <c r="C55" s="1398"/>
      <c r="D55" s="241">
        <v>18715973</v>
      </c>
      <c r="E55" s="242">
        <v>18220340</v>
      </c>
      <c r="F55" s="243">
        <v>18168085</v>
      </c>
      <c r="G55" s="250">
        <v>-3.0000000000000001E-3</v>
      </c>
      <c r="H55" s="251">
        <v>-2.9000000000000001E-2</v>
      </c>
      <c r="I55" s="288"/>
      <c r="J55" s="288"/>
      <c r="K55" s="288"/>
      <c r="L55" s="288"/>
      <c r="M55" s="288"/>
      <c r="N55" s="288"/>
      <c r="O55" s="288"/>
      <c r="P55" s="288"/>
      <c r="Q55" s="288"/>
      <c r="R55" s="288"/>
      <c r="S55" s="288"/>
      <c r="T55" s="288"/>
      <c r="U55" s="288"/>
      <c r="V55" s="288"/>
      <c r="W55" s="288"/>
      <c r="X55" s="288"/>
      <c r="Y55" s="288"/>
    </row>
    <row r="56" spans="1:25">
      <c r="A56" s="255"/>
      <c r="B56" s="233"/>
      <c r="C56" s="234"/>
      <c r="D56" s="230"/>
      <c r="E56" s="231"/>
      <c r="F56" s="232"/>
      <c r="G56" s="233"/>
      <c r="H56" s="234"/>
      <c r="I56" s="288"/>
      <c r="J56" s="288"/>
      <c r="K56" s="288"/>
      <c r="L56" s="288"/>
      <c r="M56" s="288"/>
      <c r="N56" s="288"/>
      <c r="O56" s="288"/>
      <c r="P56" s="288"/>
      <c r="Q56" s="288"/>
      <c r="R56" s="288"/>
      <c r="S56" s="288"/>
      <c r="T56" s="288"/>
      <c r="U56" s="288"/>
      <c r="V56" s="288"/>
      <c r="W56" s="288"/>
      <c r="X56" s="288"/>
      <c r="Y56" s="288"/>
    </row>
    <row r="57" spans="1:25">
      <c r="A57" s="1426" t="s">
        <v>527</v>
      </c>
      <c r="B57" s="1427"/>
      <c r="C57" s="1428"/>
      <c r="D57" s="241">
        <v>150790842</v>
      </c>
      <c r="E57" s="242">
        <v>182852204</v>
      </c>
      <c r="F57" s="243">
        <v>189175284</v>
      </c>
      <c r="G57" s="250">
        <v>3.5000000000000003E-2</v>
      </c>
      <c r="H57" s="251">
        <v>0.255</v>
      </c>
      <c r="I57" s="288"/>
      <c r="J57" s="288"/>
      <c r="K57" s="288"/>
      <c r="L57" s="288"/>
      <c r="M57" s="288"/>
      <c r="N57" s="288"/>
      <c r="O57" s="288"/>
      <c r="P57" s="288"/>
      <c r="Q57" s="288"/>
      <c r="R57" s="288"/>
      <c r="S57" s="288"/>
      <c r="T57" s="288"/>
      <c r="U57" s="288"/>
      <c r="V57" s="288"/>
      <c r="W57" s="288"/>
      <c r="X57" s="288"/>
      <c r="Y57" s="288"/>
    </row>
    <row r="58" spans="1:25">
      <c r="A58" s="1390"/>
      <c r="B58" s="1391"/>
      <c r="C58" s="1392"/>
      <c r="D58" s="230"/>
      <c r="E58" s="231"/>
      <c r="F58" s="232"/>
      <c r="G58" s="231"/>
      <c r="H58" s="232"/>
      <c r="I58" s="288"/>
      <c r="J58" s="288"/>
      <c r="K58" s="288"/>
      <c r="L58" s="288"/>
      <c r="M58" s="288"/>
      <c r="N58" s="288"/>
      <c r="O58" s="288"/>
      <c r="P58" s="288"/>
      <c r="Q58" s="288"/>
      <c r="R58" s="288"/>
      <c r="S58" s="288"/>
      <c r="T58" s="288"/>
      <c r="U58" s="288"/>
      <c r="V58" s="288"/>
      <c r="W58" s="288"/>
      <c r="X58" s="288"/>
      <c r="Y58" s="288"/>
    </row>
    <row r="59" spans="1:25">
      <c r="A59" s="1390" t="s">
        <v>400</v>
      </c>
      <c r="B59" s="1391"/>
      <c r="C59" s="1392"/>
      <c r="D59" s="236">
        <v>116914484</v>
      </c>
      <c r="E59" s="237">
        <v>112868480</v>
      </c>
      <c r="F59" s="238">
        <v>117468548</v>
      </c>
      <c r="G59" s="253">
        <v>4.1000000000000002E-2</v>
      </c>
      <c r="H59" s="254">
        <v>5.0000000000000001E-3</v>
      </c>
      <c r="I59" s="288"/>
      <c r="J59" s="288"/>
      <c r="K59" s="288"/>
      <c r="L59" s="288"/>
      <c r="M59" s="288"/>
      <c r="N59" s="288"/>
      <c r="O59" s="288"/>
      <c r="P59" s="288"/>
      <c r="Q59" s="288"/>
      <c r="R59" s="288"/>
      <c r="S59" s="288"/>
      <c r="T59" s="288"/>
      <c r="U59" s="288"/>
      <c r="V59" s="288"/>
      <c r="W59" s="288"/>
      <c r="X59" s="288"/>
      <c r="Y59" s="288"/>
    </row>
    <row r="60" spans="1:25">
      <c r="A60" s="1390" t="s">
        <v>528</v>
      </c>
      <c r="B60" s="1391"/>
      <c r="C60" s="1392"/>
      <c r="D60" s="236">
        <v>18238441</v>
      </c>
      <c r="E60" s="237">
        <v>19477403</v>
      </c>
      <c r="F60" s="238">
        <v>20320875</v>
      </c>
      <c r="G60" s="253">
        <v>4.2999999999999997E-2</v>
      </c>
      <c r="H60" s="254">
        <v>0.114</v>
      </c>
      <c r="I60" s="288"/>
      <c r="J60" s="288"/>
      <c r="K60" s="288"/>
      <c r="L60" s="288"/>
      <c r="M60" s="288"/>
      <c r="N60" s="288"/>
      <c r="O60" s="288"/>
      <c r="P60" s="288"/>
      <c r="Q60" s="288"/>
      <c r="R60" s="288"/>
      <c r="S60" s="288"/>
      <c r="T60" s="288"/>
      <c r="U60" s="288"/>
      <c r="V60" s="288"/>
      <c r="W60" s="288"/>
      <c r="X60" s="288"/>
      <c r="Y60" s="288"/>
    </row>
    <row r="61" spans="1:25">
      <c r="A61" s="1390" t="s">
        <v>529</v>
      </c>
      <c r="B61" s="1391"/>
      <c r="C61" s="1392"/>
      <c r="D61" s="236">
        <v>69951222</v>
      </c>
      <c r="E61" s="237">
        <v>70775980</v>
      </c>
      <c r="F61" s="238">
        <v>74532576</v>
      </c>
      <c r="G61" s="253">
        <v>5.2999999999999999E-2</v>
      </c>
      <c r="H61" s="254">
        <v>6.5000000000000002E-2</v>
      </c>
      <c r="I61" s="288"/>
      <c r="J61" s="288"/>
      <c r="K61" s="288"/>
      <c r="L61" s="288"/>
      <c r="M61" s="288"/>
      <c r="N61" s="288"/>
      <c r="O61" s="288"/>
      <c r="P61" s="288"/>
      <c r="Q61" s="288"/>
      <c r="R61" s="288"/>
      <c r="S61" s="288"/>
      <c r="T61" s="288"/>
      <c r="U61" s="288"/>
      <c r="V61" s="288"/>
      <c r="W61" s="288"/>
      <c r="X61" s="288"/>
      <c r="Y61" s="288"/>
    </row>
    <row r="62" spans="1:25" ht="15" thickBot="1">
      <c r="A62" s="1429" t="s">
        <v>530</v>
      </c>
      <c r="B62" s="1430"/>
      <c r="C62" s="1431"/>
      <c r="D62" s="256">
        <v>28724821</v>
      </c>
      <c r="E62" s="257">
        <v>22615097</v>
      </c>
      <c r="F62" s="258">
        <v>22615097</v>
      </c>
      <c r="G62" s="259">
        <v>0</v>
      </c>
      <c r="H62" s="260">
        <v>-0.21299999999999999</v>
      </c>
      <c r="I62" s="288"/>
      <c r="J62" s="288"/>
      <c r="K62" s="288"/>
      <c r="L62" s="288"/>
      <c r="M62" s="288"/>
      <c r="N62" s="288"/>
      <c r="O62" s="288"/>
      <c r="P62" s="288"/>
      <c r="Q62" s="288"/>
      <c r="R62" s="288"/>
      <c r="S62" s="288"/>
      <c r="T62" s="288"/>
      <c r="U62" s="288"/>
      <c r="V62" s="288"/>
      <c r="W62" s="288"/>
      <c r="X62" s="288"/>
      <c r="Y62" s="288"/>
    </row>
    <row r="63" spans="1:25">
      <c r="A63" s="1438"/>
      <c r="B63" s="1438"/>
      <c r="C63" s="261"/>
      <c r="D63" s="261"/>
      <c r="E63" s="261"/>
      <c r="F63" s="261"/>
      <c r="G63" s="261"/>
      <c r="H63" s="261"/>
      <c r="I63" s="288"/>
      <c r="J63" s="288"/>
      <c r="K63" s="288"/>
      <c r="L63" s="288"/>
      <c r="M63" s="288"/>
      <c r="N63" s="288"/>
      <c r="O63" s="288"/>
      <c r="P63" s="288"/>
      <c r="Q63" s="288"/>
      <c r="R63" s="288"/>
      <c r="S63" s="288"/>
      <c r="T63" s="288"/>
      <c r="U63" s="288"/>
      <c r="V63" s="288"/>
      <c r="W63" s="288"/>
      <c r="X63" s="288"/>
      <c r="Y63" s="288"/>
    </row>
    <row r="64" spans="1:25" ht="15" customHeight="1">
      <c r="A64" s="321" t="s">
        <v>624</v>
      </c>
      <c r="B64" s="321"/>
      <c r="C64" s="321"/>
      <c r="D64" s="321"/>
      <c r="E64" s="321"/>
      <c r="F64" s="321"/>
      <c r="G64" s="321"/>
      <c r="H64" s="321"/>
      <c r="I64" s="288"/>
      <c r="J64" s="288"/>
      <c r="K64" s="288"/>
      <c r="L64" s="288"/>
      <c r="M64" s="288"/>
      <c r="N64" s="288"/>
      <c r="O64" s="288"/>
      <c r="P64" s="288"/>
      <c r="Q64" s="288"/>
      <c r="R64" s="288"/>
      <c r="S64" s="288"/>
      <c r="T64" s="288"/>
      <c r="U64" s="288"/>
      <c r="V64" s="288"/>
      <c r="W64" s="288"/>
      <c r="X64" s="288"/>
      <c r="Y64" s="288"/>
    </row>
    <row r="65" spans="1:25" ht="15" customHeight="1">
      <c r="A65" s="321" t="s">
        <v>625</v>
      </c>
      <c r="B65" s="321"/>
      <c r="C65" s="321"/>
      <c r="D65" s="321"/>
      <c r="E65" s="321"/>
      <c r="F65" s="321"/>
      <c r="G65" s="321"/>
      <c r="H65" s="321"/>
      <c r="I65" s="288"/>
      <c r="J65" s="288"/>
      <c r="K65" s="288"/>
      <c r="L65" s="288"/>
      <c r="M65" s="288"/>
      <c r="N65" s="288"/>
      <c r="O65" s="288"/>
      <c r="P65" s="288"/>
      <c r="Q65" s="288"/>
      <c r="R65" s="288"/>
      <c r="S65" s="288"/>
      <c r="T65" s="288"/>
      <c r="U65" s="288"/>
      <c r="V65" s="288"/>
      <c r="W65" s="288"/>
      <c r="X65" s="288"/>
      <c r="Y65" s="288"/>
    </row>
    <row r="66" spans="1:25">
      <c r="A66" s="1502"/>
      <c r="B66" s="1502"/>
      <c r="C66" s="55"/>
      <c r="D66" s="55"/>
      <c r="E66" s="55"/>
      <c r="F66" s="55"/>
      <c r="G66" s="55"/>
      <c r="H66" s="55"/>
      <c r="I66" s="9"/>
      <c r="J66" s="9"/>
      <c r="K66" s="9"/>
      <c r="L66" s="9"/>
      <c r="M66" s="9"/>
      <c r="N66" s="9"/>
      <c r="O66" s="9"/>
      <c r="P66" s="9"/>
      <c r="Q66" s="9"/>
      <c r="R66" s="9"/>
      <c r="S66" s="9"/>
      <c r="T66" s="9"/>
      <c r="U66" s="9"/>
      <c r="V66" s="9"/>
      <c r="W66" s="9"/>
      <c r="X66" s="9"/>
      <c r="Y66" s="9"/>
    </row>
    <row r="67" spans="1:25">
      <c r="A67" s="9"/>
      <c r="B67" s="9"/>
      <c r="C67" s="9"/>
      <c r="D67" s="9"/>
      <c r="E67" s="9"/>
      <c r="F67" s="9"/>
      <c r="G67" s="9"/>
      <c r="H67" s="9"/>
      <c r="I67" s="9"/>
      <c r="J67" s="9"/>
      <c r="K67" s="9"/>
      <c r="L67" s="9"/>
      <c r="M67" s="9"/>
      <c r="N67" s="9"/>
      <c r="O67" s="9"/>
      <c r="P67" s="9"/>
      <c r="Q67" s="9"/>
      <c r="R67" s="9"/>
      <c r="S67" s="9"/>
      <c r="T67" s="9"/>
      <c r="U67" s="9"/>
      <c r="V67" s="9"/>
      <c r="W67" s="9"/>
      <c r="X67" s="9"/>
      <c r="Y67" s="9"/>
    </row>
  </sheetData>
  <mergeCells count="115">
    <mergeCell ref="A44:C44"/>
    <mergeCell ref="A45:C45"/>
    <mergeCell ref="A47:C47"/>
    <mergeCell ref="A1:H1"/>
    <mergeCell ref="A2:H2"/>
    <mergeCell ref="A3:H3"/>
    <mergeCell ref="D5:F5"/>
    <mergeCell ref="G5:H5"/>
    <mergeCell ref="A6:C6"/>
    <mergeCell ref="B20:C20"/>
    <mergeCell ref="B21:C21"/>
    <mergeCell ref="B22:C22"/>
    <mergeCell ref="A19:C19"/>
    <mergeCell ref="M20:N20"/>
    <mergeCell ref="M9:N9"/>
    <mergeCell ref="M10:N10"/>
    <mergeCell ref="L11:N11"/>
    <mergeCell ref="L12:N12"/>
    <mergeCell ref="L13:N13"/>
    <mergeCell ref="A23:C23"/>
    <mergeCell ref="A24:C24"/>
    <mergeCell ref="A7:C7"/>
    <mergeCell ref="B9:C9"/>
    <mergeCell ref="B10:C10"/>
    <mergeCell ref="A11:C11"/>
    <mergeCell ref="O5:Q5"/>
    <mergeCell ref="A12:C12"/>
    <mergeCell ref="A13:C13"/>
    <mergeCell ref="A14:C14"/>
    <mergeCell ref="A15:C15"/>
    <mergeCell ref="A16:C16"/>
    <mergeCell ref="A17:C17"/>
    <mergeCell ref="A18:C18"/>
    <mergeCell ref="L18:N18"/>
    <mergeCell ref="R5:S5"/>
    <mergeCell ref="L6:N6"/>
    <mergeCell ref="L7:N7"/>
    <mergeCell ref="M8:N8"/>
    <mergeCell ref="A63:B63"/>
    <mergeCell ref="A66:B66"/>
    <mergeCell ref="L1:S1"/>
    <mergeCell ref="L2:S2"/>
    <mergeCell ref="L3:S3"/>
    <mergeCell ref="K5:N5"/>
    <mergeCell ref="A55:C55"/>
    <mergeCell ref="A57:C57"/>
    <mergeCell ref="B51:C51"/>
    <mergeCell ref="A54:C54"/>
    <mergeCell ref="A46:C46"/>
    <mergeCell ref="B39:C39"/>
    <mergeCell ref="B40:C40"/>
    <mergeCell ref="A37:C37"/>
    <mergeCell ref="A38:C38"/>
    <mergeCell ref="A41:C41"/>
    <mergeCell ref="A42:C42"/>
    <mergeCell ref="A43:C43"/>
    <mergeCell ref="A8:C8"/>
    <mergeCell ref="M19:N19"/>
    <mergeCell ref="V1:Y1"/>
    <mergeCell ref="V2:Y2"/>
    <mergeCell ref="W4:Y4"/>
    <mergeCell ref="V31:Y31"/>
    <mergeCell ref="L35:N35"/>
    <mergeCell ref="L36:N36"/>
    <mergeCell ref="M37:N37"/>
    <mergeCell ref="L28:N28"/>
    <mergeCell ref="M29:N29"/>
    <mergeCell ref="M30:N30"/>
    <mergeCell ref="M31:N31"/>
    <mergeCell ref="M32:N32"/>
    <mergeCell ref="L34:N34"/>
    <mergeCell ref="M21:N21"/>
    <mergeCell ref="M22:N22"/>
    <mergeCell ref="M23:N23"/>
    <mergeCell ref="M24:N24"/>
    <mergeCell ref="M25:N25"/>
    <mergeCell ref="L27:N27"/>
    <mergeCell ref="L15:N15"/>
    <mergeCell ref="L16:N16"/>
    <mergeCell ref="L17:N17"/>
    <mergeCell ref="V33:Y33"/>
    <mergeCell ref="V34:Y34"/>
    <mergeCell ref="V35:Y35"/>
    <mergeCell ref="L41:N41"/>
    <mergeCell ref="K42:N42"/>
    <mergeCell ref="L43:S43"/>
    <mergeCell ref="L44:S44"/>
    <mergeCell ref="L38:N38"/>
    <mergeCell ref="L39:N39"/>
    <mergeCell ref="L40:N40"/>
    <mergeCell ref="V36:Y36"/>
    <mergeCell ref="V32:Y32"/>
    <mergeCell ref="A53:C53"/>
    <mergeCell ref="A58:C58"/>
    <mergeCell ref="A59:C59"/>
    <mergeCell ref="A60:C60"/>
    <mergeCell ref="A61:C61"/>
    <mergeCell ref="A62:C62"/>
    <mergeCell ref="L14:N14"/>
    <mergeCell ref="A25:C25"/>
    <mergeCell ref="A26:C26"/>
    <mergeCell ref="A27:C27"/>
    <mergeCell ref="A28:C28"/>
    <mergeCell ref="A29:C29"/>
    <mergeCell ref="B49:C49"/>
    <mergeCell ref="A50:C50"/>
    <mergeCell ref="B52:C52"/>
    <mergeCell ref="A48:C48"/>
    <mergeCell ref="A32:C32"/>
    <mergeCell ref="B34:C34"/>
    <mergeCell ref="B35:C35"/>
    <mergeCell ref="B36:C36"/>
    <mergeCell ref="A30:C30"/>
    <mergeCell ref="A31:C31"/>
    <mergeCell ref="A33:C33"/>
  </mergeCells>
  <hyperlinks>
    <hyperlink ref="A4" location="Index!A1" display="Back to index" xr:uid="{85D518F2-F26A-4A1A-9996-8E1A8AD094C8}"/>
    <hyperlink ref="L4" location="Index!A1" display="Back to index" xr:uid="{7BAC63C4-4374-45FB-8DAB-076BF582F7CF}"/>
    <hyperlink ref="V3" location="Index!A1" display="Back to index" xr:uid="{34A047AF-7030-4586-B9CA-11F8ABB263B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G56"/>
  <sheetViews>
    <sheetView showGridLines="0" topLeftCell="A16" zoomScale="107" workbookViewId="0">
      <selection activeCell="A54" sqref="A54"/>
    </sheetView>
  </sheetViews>
  <sheetFormatPr baseColWidth="10" defaultColWidth="11.44140625" defaultRowHeight="14.4"/>
  <cols>
    <col min="1" max="1" width="42.44140625" customWidth="1"/>
  </cols>
  <sheetData>
    <row r="1" spans="1:7">
      <c r="A1" s="1509" t="s">
        <v>626</v>
      </c>
      <c r="B1" s="1509"/>
      <c r="C1" s="1509"/>
      <c r="D1" s="1509"/>
      <c r="E1" s="1509"/>
      <c r="F1" s="1509"/>
      <c r="G1" s="9"/>
    </row>
    <row r="2" spans="1:7">
      <c r="A2" s="1509" t="s">
        <v>489</v>
      </c>
      <c r="B2" s="1509"/>
      <c r="C2" s="1509"/>
      <c r="D2" s="1509"/>
      <c r="E2" s="1509"/>
      <c r="F2" s="1509"/>
      <c r="G2" s="9"/>
    </row>
    <row r="3" spans="1:7" ht="15" thickBot="1">
      <c r="A3" s="96" t="s">
        <v>118</v>
      </c>
      <c r="B3" s="119"/>
      <c r="C3" s="119"/>
      <c r="D3" s="119"/>
      <c r="E3" s="120"/>
      <c r="F3" s="120"/>
      <c r="G3" s="9"/>
    </row>
    <row r="4" spans="1:7">
      <c r="A4" s="98"/>
      <c r="B4" s="1506" t="s">
        <v>143</v>
      </c>
      <c r="C4" s="1507"/>
      <c r="D4" s="1508"/>
      <c r="E4" s="1506" t="s">
        <v>29</v>
      </c>
      <c r="F4" s="1508"/>
      <c r="G4" s="9"/>
    </row>
    <row r="5" spans="1:7" ht="15" thickBot="1">
      <c r="A5" s="59"/>
      <c r="B5" s="176" t="s">
        <v>144</v>
      </c>
      <c r="C5" s="177" t="s">
        <v>145</v>
      </c>
      <c r="D5" s="178" t="s">
        <v>146</v>
      </c>
      <c r="E5" s="99" t="s">
        <v>34</v>
      </c>
      <c r="F5" s="100" t="s">
        <v>35</v>
      </c>
      <c r="G5" s="9"/>
    </row>
    <row r="6" spans="1:7">
      <c r="A6" s="92" t="s">
        <v>490</v>
      </c>
      <c r="B6" s="107"/>
      <c r="C6" s="102"/>
      <c r="D6" s="103"/>
      <c r="E6" s="102"/>
      <c r="F6" s="103"/>
      <c r="G6" s="9"/>
    </row>
    <row r="7" spans="1:7">
      <c r="A7" s="93" t="s">
        <v>560</v>
      </c>
      <c r="B7" s="43">
        <v>2080341</v>
      </c>
      <c r="C7" s="39">
        <v>2325205</v>
      </c>
      <c r="D7" s="40">
        <v>2124586</v>
      </c>
      <c r="E7" s="76">
        <v>-8.5999999999999993E-2</v>
      </c>
      <c r="F7" s="41">
        <v>2.1000000000000001E-2</v>
      </c>
      <c r="G7" s="9"/>
    </row>
    <row r="8" spans="1:7">
      <c r="A8" s="93" t="s">
        <v>627</v>
      </c>
      <c r="B8" s="43">
        <v>1406483</v>
      </c>
      <c r="C8" s="39">
        <v>1483229</v>
      </c>
      <c r="D8" s="40">
        <v>1568083</v>
      </c>
      <c r="E8" s="76">
        <v>5.7000000000000002E-2</v>
      </c>
      <c r="F8" s="41">
        <v>0.115</v>
      </c>
      <c r="G8" s="9"/>
    </row>
    <row r="9" spans="1:7">
      <c r="A9" s="121" t="s">
        <v>191</v>
      </c>
      <c r="B9" s="170">
        <v>7945254</v>
      </c>
      <c r="C9" s="110">
        <v>8838281</v>
      </c>
      <c r="D9" s="109">
        <v>8822909</v>
      </c>
      <c r="E9" s="126">
        <v>-2E-3</v>
      </c>
      <c r="F9" s="81">
        <v>0.11</v>
      </c>
      <c r="G9" s="9"/>
    </row>
    <row r="10" spans="1:7">
      <c r="A10" s="122" t="s">
        <v>499</v>
      </c>
      <c r="B10" s="46">
        <v>7775930</v>
      </c>
      <c r="C10" s="39">
        <v>8703786</v>
      </c>
      <c r="D10" s="40">
        <v>8435719</v>
      </c>
      <c r="E10" s="76">
        <v>-3.1E-2</v>
      </c>
      <c r="F10" s="41">
        <v>8.5000000000000006E-2</v>
      </c>
      <c r="G10" s="9"/>
    </row>
    <row r="11" spans="1:7">
      <c r="A11" s="122" t="s">
        <v>500</v>
      </c>
      <c r="B11" s="46">
        <v>147421</v>
      </c>
      <c r="C11" s="39">
        <v>89481</v>
      </c>
      <c r="D11" s="40">
        <v>188432</v>
      </c>
      <c r="E11" s="76">
        <v>1.1060000000000001</v>
      </c>
      <c r="F11" s="41">
        <v>0.27800000000000002</v>
      </c>
      <c r="G11" s="9"/>
    </row>
    <row r="12" spans="1:7">
      <c r="A12" s="122" t="s">
        <v>628</v>
      </c>
      <c r="B12" s="46">
        <v>21903</v>
      </c>
      <c r="C12" s="39">
        <v>45014</v>
      </c>
      <c r="D12" s="40">
        <v>198758</v>
      </c>
      <c r="E12" s="76">
        <v>3.415</v>
      </c>
      <c r="F12" s="80" t="s">
        <v>395</v>
      </c>
      <c r="G12" s="9"/>
    </row>
    <row r="13" spans="1:7">
      <c r="A13" s="122" t="s">
        <v>229</v>
      </c>
      <c r="B13" s="38">
        <v>-263746</v>
      </c>
      <c r="C13" s="39">
        <v>-614337</v>
      </c>
      <c r="D13" s="40">
        <v>-487161</v>
      </c>
      <c r="E13" s="76">
        <v>-0.20699999999999999</v>
      </c>
      <c r="F13" s="41">
        <v>0.84699999999999998</v>
      </c>
      <c r="G13" s="9"/>
    </row>
    <row r="14" spans="1:7">
      <c r="A14" s="97" t="s">
        <v>629</v>
      </c>
      <c r="B14" s="82">
        <v>7681508</v>
      </c>
      <c r="C14" s="110">
        <v>8223944</v>
      </c>
      <c r="D14" s="125">
        <v>8335748</v>
      </c>
      <c r="E14" s="126">
        <v>1.4E-2</v>
      </c>
      <c r="F14" s="81">
        <v>8.5000000000000006E-2</v>
      </c>
      <c r="G14" s="9"/>
    </row>
    <row r="15" spans="1:7">
      <c r="A15" s="71" t="s">
        <v>630</v>
      </c>
      <c r="B15" s="43">
        <v>51639</v>
      </c>
      <c r="C15" s="39">
        <v>54898</v>
      </c>
      <c r="D15" s="45">
        <v>55179</v>
      </c>
      <c r="E15" s="76">
        <v>5.0000000000000001E-3</v>
      </c>
      <c r="F15" s="41">
        <v>6.9000000000000006E-2</v>
      </c>
      <c r="G15" s="9"/>
    </row>
    <row r="16" spans="1:7">
      <c r="A16" s="71" t="s">
        <v>537</v>
      </c>
      <c r="B16" s="43">
        <v>138720</v>
      </c>
      <c r="C16" s="39">
        <v>385144</v>
      </c>
      <c r="D16" s="45">
        <v>386073</v>
      </c>
      <c r="E16" s="76">
        <v>2E-3</v>
      </c>
      <c r="F16" s="41">
        <v>1.7829999999999999</v>
      </c>
      <c r="G16" s="9"/>
    </row>
    <row r="17" spans="1:7">
      <c r="A17" s="68" t="s">
        <v>631</v>
      </c>
      <c r="B17" s="82">
        <v>11358690</v>
      </c>
      <c r="C17" s="110">
        <v>12472420</v>
      </c>
      <c r="D17" s="125">
        <v>12469669</v>
      </c>
      <c r="E17" s="126">
        <v>0</v>
      </c>
      <c r="F17" s="81">
        <v>9.8000000000000004E-2</v>
      </c>
      <c r="G17" s="9"/>
    </row>
    <row r="18" spans="1:7">
      <c r="A18" s="68"/>
      <c r="B18" s="131"/>
      <c r="C18" s="91"/>
      <c r="D18" s="179"/>
      <c r="E18" s="61"/>
      <c r="F18" s="80"/>
      <c r="G18" s="9"/>
    </row>
    <row r="19" spans="1:7">
      <c r="A19" s="97" t="s">
        <v>538</v>
      </c>
      <c r="B19" s="131"/>
      <c r="C19" s="91"/>
      <c r="D19" s="179"/>
      <c r="E19" s="61"/>
      <c r="F19" s="80"/>
      <c r="G19" s="9"/>
    </row>
    <row r="20" spans="1:7">
      <c r="A20" s="85" t="s">
        <v>50</v>
      </c>
      <c r="B20" s="43">
        <v>9769903</v>
      </c>
      <c r="C20" s="39">
        <v>10722703</v>
      </c>
      <c r="D20" s="40">
        <v>10691224</v>
      </c>
      <c r="E20" s="76">
        <v>-3.0000000000000001E-3</v>
      </c>
      <c r="F20" s="41">
        <v>9.4E-2</v>
      </c>
      <c r="G20" s="9"/>
    </row>
    <row r="21" spans="1:7">
      <c r="A21" s="85" t="s">
        <v>198</v>
      </c>
      <c r="B21" s="43">
        <v>55691</v>
      </c>
      <c r="C21" s="39">
        <v>78187</v>
      </c>
      <c r="D21" s="40">
        <v>89702</v>
      </c>
      <c r="E21" s="76">
        <v>0.14699999999999999</v>
      </c>
      <c r="F21" s="41">
        <v>0.61099999999999999</v>
      </c>
      <c r="G21" s="9"/>
    </row>
    <row r="22" spans="1:7">
      <c r="A22" s="85" t="s">
        <v>632</v>
      </c>
      <c r="B22" s="43">
        <v>106703</v>
      </c>
      <c r="C22" s="39">
        <v>168936</v>
      </c>
      <c r="D22" s="40">
        <v>173208</v>
      </c>
      <c r="E22" s="76">
        <v>2.5000000000000001E-2</v>
      </c>
      <c r="F22" s="41">
        <v>0.623</v>
      </c>
      <c r="G22" s="9"/>
    </row>
    <row r="23" spans="1:7">
      <c r="A23" s="85" t="s">
        <v>519</v>
      </c>
      <c r="B23" s="43">
        <v>716332</v>
      </c>
      <c r="C23" s="39">
        <v>811553</v>
      </c>
      <c r="D23" s="40">
        <v>795200</v>
      </c>
      <c r="E23" s="76">
        <v>-0.02</v>
      </c>
      <c r="F23" s="41">
        <v>0.11</v>
      </c>
      <c r="G23" s="9"/>
    </row>
    <row r="24" spans="1:7">
      <c r="A24" s="68" t="s">
        <v>633</v>
      </c>
      <c r="B24" s="82">
        <v>10648630</v>
      </c>
      <c r="C24" s="110">
        <v>11781380</v>
      </c>
      <c r="D24" s="125">
        <v>11749334</v>
      </c>
      <c r="E24" s="126">
        <v>-3.0000000000000001E-3</v>
      </c>
      <c r="F24" s="81">
        <v>0.10299999999999999</v>
      </c>
      <c r="G24" s="9"/>
    </row>
    <row r="25" spans="1:7">
      <c r="A25" s="86"/>
      <c r="B25" s="131"/>
      <c r="C25" s="91"/>
      <c r="D25" s="104"/>
      <c r="E25" s="61"/>
      <c r="F25" s="80"/>
      <c r="G25" s="9"/>
    </row>
    <row r="26" spans="1:7">
      <c r="A26" s="121" t="s">
        <v>51</v>
      </c>
      <c r="B26" s="82">
        <v>710060</v>
      </c>
      <c r="C26" s="110">
        <v>691040</v>
      </c>
      <c r="D26" s="109">
        <v>720335</v>
      </c>
      <c r="E26" s="126">
        <v>4.2000000000000003E-2</v>
      </c>
      <c r="F26" s="81">
        <v>1.4E-2</v>
      </c>
      <c r="G26" s="9"/>
    </row>
    <row r="27" spans="1:7">
      <c r="A27" s="85"/>
      <c r="B27" s="131"/>
      <c r="C27" s="91"/>
      <c r="D27" s="104"/>
      <c r="E27" s="61"/>
      <c r="F27" s="80"/>
      <c r="G27" s="9"/>
    </row>
    <row r="28" spans="1:7" ht="15" thickBot="1">
      <c r="A28" s="123" t="s">
        <v>634</v>
      </c>
      <c r="B28" s="56">
        <v>11358690</v>
      </c>
      <c r="C28" s="112">
        <v>12472420</v>
      </c>
      <c r="D28" s="113">
        <v>12469669</v>
      </c>
      <c r="E28" s="180">
        <v>0</v>
      </c>
      <c r="F28" s="105">
        <v>9.8000000000000004E-2</v>
      </c>
      <c r="G28" s="9"/>
    </row>
    <row r="29" spans="1:7" ht="15" thickBot="1">
      <c r="A29" s="59"/>
      <c r="B29" s="61"/>
      <c r="C29" s="61"/>
      <c r="D29" s="61"/>
      <c r="E29" s="61"/>
      <c r="F29" s="61"/>
      <c r="G29" s="9"/>
    </row>
    <row r="30" spans="1:7">
      <c r="A30" s="78"/>
      <c r="B30" s="1506" t="s">
        <v>28</v>
      </c>
      <c r="C30" s="1507"/>
      <c r="D30" s="1508"/>
      <c r="E30" s="1506" t="s">
        <v>29</v>
      </c>
      <c r="F30" s="1508"/>
      <c r="G30" s="9"/>
    </row>
    <row r="31" spans="1:7" ht="15" thickBot="1">
      <c r="A31" s="98"/>
      <c r="B31" s="99" t="s">
        <v>31</v>
      </c>
      <c r="C31" s="124" t="s">
        <v>32</v>
      </c>
      <c r="D31" s="100" t="s">
        <v>33</v>
      </c>
      <c r="E31" s="128" t="s">
        <v>34</v>
      </c>
      <c r="F31" s="129" t="s">
        <v>35</v>
      </c>
      <c r="G31" s="9"/>
    </row>
    <row r="32" spans="1:7">
      <c r="A32" s="101" t="s">
        <v>262</v>
      </c>
      <c r="B32" s="114">
        <v>86646</v>
      </c>
      <c r="C32" s="115">
        <v>-79373</v>
      </c>
      <c r="D32" s="116">
        <v>75189</v>
      </c>
      <c r="E32" s="155">
        <v>-1.9470000000000001</v>
      </c>
      <c r="F32" s="106">
        <v>-0.13200000000000001</v>
      </c>
      <c r="G32" s="9"/>
    </row>
    <row r="33" spans="1:7">
      <c r="A33" s="24" t="s">
        <v>635</v>
      </c>
      <c r="B33" s="38">
        <v>-36010</v>
      </c>
      <c r="C33" s="39">
        <v>-36599</v>
      </c>
      <c r="D33" s="40">
        <v>-23581</v>
      </c>
      <c r="E33" s="76">
        <v>-0.35599999999999998</v>
      </c>
      <c r="F33" s="41">
        <v>-0.34499999999999997</v>
      </c>
      <c r="G33" s="9"/>
    </row>
    <row r="34" spans="1:7">
      <c r="A34" s="62" t="s">
        <v>636</v>
      </c>
      <c r="B34" s="108">
        <v>50636</v>
      </c>
      <c r="C34" s="110">
        <v>-115972</v>
      </c>
      <c r="D34" s="109">
        <v>51608</v>
      </c>
      <c r="E34" s="126">
        <v>-1.4450000000000001</v>
      </c>
      <c r="F34" s="81">
        <v>1.9E-2</v>
      </c>
      <c r="G34" s="9"/>
    </row>
    <row r="35" spans="1:7" ht="16.2">
      <c r="A35" s="24" t="s">
        <v>637</v>
      </c>
      <c r="B35" s="38">
        <v>26452</v>
      </c>
      <c r="C35" s="39">
        <v>31187</v>
      </c>
      <c r="D35" s="40">
        <v>35623</v>
      </c>
      <c r="E35" s="76">
        <v>0.14199999999999999</v>
      </c>
      <c r="F35" s="41">
        <v>0.34699999999999998</v>
      </c>
      <c r="G35" s="9"/>
    </row>
    <row r="36" spans="1:7" ht="16.2">
      <c r="A36" s="24" t="s">
        <v>638</v>
      </c>
      <c r="B36" s="38">
        <v>-64025</v>
      </c>
      <c r="C36" s="39">
        <v>-79517</v>
      </c>
      <c r="D36" s="40">
        <v>-64743</v>
      </c>
      <c r="E36" s="76">
        <v>-0.186</v>
      </c>
      <c r="F36" s="41">
        <v>1.0999999999999999E-2</v>
      </c>
      <c r="G36" s="9"/>
    </row>
    <row r="37" spans="1:7">
      <c r="A37" s="24" t="s">
        <v>639</v>
      </c>
      <c r="B37" s="79">
        <v>-27</v>
      </c>
      <c r="C37" s="61">
        <v>215</v>
      </c>
      <c r="D37" s="80">
        <v>-12</v>
      </c>
      <c r="E37" s="61" t="s">
        <v>640</v>
      </c>
      <c r="F37" s="80" t="s">
        <v>640</v>
      </c>
      <c r="G37" s="9"/>
    </row>
    <row r="38" spans="1:7">
      <c r="A38" s="24" t="s">
        <v>641</v>
      </c>
      <c r="B38" s="38">
        <v>-6207</v>
      </c>
      <c r="C38" s="39">
        <v>143500</v>
      </c>
      <c r="D38" s="40">
        <v>-11023</v>
      </c>
      <c r="E38" s="61" t="s">
        <v>640</v>
      </c>
      <c r="F38" s="80" t="s">
        <v>640</v>
      </c>
      <c r="G38" s="9"/>
    </row>
    <row r="39" spans="1:7" ht="15" thickBot="1">
      <c r="A39" s="132" t="s">
        <v>555</v>
      </c>
      <c r="B39" s="111">
        <v>6829</v>
      </c>
      <c r="C39" s="112">
        <v>-20587</v>
      </c>
      <c r="D39" s="113">
        <v>11453</v>
      </c>
      <c r="E39" s="180">
        <v>1.556</v>
      </c>
      <c r="F39" s="105">
        <v>0.67700000000000005</v>
      </c>
      <c r="G39" s="9"/>
    </row>
    <row r="40" spans="1:7" ht="15" thickBot="1">
      <c r="A40" s="59"/>
      <c r="B40" s="61"/>
      <c r="C40" s="61"/>
      <c r="D40" s="61"/>
      <c r="E40" s="61"/>
      <c r="F40" s="61"/>
      <c r="G40" s="9"/>
    </row>
    <row r="41" spans="1:7">
      <c r="A41" s="54" t="s">
        <v>642</v>
      </c>
      <c r="B41" s="133">
        <v>0.56399999999999995</v>
      </c>
      <c r="C41" s="184" t="s">
        <v>41</v>
      </c>
      <c r="D41" s="185">
        <v>0.59699999999999998</v>
      </c>
      <c r="E41" s="117" t="s">
        <v>284</v>
      </c>
      <c r="F41" s="118" t="s">
        <v>284</v>
      </c>
      <c r="G41" s="9"/>
    </row>
    <row r="42" spans="1:7">
      <c r="A42" s="53" t="s">
        <v>62</v>
      </c>
      <c r="B42" s="88">
        <v>3.7999999999999999E-2</v>
      </c>
      <c r="C42" s="87">
        <v>-0.11899999999999999</v>
      </c>
      <c r="D42" s="89">
        <v>6.6000000000000003E-2</v>
      </c>
      <c r="E42" s="69" t="s">
        <v>643</v>
      </c>
      <c r="F42" s="95" t="s">
        <v>644</v>
      </c>
      <c r="G42" s="9"/>
    </row>
    <row r="43" spans="1:7">
      <c r="A43" s="94" t="s">
        <v>645</v>
      </c>
      <c r="B43" s="134">
        <v>0.81299999999999994</v>
      </c>
      <c r="C43" s="135">
        <v>0.82399999999999995</v>
      </c>
      <c r="D43" s="142">
        <v>0.82499999999999996</v>
      </c>
      <c r="E43" s="69" t="s">
        <v>646</v>
      </c>
      <c r="F43" s="95" t="s">
        <v>647</v>
      </c>
      <c r="G43" s="9"/>
    </row>
    <row r="44" spans="1:7">
      <c r="A44" s="24" t="s">
        <v>235</v>
      </c>
      <c r="B44" s="134">
        <v>1.8599999999999998E-2</v>
      </c>
      <c r="C44" s="135">
        <v>1.01E-2</v>
      </c>
      <c r="D44" s="142">
        <v>2.1399999999999999E-2</v>
      </c>
      <c r="E44" s="69" t="s">
        <v>648</v>
      </c>
      <c r="F44" s="95" t="s">
        <v>649</v>
      </c>
      <c r="G44" s="9"/>
    </row>
    <row r="45" spans="1:7">
      <c r="A45" s="24" t="s">
        <v>608</v>
      </c>
      <c r="B45" s="134">
        <v>2.1299999999999999E-2</v>
      </c>
      <c r="C45" s="135">
        <v>1.52E-2</v>
      </c>
      <c r="D45" s="142">
        <v>4.3900000000000002E-2</v>
      </c>
      <c r="E45" s="69" t="s">
        <v>650</v>
      </c>
      <c r="F45" s="95" t="s">
        <v>651</v>
      </c>
      <c r="G45" s="9"/>
    </row>
    <row r="46" spans="1:7">
      <c r="A46" s="24" t="s">
        <v>609</v>
      </c>
      <c r="B46" s="134">
        <v>1.7889999999999999</v>
      </c>
      <c r="C46" s="135">
        <v>6.8659999999999997</v>
      </c>
      <c r="D46" s="142">
        <v>2.585</v>
      </c>
      <c r="E46" s="69" t="s">
        <v>652</v>
      </c>
      <c r="F46" s="95" t="s">
        <v>653</v>
      </c>
      <c r="G46" s="9"/>
    </row>
    <row r="47" spans="1:7">
      <c r="A47" s="24" t="s">
        <v>610</v>
      </c>
      <c r="B47" s="134">
        <v>1.5580000000000001</v>
      </c>
      <c r="C47" s="135">
        <v>4.5679999999999996</v>
      </c>
      <c r="D47" s="142">
        <v>1.258</v>
      </c>
      <c r="E47" s="69" t="s">
        <v>654</v>
      </c>
      <c r="F47" s="95" t="s">
        <v>655</v>
      </c>
      <c r="G47" s="9"/>
    </row>
    <row r="48" spans="1:7">
      <c r="A48" s="24" t="s">
        <v>447</v>
      </c>
      <c r="B48" s="24">
        <v>54</v>
      </c>
      <c r="C48" s="59">
        <v>54</v>
      </c>
      <c r="D48" s="183">
        <v>54</v>
      </c>
      <c r="E48" s="79">
        <v>0</v>
      </c>
      <c r="F48" s="80">
        <v>0</v>
      </c>
      <c r="G48" s="9"/>
    </row>
    <row r="49" spans="1:7">
      <c r="A49" s="24" t="s">
        <v>656</v>
      </c>
      <c r="B49" s="24">
        <v>555</v>
      </c>
      <c r="C49" s="59">
        <v>851</v>
      </c>
      <c r="D49" s="183">
        <v>850</v>
      </c>
      <c r="E49" s="79">
        <v>-1</v>
      </c>
      <c r="F49" s="80">
        <v>295</v>
      </c>
      <c r="G49" s="9"/>
    </row>
    <row r="50" spans="1:7">
      <c r="A50" s="24" t="s">
        <v>448</v>
      </c>
      <c r="B50" s="24">
        <v>307</v>
      </c>
      <c r="C50" s="59">
        <v>310</v>
      </c>
      <c r="D50" s="183">
        <v>310</v>
      </c>
      <c r="E50" s="79">
        <v>0</v>
      </c>
      <c r="F50" s="80">
        <v>3</v>
      </c>
      <c r="G50" s="9"/>
    </row>
    <row r="51" spans="1:7" ht="15" thickBot="1">
      <c r="A51" s="27" t="s">
        <v>100</v>
      </c>
      <c r="B51" s="136">
        <v>1748</v>
      </c>
      <c r="C51" s="137">
        <v>1650</v>
      </c>
      <c r="D51" s="186">
        <v>1618</v>
      </c>
      <c r="E51" s="57">
        <v>-32</v>
      </c>
      <c r="F51" s="58">
        <v>-130</v>
      </c>
      <c r="G51" s="9"/>
    </row>
    <row r="52" spans="1:7">
      <c r="A52" s="84"/>
      <c r="B52" s="9"/>
      <c r="C52" s="9"/>
      <c r="D52" s="9"/>
      <c r="E52" s="9"/>
      <c r="F52" s="9"/>
      <c r="G52" s="9"/>
    </row>
    <row r="53" spans="1:7">
      <c r="A53" s="84"/>
      <c r="B53" s="9"/>
      <c r="C53" s="9"/>
      <c r="D53" s="9"/>
      <c r="E53" s="9"/>
      <c r="F53" s="9"/>
      <c r="G53" s="9"/>
    </row>
    <row r="54" spans="1:7">
      <c r="A54" s="9"/>
      <c r="B54" s="9"/>
      <c r="C54" s="9"/>
      <c r="D54" s="9"/>
      <c r="E54" s="9"/>
      <c r="F54" s="9"/>
      <c r="G54" s="9"/>
    </row>
    <row r="55" spans="1:7">
      <c r="A55" s="9"/>
      <c r="B55" s="9"/>
      <c r="C55" s="9"/>
      <c r="D55" s="9"/>
      <c r="E55" s="9"/>
      <c r="F55" s="9"/>
      <c r="G55" s="9"/>
    </row>
    <row r="56" spans="1:7">
      <c r="A56" s="9"/>
      <c r="B56" s="9"/>
      <c r="C56" s="9"/>
      <c r="D56" s="9"/>
      <c r="E56" s="9"/>
      <c r="F56" s="9"/>
      <c r="G56" s="9"/>
    </row>
  </sheetData>
  <mergeCells count="6">
    <mergeCell ref="B30:D30"/>
    <mergeCell ref="E30:F30"/>
    <mergeCell ref="A2:F2"/>
    <mergeCell ref="A1:F1"/>
    <mergeCell ref="B4:D4"/>
    <mergeCell ref="E4:F4"/>
  </mergeCells>
  <hyperlinks>
    <hyperlink ref="A3" location="Index!A1" display="Back to index" xr:uid="{2BD83041-261C-4BD4-8E52-302DF08FCE0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F52"/>
  <sheetViews>
    <sheetView showGridLines="0" topLeftCell="A50" workbookViewId="0">
      <selection activeCell="A53" sqref="A53"/>
    </sheetView>
  </sheetViews>
  <sheetFormatPr baseColWidth="10" defaultColWidth="11.44140625" defaultRowHeight="14.4"/>
  <cols>
    <col min="1" max="1" width="48.33203125" customWidth="1"/>
  </cols>
  <sheetData>
    <row r="1" spans="1:6">
      <c r="A1" s="1414" t="s">
        <v>657</v>
      </c>
      <c r="B1" s="1414"/>
      <c r="C1" s="1414"/>
      <c r="D1" s="1414"/>
      <c r="E1" s="1414"/>
      <c r="F1" s="1414"/>
    </row>
    <row r="2" spans="1:6">
      <c r="A2" s="1414" t="s">
        <v>489</v>
      </c>
      <c r="B2" s="1414"/>
      <c r="C2" s="1414"/>
      <c r="D2" s="1414"/>
      <c r="E2" s="1414"/>
      <c r="F2" s="1414"/>
    </row>
    <row r="3" spans="1:6" ht="15" thickBot="1">
      <c r="A3" s="217" t="s">
        <v>118</v>
      </c>
      <c r="B3" s="1025"/>
      <c r="C3" s="1025"/>
      <c r="D3" s="1025"/>
      <c r="E3" s="1026"/>
      <c r="F3" s="1026"/>
    </row>
    <row r="4" spans="1:6">
      <c r="A4" s="341"/>
      <c r="B4" s="1510" t="s">
        <v>143</v>
      </c>
      <c r="C4" s="1500"/>
      <c r="D4" s="1501"/>
      <c r="E4" s="1510" t="s">
        <v>29</v>
      </c>
      <c r="F4" s="1501"/>
    </row>
    <row r="5" spans="1:6" ht="15" thickBot="1">
      <c r="A5" s="339"/>
      <c r="B5" s="1027" t="s">
        <v>144</v>
      </c>
      <c r="C5" s="1028" t="s">
        <v>145</v>
      </c>
      <c r="D5" s="1029" t="s">
        <v>146</v>
      </c>
      <c r="E5" s="1030" t="s">
        <v>34</v>
      </c>
      <c r="F5" s="1031" t="s">
        <v>35</v>
      </c>
    </row>
    <row r="6" spans="1:6">
      <c r="A6" s="1032" t="s">
        <v>490</v>
      </c>
      <c r="B6" s="970"/>
      <c r="C6" s="1033"/>
      <c r="D6" s="1034"/>
      <c r="E6" s="1035"/>
      <c r="F6" s="1034"/>
    </row>
    <row r="7" spans="1:6">
      <c r="A7" s="839" t="s">
        <v>560</v>
      </c>
      <c r="B7" s="364">
        <v>919001</v>
      </c>
      <c r="C7" s="620">
        <v>1861011</v>
      </c>
      <c r="D7" s="366">
        <v>1373259</v>
      </c>
      <c r="E7" s="700">
        <v>-0.26200000000000001</v>
      </c>
      <c r="F7" s="701">
        <v>0.49399999999999999</v>
      </c>
    </row>
    <row r="8" spans="1:6">
      <c r="A8" s="839" t="s">
        <v>627</v>
      </c>
      <c r="B8" s="364">
        <v>1744788</v>
      </c>
      <c r="C8" s="620">
        <v>1435436</v>
      </c>
      <c r="D8" s="366">
        <v>1528708</v>
      </c>
      <c r="E8" s="700">
        <v>6.5000000000000002E-2</v>
      </c>
      <c r="F8" s="701">
        <v>-0.124</v>
      </c>
    </row>
    <row r="9" spans="1:6">
      <c r="A9" s="293" t="s">
        <v>191</v>
      </c>
      <c r="B9" s="1036">
        <v>10732068</v>
      </c>
      <c r="C9" s="850">
        <v>12928787</v>
      </c>
      <c r="D9" s="1037">
        <v>12990370</v>
      </c>
      <c r="E9" s="954">
        <v>5.0000000000000001E-3</v>
      </c>
      <c r="F9" s="955">
        <v>0.21</v>
      </c>
    </row>
    <row r="10" spans="1:6">
      <c r="A10" s="252" t="s">
        <v>499</v>
      </c>
      <c r="B10" s="364">
        <v>10061078</v>
      </c>
      <c r="C10" s="620">
        <v>11904708</v>
      </c>
      <c r="D10" s="366">
        <v>11724305</v>
      </c>
      <c r="E10" s="700">
        <v>-1.4999999999999999E-2</v>
      </c>
      <c r="F10" s="701">
        <v>0.16500000000000001</v>
      </c>
    </row>
    <row r="11" spans="1:6">
      <c r="A11" s="252" t="s">
        <v>500</v>
      </c>
      <c r="B11" s="364">
        <v>574899</v>
      </c>
      <c r="C11" s="620">
        <v>913273</v>
      </c>
      <c r="D11" s="366">
        <v>1187277</v>
      </c>
      <c r="E11" s="700">
        <v>0.3</v>
      </c>
      <c r="F11" s="701">
        <v>1.0649999999999999</v>
      </c>
    </row>
    <row r="12" spans="1:6">
      <c r="A12" s="252" t="s">
        <v>628</v>
      </c>
      <c r="B12" s="364">
        <v>96091</v>
      </c>
      <c r="C12" s="620">
        <v>110806</v>
      </c>
      <c r="D12" s="366">
        <v>78789</v>
      </c>
      <c r="E12" s="700">
        <v>-0.28899999999999998</v>
      </c>
      <c r="F12" s="701">
        <v>-0.18</v>
      </c>
    </row>
    <row r="13" spans="1:6">
      <c r="A13" s="252" t="s">
        <v>229</v>
      </c>
      <c r="B13" s="364">
        <v>-1051741</v>
      </c>
      <c r="C13" s="620">
        <v>-1821546</v>
      </c>
      <c r="D13" s="366">
        <v>-1862739</v>
      </c>
      <c r="E13" s="700">
        <v>2.3E-2</v>
      </c>
      <c r="F13" s="701">
        <v>0.77100000000000002</v>
      </c>
    </row>
    <row r="14" spans="1:6">
      <c r="A14" s="982" t="s">
        <v>629</v>
      </c>
      <c r="B14" s="1036">
        <v>9680327</v>
      </c>
      <c r="C14" s="850">
        <v>11107241</v>
      </c>
      <c r="D14" s="1037">
        <v>11127631</v>
      </c>
      <c r="E14" s="954">
        <v>2E-3</v>
      </c>
      <c r="F14" s="955">
        <v>0.15</v>
      </c>
    </row>
    <row r="15" spans="1:6">
      <c r="A15" s="300" t="s">
        <v>630</v>
      </c>
      <c r="B15" s="364">
        <v>166018</v>
      </c>
      <c r="C15" s="620">
        <v>165559</v>
      </c>
      <c r="D15" s="366">
        <v>151052</v>
      </c>
      <c r="E15" s="700">
        <v>-8.7999999999999995E-2</v>
      </c>
      <c r="F15" s="701">
        <v>-0.09</v>
      </c>
    </row>
    <row r="16" spans="1:6">
      <c r="A16" s="300" t="s">
        <v>537</v>
      </c>
      <c r="B16" s="364">
        <v>1018840</v>
      </c>
      <c r="C16" s="620">
        <v>1080247</v>
      </c>
      <c r="D16" s="366">
        <v>1120807</v>
      </c>
      <c r="E16" s="700">
        <v>3.7999999999999999E-2</v>
      </c>
      <c r="F16" s="701">
        <v>0.1</v>
      </c>
    </row>
    <row r="17" spans="1:6">
      <c r="A17" s="957" t="s">
        <v>631</v>
      </c>
      <c r="B17" s="1036">
        <v>13528974</v>
      </c>
      <c r="C17" s="850">
        <v>15649493</v>
      </c>
      <c r="D17" s="1037">
        <v>15301458</v>
      </c>
      <c r="E17" s="954">
        <v>-2.1999999999999999E-2</v>
      </c>
      <c r="F17" s="955">
        <v>0.13100000000000001</v>
      </c>
    </row>
    <row r="18" spans="1:6">
      <c r="A18" s="957"/>
      <c r="B18" s="979"/>
      <c r="C18" s="966"/>
      <c r="D18" s="1038"/>
      <c r="E18" s="979"/>
      <c r="F18" s="1038"/>
    </row>
    <row r="19" spans="1:6">
      <c r="A19" s="982" t="s">
        <v>538</v>
      </c>
      <c r="B19" s="979"/>
      <c r="C19" s="966"/>
      <c r="D19" s="1038"/>
      <c r="E19" s="370"/>
      <c r="F19" s="1038"/>
    </row>
    <row r="20" spans="1:6">
      <c r="A20" s="235" t="s">
        <v>50</v>
      </c>
      <c r="B20" s="364">
        <v>8366714</v>
      </c>
      <c r="C20" s="365">
        <v>8661124</v>
      </c>
      <c r="D20" s="366">
        <v>8371900</v>
      </c>
      <c r="E20" s="700">
        <v>-3.3000000000000002E-2</v>
      </c>
      <c r="F20" s="701">
        <v>1E-3</v>
      </c>
    </row>
    <row r="21" spans="1:6">
      <c r="A21" s="235" t="s">
        <v>198</v>
      </c>
      <c r="B21" s="364">
        <v>2235744</v>
      </c>
      <c r="C21" s="365">
        <v>1362275</v>
      </c>
      <c r="D21" s="366">
        <v>1423122</v>
      </c>
      <c r="E21" s="700">
        <v>4.4999999999999998E-2</v>
      </c>
      <c r="F21" s="701">
        <v>-0.36299999999999999</v>
      </c>
    </row>
    <row r="22" spans="1:6">
      <c r="A22" s="235" t="s">
        <v>632</v>
      </c>
      <c r="B22" s="364">
        <v>135262</v>
      </c>
      <c r="C22" s="365">
        <v>132687</v>
      </c>
      <c r="D22" s="366">
        <v>290524</v>
      </c>
      <c r="E22" s="700">
        <v>1.19</v>
      </c>
      <c r="F22" s="701">
        <v>1.1479999999999999</v>
      </c>
    </row>
    <row r="23" spans="1:6">
      <c r="A23" s="235" t="s">
        <v>519</v>
      </c>
      <c r="B23" s="364">
        <v>670371</v>
      </c>
      <c r="C23" s="365">
        <v>3383480</v>
      </c>
      <c r="D23" s="366">
        <v>3096616</v>
      </c>
      <c r="E23" s="700">
        <v>-8.5000000000000006E-2</v>
      </c>
      <c r="F23" s="701">
        <v>3.6190000000000002</v>
      </c>
    </row>
    <row r="24" spans="1:6">
      <c r="A24" s="957" t="s">
        <v>633</v>
      </c>
      <c r="B24" s="1036">
        <v>11408091</v>
      </c>
      <c r="C24" s="1039">
        <v>13539566</v>
      </c>
      <c r="D24" s="1037">
        <v>13182162</v>
      </c>
      <c r="E24" s="954">
        <v>-2.5999999999999999E-2</v>
      </c>
      <c r="F24" s="955">
        <v>0.156</v>
      </c>
    </row>
    <row r="25" spans="1:6">
      <c r="A25" s="783"/>
      <c r="B25" s="979"/>
      <c r="C25" s="966"/>
      <c r="D25" s="1038"/>
      <c r="E25" s="370"/>
      <c r="F25" s="1038"/>
    </row>
    <row r="26" spans="1:6">
      <c r="A26" s="293" t="s">
        <v>51</v>
      </c>
      <c r="B26" s="1036">
        <v>2120883</v>
      </c>
      <c r="C26" s="1039">
        <v>2109927</v>
      </c>
      <c r="D26" s="1037">
        <v>2119295</v>
      </c>
      <c r="E26" s="954">
        <v>4.0000000000000001E-3</v>
      </c>
      <c r="F26" s="955">
        <v>-1E-3</v>
      </c>
    </row>
    <row r="27" spans="1:6">
      <c r="A27" s="235"/>
      <c r="B27" s="979"/>
      <c r="C27" s="966"/>
      <c r="D27" s="1038"/>
      <c r="E27" s="370"/>
      <c r="F27" s="1038"/>
    </row>
    <row r="28" spans="1:6" ht="15" thickBot="1">
      <c r="A28" s="1040" t="s">
        <v>634</v>
      </c>
      <c r="B28" s="703">
        <v>13528974</v>
      </c>
      <c r="C28" s="704">
        <v>15649493</v>
      </c>
      <c r="D28" s="705">
        <v>15301458</v>
      </c>
      <c r="E28" s="1041">
        <v>-2.1999999999999999E-2</v>
      </c>
      <c r="F28" s="1042">
        <v>0.13100000000000001</v>
      </c>
    </row>
    <row r="29" spans="1:6" ht="15" thickBot="1">
      <c r="A29" s="219"/>
      <c r="B29" s="966"/>
      <c r="C29" s="966"/>
      <c r="D29" s="966"/>
      <c r="E29" s="966"/>
      <c r="F29" s="966"/>
    </row>
    <row r="30" spans="1:6">
      <c r="A30" s="219"/>
      <c r="B30" s="1510" t="s">
        <v>28</v>
      </c>
      <c r="C30" s="1500"/>
      <c r="D30" s="1501"/>
      <c r="E30" s="1510" t="s">
        <v>29</v>
      </c>
      <c r="F30" s="1500"/>
    </row>
    <row r="31" spans="1:6" ht="15" thickBot="1">
      <c r="A31" s="341"/>
      <c r="B31" s="1030" t="s">
        <v>31</v>
      </c>
      <c r="C31" s="1043" t="s">
        <v>32</v>
      </c>
      <c r="D31" s="1031" t="s">
        <v>33</v>
      </c>
      <c r="E31" s="957" t="s">
        <v>34</v>
      </c>
      <c r="F31" s="249" t="s">
        <v>35</v>
      </c>
    </row>
    <row r="32" spans="1:6">
      <c r="A32" s="426" t="s">
        <v>262</v>
      </c>
      <c r="B32" s="1044">
        <v>485079</v>
      </c>
      <c r="C32" s="1045">
        <v>386545</v>
      </c>
      <c r="D32" s="1046">
        <v>403407</v>
      </c>
      <c r="E32" s="698">
        <v>4.3999999999999997E-2</v>
      </c>
      <c r="F32" s="699">
        <v>-0.16800000000000001</v>
      </c>
    </row>
    <row r="33" spans="1:6">
      <c r="A33" s="403" t="s">
        <v>635</v>
      </c>
      <c r="B33" s="432">
        <v>-179839</v>
      </c>
      <c r="C33" s="334">
        <v>-117946</v>
      </c>
      <c r="D33" s="433">
        <v>-138718</v>
      </c>
      <c r="E33" s="700">
        <v>0.17599999999999999</v>
      </c>
      <c r="F33" s="701">
        <v>-0.22900000000000001</v>
      </c>
    </row>
    <row r="34" spans="1:6">
      <c r="A34" s="783" t="s">
        <v>636</v>
      </c>
      <c r="B34" s="997">
        <v>305240</v>
      </c>
      <c r="C34" s="336">
        <v>268599</v>
      </c>
      <c r="D34" s="998">
        <v>264689</v>
      </c>
      <c r="E34" s="954">
        <v>-1.4999999999999999E-2</v>
      </c>
      <c r="F34" s="955">
        <v>-0.13300000000000001</v>
      </c>
    </row>
    <row r="35" spans="1:6">
      <c r="A35" s="403" t="s">
        <v>497</v>
      </c>
      <c r="B35" s="432">
        <v>40838</v>
      </c>
      <c r="C35" s="334">
        <v>59491</v>
      </c>
      <c r="D35" s="433">
        <v>28339</v>
      </c>
      <c r="E35" s="700">
        <v>-0.52400000000000002</v>
      </c>
      <c r="F35" s="701">
        <v>-0.30599999999999999</v>
      </c>
    </row>
    <row r="36" spans="1:6">
      <c r="A36" s="403" t="s">
        <v>506</v>
      </c>
      <c r="B36" s="432">
        <v>-294967</v>
      </c>
      <c r="C36" s="334">
        <v>-277169</v>
      </c>
      <c r="D36" s="433">
        <v>-268751</v>
      </c>
      <c r="E36" s="700">
        <v>-0.03</v>
      </c>
      <c r="F36" s="701">
        <v>-8.8999999999999996E-2</v>
      </c>
    </row>
    <row r="37" spans="1:6">
      <c r="A37" s="403" t="s">
        <v>639</v>
      </c>
      <c r="B37" s="403" t="s">
        <v>188</v>
      </c>
      <c r="C37" s="339" t="s">
        <v>188</v>
      </c>
      <c r="D37" s="995" t="s">
        <v>188</v>
      </c>
      <c r="E37" s="700">
        <v>0</v>
      </c>
      <c r="F37" s="701">
        <v>0</v>
      </c>
    </row>
    <row r="38" spans="1:6">
      <c r="A38" s="403" t="s">
        <v>641</v>
      </c>
      <c r="B38" s="432">
        <v>-17016</v>
      </c>
      <c r="C38" s="334">
        <v>-27942</v>
      </c>
      <c r="D38" s="433">
        <v>-10222</v>
      </c>
      <c r="E38" s="700">
        <v>-0.63400000000000001</v>
      </c>
      <c r="F38" s="701">
        <v>-0.39900000000000002</v>
      </c>
    </row>
    <row r="39" spans="1:6" ht="15" thickBot="1">
      <c r="A39" s="1047" t="s">
        <v>555</v>
      </c>
      <c r="B39" s="1000">
        <v>34095</v>
      </c>
      <c r="C39" s="1048">
        <v>22979</v>
      </c>
      <c r="D39" s="1001">
        <v>14055</v>
      </c>
      <c r="E39" s="1041">
        <v>-0.38800000000000001</v>
      </c>
      <c r="F39" s="1042">
        <v>-0.58799999999999997</v>
      </c>
    </row>
    <row r="40" spans="1:6" ht="15" thickBot="1">
      <c r="A40" s="219"/>
      <c r="B40" s="341"/>
      <c r="C40" s="341"/>
      <c r="D40" s="341"/>
      <c r="E40" s="966"/>
      <c r="F40" s="966"/>
    </row>
    <row r="41" spans="1:6">
      <c r="A41" s="683" t="s">
        <v>642</v>
      </c>
      <c r="B41" s="407">
        <v>0.55600000000000005</v>
      </c>
      <c r="C41" s="408">
        <v>0.55700000000000005</v>
      </c>
      <c r="D41" s="1049" t="s">
        <v>658</v>
      </c>
      <c r="E41" s="1050" t="s">
        <v>659</v>
      </c>
      <c r="F41" s="1051" t="s">
        <v>660</v>
      </c>
    </row>
    <row r="42" spans="1:6" ht="16.2">
      <c r="A42" s="570" t="s">
        <v>911</v>
      </c>
      <c r="B42" s="411">
        <v>6.5000000000000002E-2</v>
      </c>
      <c r="C42" s="412">
        <v>4.8000000000000001E-2</v>
      </c>
      <c r="D42" s="412">
        <v>2.7E-2</v>
      </c>
      <c r="E42" s="1052" t="s">
        <v>661</v>
      </c>
      <c r="F42" s="788" t="s">
        <v>662</v>
      </c>
    </row>
    <row r="43" spans="1:6">
      <c r="A43" s="618" t="s">
        <v>663</v>
      </c>
      <c r="B43" s="411">
        <v>6.0999999999999999E-2</v>
      </c>
      <c r="C43" s="412">
        <v>4.4999999999999998E-2</v>
      </c>
      <c r="D43" s="412">
        <v>2.5000000000000001E-2</v>
      </c>
      <c r="E43" s="1052" t="s">
        <v>664</v>
      </c>
      <c r="F43" s="788" t="s">
        <v>665</v>
      </c>
    </row>
    <row r="44" spans="1:6">
      <c r="A44" s="839" t="s">
        <v>645</v>
      </c>
      <c r="B44" s="434">
        <v>1.2829999999999999</v>
      </c>
      <c r="C44" s="435">
        <v>1.4930000000000001</v>
      </c>
      <c r="D44" s="435">
        <v>1.552</v>
      </c>
      <c r="E44" s="1052" t="s">
        <v>666</v>
      </c>
      <c r="F44" s="788" t="s">
        <v>667</v>
      </c>
    </row>
    <row r="45" spans="1:6">
      <c r="A45" s="403" t="s">
        <v>235</v>
      </c>
      <c r="B45" s="434">
        <v>5.3999999999999999E-2</v>
      </c>
      <c r="C45" s="435">
        <v>7.0999999999999994E-2</v>
      </c>
      <c r="D45" s="435">
        <v>9.0999999999999998E-2</v>
      </c>
      <c r="E45" s="1052" t="s">
        <v>668</v>
      </c>
      <c r="F45" s="788" t="s">
        <v>669</v>
      </c>
    </row>
    <row r="46" spans="1:6">
      <c r="A46" s="403" t="s">
        <v>608</v>
      </c>
      <c r="B46" s="434">
        <v>6.3E-2</v>
      </c>
      <c r="C46" s="435">
        <v>7.9000000000000001E-2</v>
      </c>
      <c r="D46" s="435">
        <v>9.7000000000000003E-2</v>
      </c>
      <c r="E46" s="1052" t="s">
        <v>670</v>
      </c>
      <c r="F46" s="788" t="s">
        <v>671</v>
      </c>
    </row>
    <row r="47" spans="1:6">
      <c r="A47" s="403" t="s">
        <v>609</v>
      </c>
      <c r="B47" s="434">
        <v>1.829</v>
      </c>
      <c r="C47" s="435">
        <v>1.9950000000000001</v>
      </c>
      <c r="D47" s="435">
        <v>1.569</v>
      </c>
      <c r="E47" s="1053" t="s">
        <v>672</v>
      </c>
      <c r="F47" s="1054" t="s">
        <v>673</v>
      </c>
    </row>
    <row r="48" spans="1:6">
      <c r="A48" s="403" t="s">
        <v>610</v>
      </c>
      <c r="B48" s="434">
        <v>1.5669999999999999</v>
      </c>
      <c r="C48" s="435">
        <v>1.7789999999999999</v>
      </c>
      <c r="D48" s="435">
        <v>1.4710000000000001</v>
      </c>
      <c r="E48" s="1052" t="s">
        <v>674</v>
      </c>
      <c r="F48" s="788" t="s">
        <v>675</v>
      </c>
    </row>
    <row r="49" spans="1:6">
      <c r="A49" s="403" t="s">
        <v>676</v>
      </c>
      <c r="B49" s="403">
        <v>325</v>
      </c>
      <c r="C49" s="339">
        <v>323</v>
      </c>
      <c r="D49" s="339">
        <v>317</v>
      </c>
      <c r="E49" s="1052">
        <v>-6</v>
      </c>
      <c r="F49" s="788">
        <v>-8</v>
      </c>
    </row>
    <row r="50" spans="1:6" ht="15" thickBot="1">
      <c r="A50" s="436" t="s">
        <v>100</v>
      </c>
      <c r="B50" s="1055">
        <v>11656</v>
      </c>
      <c r="C50" s="1056">
        <v>10781</v>
      </c>
      <c r="D50" s="1056">
        <v>10483</v>
      </c>
      <c r="E50" s="1057">
        <v>-298</v>
      </c>
      <c r="F50" s="786">
        <v>-1173</v>
      </c>
    </row>
    <row r="51" spans="1:6">
      <c r="A51" s="339"/>
      <c r="B51" s="339"/>
      <c r="C51" s="339"/>
      <c r="D51" s="339"/>
      <c r="E51" s="340"/>
      <c r="F51" s="340"/>
    </row>
    <row r="52" spans="1:6">
      <c r="A52" s="1058" t="s">
        <v>677</v>
      </c>
      <c r="B52" s="988"/>
      <c r="C52" s="633"/>
      <c r="D52" s="633"/>
      <c r="E52" s="340"/>
      <c r="F52" s="340"/>
    </row>
  </sheetData>
  <mergeCells count="6">
    <mergeCell ref="B30:D30"/>
    <mergeCell ref="E30:F30"/>
    <mergeCell ref="A2:F2"/>
    <mergeCell ref="A1:F1"/>
    <mergeCell ref="B4:D4"/>
    <mergeCell ref="E4:F4"/>
  </mergeCells>
  <hyperlinks>
    <hyperlink ref="A3" location="Index!A1" display="Back to index" xr:uid="{2085FAB6-1F5B-4FB2-858F-8DEB9197EBD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G18"/>
  <sheetViews>
    <sheetView showGridLines="0" workbookViewId="0">
      <selection activeCell="A18" sqref="A18:XFD18"/>
    </sheetView>
  </sheetViews>
  <sheetFormatPr baseColWidth="10" defaultColWidth="11.44140625" defaultRowHeight="14.4"/>
  <cols>
    <col min="1" max="1" width="36.6640625" customWidth="1"/>
  </cols>
  <sheetData>
    <row r="1" spans="1:7" s="288" customFormat="1" ht="15" customHeight="1">
      <c r="A1" s="1059" t="s">
        <v>128</v>
      </c>
      <c r="B1" s="1314" t="s">
        <v>28</v>
      </c>
      <c r="C1" s="1315"/>
      <c r="D1" s="1316"/>
      <c r="E1" s="1349" t="s">
        <v>29</v>
      </c>
      <c r="F1" s="1351"/>
      <c r="G1" s="1060"/>
    </row>
    <row r="2" spans="1:7" s="288" customFormat="1" ht="13.8">
      <c r="A2" s="1061" t="s">
        <v>30</v>
      </c>
      <c r="B2" s="351" t="s">
        <v>31</v>
      </c>
      <c r="C2" s="307" t="s">
        <v>32</v>
      </c>
      <c r="D2" s="352" t="s">
        <v>33</v>
      </c>
      <c r="E2" s="351" t="s">
        <v>34</v>
      </c>
      <c r="F2" s="352" t="s">
        <v>35</v>
      </c>
      <c r="G2" s="1060"/>
    </row>
    <row r="3" spans="1:7" s="288" customFormat="1" thickBot="1">
      <c r="A3" s="1062" t="s">
        <v>118</v>
      </c>
      <c r="B3" s="455"/>
      <c r="C3" s="456"/>
      <c r="D3" s="457"/>
      <c r="E3" s="1063"/>
      <c r="F3" s="1064"/>
      <c r="G3" s="1060"/>
    </row>
    <row r="4" spans="1:7" s="288" customFormat="1" ht="13.8">
      <c r="A4" s="1065" t="s">
        <v>262</v>
      </c>
      <c r="B4" s="1066">
        <v>13735</v>
      </c>
      <c r="C4" s="1067">
        <v>19349</v>
      </c>
      <c r="D4" s="1067">
        <v>23087</v>
      </c>
      <c r="E4" s="909">
        <v>0.193</v>
      </c>
      <c r="F4" s="1068">
        <v>0.68</v>
      </c>
      <c r="G4" s="1060"/>
    </row>
    <row r="5" spans="1:7" s="288" customFormat="1" ht="13.8">
      <c r="A5" s="1065" t="s">
        <v>497</v>
      </c>
      <c r="B5" s="1066">
        <v>133318</v>
      </c>
      <c r="C5" s="1067">
        <v>302575</v>
      </c>
      <c r="D5" s="1067">
        <v>178065</v>
      </c>
      <c r="E5" s="909">
        <v>-0.41199999999999998</v>
      </c>
      <c r="F5" s="1069">
        <v>0.33600000000000002</v>
      </c>
      <c r="G5" s="1060"/>
    </row>
    <row r="6" spans="1:7" s="288" customFormat="1" ht="13.8">
      <c r="A6" s="1070" t="s">
        <v>281</v>
      </c>
      <c r="B6" s="1066">
        <v>112658</v>
      </c>
      <c r="C6" s="1067">
        <v>156753</v>
      </c>
      <c r="D6" s="1067">
        <v>147594</v>
      </c>
      <c r="E6" s="909">
        <v>-5.8000000000000003E-2</v>
      </c>
      <c r="F6" s="1069">
        <v>0.31</v>
      </c>
      <c r="G6" s="1060"/>
    </row>
    <row r="7" spans="1:7" s="288" customFormat="1" ht="13.8">
      <c r="A7" s="1070" t="s">
        <v>568</v>
      </c>
      <c r="B7" s="1066">
        <v>-5406</v>
      </c>
      <c r="C7" s="1067">
        <v>-21862</v>
      </c>
      <c r="D7" s="1067">
        <v>12288</v>
      </c>
      <c r="E7" s="1071" t="s">
        <v>41</v>
      </c>
      <c r="F7" s="1072" t="s">
        <v>41</v>
      </c>
      <c r="G7" s="1060"/>
    </row>
    <row r="8" spans="1:7" s="288" customFormat="1" ht="13.8">
      <c r="A8" s="1070" t="s">
        <v>678</v>
      </c>
      <c r="B8" s="1066">
        <v>-25193</v>
      </c>
      <c r="C8" s="1067">
        <v>101559</v>
      </c>
      <c r="D8" s="1067">
        <v>-44052</v>
      </c>
      <c r="E8" s="1071" t="s">
        <v>41</v>
      </c>
      <c r="F8" s="1069">
        <v>0.749</v>
      </c>
      <c r="G8" s="1060"/>
    </row>
    <row r="9" spans="1:7" s="288" customFormat="1" ht="13.8">
      <c r="A9" s="1073" t="s">
        <v>679</v>
      </c>
      <c r="B9" s="1066">
        <v>35957</v>
      </c>
      <c r="C9" s="1067">
        <v>13027</v>
      </c>
      <c r="D9" s="1067">
        <v>56265</v>
      </c>
      <c r="E9" s="909">
        <v>3.319</v>
      </c>
      <c r="F9" s="1069">
        <v>0.56499999999999995</v>
      </c>
      <c r="G9" s="1060"/>
    </row>
    <row r="10" spans="1:7" s="288" customFormat="1" ht="13.8">
      <c r="A10" s="1070" t="s">
        <v>680</v>
      </c>
      <c r="B10" s="1071">
        <v>170</v>
      </c>
      <c r="C10" s="1067">
        <v>5671</v>
      </c>
      <c r="D10" s="1067">
        <v>-1001</v>
      </c>
      <c r="E10" s="1071" t="s">
        <v>41</v>
      </c>
      <c r="F10" s="1072" t="s">
        <v>41</v>
      </c>
      <c r="G10" s="1060"/>
    </row>
    <row r="11" spans="1:7" s="288" customFormat="1" ht="13.8">
      <c r="A11" s="1070" t="s">
        <v>681</v>
      </c>
      <c r="B11" s="1066">
        <v>15132</v>
      </c>
      <c r="C11" s="1067">
        <v>47427</v>
      </c>
      <c r="D11" s="1067">
        <v>6971</v>
      </c>
      <c r="E11" s="909">
        <v>-0.85299999999999998</v>
      </c>
      <c r="F11" s="1069">
        <v>-0.53900000000000003</v>
      </c>
      <c r="G11" s="1060"/>
    </row>
    <row r="12" spans="1:7" s="288" customFormat="1" ht="16.2">
      <c r="A12" s="1074" t="s">
        <v>912</v>
      </c>
      <c r="B12" s="1066">
        <v>-144873</v>
      </c>
      <c r="C12" s="1067">
        <v>-225503</v>
      </c>
      <c r="D12" s="1067">
        <v>-156685</v>
      </c>
      <c r="E12" s="909">
        <v>-0.30499999999999999</v>
      </c>
      <c r="F12" s="1069">
        <v>8.2000000000000003E-2</v>
      </c>
      <c r="G12" s="1060"/>
    </row>
    <row r="13" spans="1:7" s="288" customFormat="1" ht="13.8">
      <c r="A13" s="1075" t="s">
        <v>682</v>
      </c>
      <c r="B13" s="1076">
        <v>2180</v>
      </c>
      <c r="C13" s="1077">
        <v>96421</v>
      </c>
      <c r="D13" s="1077">
        <v>44467</v>
      </c>
      <c r="E13" s="1078">
        <v>-0.53900000000000003</v>
      </c>
      <c r="F13" s="1079" t="s">
        <v>41</v>
      </c>
      <c r="G13" s="1060"/>
    </row>
    <row r="14" spans="1:7" s="288" customFormat="1" ht="13.8">
      <c r="A14" s="1080" t="s">
        <v>641</v>
      </c>
      <c r="B14" s="1066">
        <v>-2301</v>
      </c>
      <c r="C14" s="1067">
        <v>-12595</v>
      </c>
      <c r="D14" s="1067">
        <v>-7137</v>
      </c>
      <c r="E14" s="909">
        <v>-0.433</v>
      </c>
      <c r="F14" s="1069">
        <v>2.1019999999999999</v>
      </c>
      <c r="G14" s="1060"/>
    </row>
    <row r="15" spans="1:7" s="288" customFormat="1" ht="16.2">
      <c r="A15" s="1074" t="s">
        <v>913</v>
      </c>
      <c r="B15" s="1071">
        <v>32</v>
      </c>
      <c r="C15" s="864">
        <v>453</v>
      </c>
      <c r="D15" s="864">
        <v>629</v>
      </c>
      <c r="E15" s="909">
        <v>0.38900000000000001</v>
      </c>
      <c r="F15" s="1072" t="s">
        <v>41</v>
      </c>
      <c r="G15" s="1060"/>
    </row>
    <row r="16" spans="1:7" s="288" customFormat="1" thickBot="1">
      <c r="A16" s="1081" t="s">
        <v>555</v>
      </c>
      <c r="B16" s="1082">
        <v>-153</v>
      </c>
      <c r="C16" s="1083">
        <v>83373</v>
      </c>
      <c r="D16" s="1083">
        <v>36701</v>
      </c>
      <c r="E16" s="1084">
        <v>-0.56000000000000005</v>
      </c>
      <c r="F16" s="1085" t="s">
        <v>41</v>
      </c>
      <c r="G16" s="1060"/>
    </row>
    <row r="17" spans="1:7" s="288" customFormat="1" ht="13.8">
      <c r="A17" s="1086" t="s">
        <v>683</v>
      </c>
      <c r="B17" s="1086"/>
      <c r="C17" s="1086"/>
      <c r="D17" s="1086"/>
      <c r="E17" s="1087"/>
      <c r="F17" s="1087"/>
      <c r="G17" s="1087"/>
    </row>
    <row r="18" spans="1:7" s="288" customFormat="1" ht="33" customHeight="1">
      <c r="A18" s="1088" t="s">
        <v>684</v>
      </c>
      <c r="B18" s="1088"/>
      <c r="C18" s="1088"/>
      <c r="D18" s="1088"/>
      <c r="E18" s="1087"/>
      <c r="F18" s="1087"/>
      <c r="G18" s="1087"/>
    </row>
  </sheetData>
  <mergeCells count="2">
    <mergeCell ref="B1:D1"/>
    <mergeCell ref="E1:F1"/>
  </mergeCells>
  <hyperlinks>
    <hyperlink ref="A3" location="Index!A1" display="Back to index" xr:uid="{41299C54-4498-4ED0-A204-A7DC38DFA3B5}"/>
  </hyperlinks>
  <pageMargins left="0.7" right="0.7" top="0.75" bottom="0.75" header="0.3" footer="0.3"/>
  <ignoredErrors>
    <ignoredError sqref="A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Q87"/>
  <sheetViews>
    <sheetView showGridLines="0" topLeftCell="A18" zoomScale="60" zoomScaleNormal="60" workbookViewId="0">
      <selection activeCell="G27" sqref="G27"/>
    </sheetView>
  </sheetViews>
  <sheetFormatPr baseColWidth="10" defaultColWidth="11.44140625" defaultRowHeight="14.4"/>
  <cols>
    <col min="1" max="1" width="29.6640625" style="288" customWidth="1"/>
    <col min="2" max="3" width="11" style="288" bestFit="1" customWidth="1"/>
    <col min="4" max="6" width="12.109375" style="288" bestFit="1" customWidth="1"/>
    <col min="7" max="8" width="11" style="288" bestFit="1" customWidth="1"/>
    <col min="9" max="11" width="10.88671875" style="288"/>
  </cols>
  <sheetData>
    <row r="1" spans="1:17">
      <c r="A1" s="1486" t="s">
        <v>685</v>
      </c>
      <c r="B1" s="1486"/>
      <c r="C1" s="1486"/>
      <c r="D1" s="1486"/>
      <c r="E1" s="1486"/>
      <c r="F1" s="1486"/>
      <c r="G1" s="1486"/>
      <c r="H1" s="1486"/>
      <c r="I1" s="1486"/>
      <c r="J1" s="1486"/>
      <c r="K1" s="1486"/>
      <c r="L1" s="9"/>
      <c r="M1" s="9"/>
      <c r="N1" s="9"/>
      <c r="O1" s="9"/>
      <c r="P1" s="9"/>
      <c r="Q1" s="9"/>
    </row>
    <row r="2" spans="1:17">
      <c r="A2" s="1486" t="s">
        <v>686</v>
      </c>
      <c r="B2" s="1486"/>
      <c r="C2" s="1486"/>
      <c r="D2" s="1486"/>
      <c r="E2" s="1486"/>
      <c r="F2" s="1486"/>
      <c r="G2" s="1486"/>
      <c r="H2" s="1486"/>
      <c r="I2" s="1486"/>
      <c r="J2" s="1486"/>
      <c r="K2" s="1486"/>
      <c r="L2" s="9"/>
      <c r="M2" s="9"/>
      <c r="N2" s="9"/>
      <c r="O2" s="9"/>
      <c r="P2" s="9"/>
      <c r="Q2" s="9"/>
    </row>
    <row r="3" spans="1:17" ht="15" thickBot="1">
      <c r="A3" s="217" t="s">
        <v>118</v>
      </c>
      <c r="B3" s="322"/>
      <c r="C3" s="322"/>
      <c r="D3" s="1089"/>
      <c r="E3" s="1089"/>
      <c r="F3" s="1089"/>
      <c r="G3" s="322"/>
      <c r="H3" s="322"/>
      <c r="I3" s="322"/>
      <c r="J3" s="322"/>
      <c r="K3" s="322"/>
      <c r="L3" s="9"/>
      <c r="M3" s="9"/>
      <c r="N3" s="9"/>
      <c r="O3" s="9"/>
      <c r="P3" s="9"/>
      <c r="Q3" s="9"/>
    </row>
    <row r="4" spans="1:17">
      <c r="A4" s="1090"/>
      <c r="B4" s="1090"/>
      <c r="C4" s="1090"/>
      <c r="D4" s="1516" t="s">
        <v>143</v>
      </c>
      <c r="E4" s="1517"/>
      <c r="F4" s="1518"/>
      <c r="G4" s="1519" t="s">
        <v>687</v>
      </c>
      <c r="H4" s="1520"/>
      <c r="I4" s="1521"/>
      <c r="J4" s="1522"/>
      <c r="K4" s="1091"/>
      <c r="L4" s="9"/>
      <c r="M4" s="9"/>
      <c r="N4" s="9"/>
      <c r="O4" s="9"/>
      <c r="P4" s="9"/>
      <c r="Q4" s="9"/>
    </row>
    <row r="5" spans="1:17" ht="15" thickBot="1">
      <c r="A5" s="1092"/>
      <c r="B5" s="1092"/>
      <c r="C5" s="1092"/>
      <c r="D5" s="1093" t="s">
        <v>144</v>
      </c>
      <c r="E5" s="1094" t="s">
        <v>145</v>
      </c>
      <c r="F5" s="1095" t="s">
        <v>146</v>
      </c>
      <c r="G5" s="1096" t="s">
        <v>34</v>
      </c>
      <c r="H5" s="1097" t="s">
        <v>35</v>
      </c>
      <c r="I5" s="1098"/>
      <c r="J5" s="1099"/>
      <c r="K5" s="1100"/>
      <c r="L5" s="9"/>
      <c r="M5" s="9"/>
      <c r="N5" s="9"/>
      <c r="O5" s="9"/>
      <c r="P5" s="9"/>
      <c r="Q5" s="9"/>
    </row>
    <row r="6" spans="1:17">
      <c r="A6" s="1101" t="s">
        <v>631</v>
      </c>
      <c r="B6" s="1102"/>
      <c r="C6" s="1103"/>
      <c r="D6" s="1104">
        <v>13729726.182646357</v>
      </c>
      <c r="E6" s="1105">
        <v>16021596.663274817</v>
      </c>
      <c r="F6" s="1106">
        <v>15743014.328416653</v>
      </c>
      <c r="G6" s="1107">
        <f>IF(F6/E6-1&gt;5, "N/A",F6/E6-1)</f>
        <v>-1.7387925854901787E-2</v>
      </c>
      <c r="H6" s="1108">
        <f>IF(F6/D6-1&gt;5,"N/A",F6/D6-1)</f>
        <v>0.14663716661115833</v>
      </c>
      <c r="I6" s="1109"/>
      <c r="J6" s="1109"/>
      <c r="K6" s="1110"/>
      <c r="L6" s="9"/>
      <c r="M6" s="9"/>
      <c r="N6" s="9"/>
      <c r="O6" s="9"/>
      <c r="P6" s="9"/>
      <c r="Q6" s="9"/>
    </row>
    <row r="7" spans="1:17" ht="16.2">
      <c r="A7" s="1111" t="s">
        <v>914</v>
      </c>
      <c r="B7" s="1112"/>
      <c r="C7" s="1113"/>
      <c r="D7" s="1114">
        <v>10586838.057905952</v>
      </c>
      <c r="E7" s="1115">
        <v>12348184.879212271</v>
      </c>
      <c r="F7" s="1116">
        <v>12210159.744094605</v>
      </c>
      <c r="G7" s="1117">
        <f>IF(F7/E7-1&gt;5, "N/A",F7/E7-1)</f>
        <v>-1.1177767134830208E-2</v>
      </c>
      <c r="H7" s="1118">
        <f>IF(F7/D7-1&gt;5,"N/A",F7/D7-1)</f>
        <v>0.15333394893826702</v>
      </c>
      <c r="I7" s="1109"/>
      <c r="J7" s="1109"/>
      <c r="K7" s="1110"/>
      <c r="L7" s="9"/>
      <c r="M7" s="9"/>
      <c r="N7" s="9"/>
      <c r="O7" s="9"/>
      <c r="P7" s="9"/>
      <c r="Q7" s="9"/>
    </row>
    <row r="8" spans="1:17">
      <c r="A8" s="1101" t="s">
        <v>688</v>
      </c>
      <c r="B8" s="1102"/>
      <c r="C8" s="1103"/>
      <c r="D8" s="1119">
        <v>9980047.0634520091</v>
      </c>
      <c r="E8" s="1120">
        <v>11694652.977438578</v>
      </c>
      <c r="F8" s="1121">
        <v>11826777.595315188</v>
      </c>
      <c r="G8" s="1117">
        <f>IF(F8/E8-1&gt;5, "N/A",F8/E8-1)</f>
        <v>1.1297865625556014E-2</v>
      </c>
      <c r="H8" s="1118">
        <f>IF(F8/D8-1&gt;5,"N/A",F8/D8-1)</f>
        <v>0.1850422668472278</v>
      </c>
      <c r="I8" s="1109"/>
      <c r="J8" s="1109"/>
      <c r="K8" s="1110"/>
      <c r="L8" s="9"/>
      <c r="M8" s="9"/>
      <c r="N8" s="9"/>
      <c r="O8" s="9"/>
      <c r="P8" s="9"/>
      <c r="Q8" s="9"/>
    </row>
    <row r="9" spans="1:17" ht="15" thickBot="1">
      <c r="A9" s="1122" t="s">
        <v>51</v>
      </c>
      <c r="B9" s="1092"/>
      <c r="C9" s="1123"/>
      <c r="D9" s="1124">
        <v>2724094.6228300002</v>
      </c>
      <c r="E9" s="1125">
        <v>2971336.6778099998</v>
      </c>
      <c r="F9" s="1126">
        <v>2374370.8293299996</v>
      </c>
      <c r="G9" s="1127">
        <f>IF(F9/E9-1&gt;5, "N/A",F9/E9-1)</f>
        <v>-0.20090818147204681</v>
      </c>
      <c r="H9" s="1128">
        <f>IF(F9/D9-1&gt;5,"N/A",F9/D9-1)</f>
        <v>-0.12838166140377327</v>
      </c>
      <c r="I9" s="1129"/>
      <c r="J9" s="1129"/>
      <c r="K9" s="1130"/>
      <c r="L9" s="9"/>
      <c r="M9" s="9"/>
      <c r="N9" s="9"/>
      <c r="O9" s="9"/>
      <c r="P9" s="9"/>
      <c r="Q9" s="9"/>
    </row>
    <row r="10" spans="1:17">
      <c r="A10" s="1131"/>
      <c r="B10" s="1132"/>
      <c r="C10" s="1132"/>
      <c r="D10" s="1132"/>
      <c r="E10" s="1132"/>
      <c r="F10" s="1132"/>
      <c r="G10" s="1133"/>
      <c r="H10" s="1133"/>
      <c r="I10" s="1133"/>
      <c r="J10" s="1134"/>
      <c r="K10" s="1134"/>
      <c r="L10" s="9"/>
      <c r="M10" s="9"/>
      <c r="N10" s="9"/>
      <c r="O10" s="9"/>
      <c r="P10" s="9"/>
      <c r="Q10" s="9"/>
    </row>
    <row r="11" spans="1:17" ht="15" thickBot="1"/>
    <row r="12" spans="1:17">
      <c r="A12" s="1135"/>
      <c r="B12" s="1132"/>
      <c r="C12" s="1132"/>
      <c r="D12" s="1511" t="s">
        <v>28</v>
      </c>
      <c r="E12" s="1512"/>
      <c r="F12" s="1513"/>
      <c r="G12" s="1514" t="s">
        <v>29</v>
      </c>
      <c r="H12" s="1515"/>
    </row>
    <row r="13" spans="1:17" ht="15" thickBot="1">
      <c r="A13" s="1135"/>
      <c r="B13" s="1132"/>
      <c r="C13" s="1132"/>
      <c r="D13" s="1136" t="s">
        <v>31</v>
      </c>
      <c r="E13" s="1137" t="s">
        <v>32</v>
      </c>
      <c r="F13" s="1138" t="s">
        <v>33</v>
      </c>
      <c r="G13" s="1139" t="s">
        <v>34</v>
      </c>
      <c r="H13" s="1140" t="s">
        <v>35</v>
      </c>
    </row>
    <row r="14" spans="1:17">
      <c r="A14" s="1141" t="s">
        <v>304</v>
      </c>
      <c r="B14" s="1142"/>
      <c r="C14" s="1142"/>
      <c r="D14" s="1143">
        <v>640706.96077177837</v>
      </c>
      <c r="E14" s="1144">
        <v>657373.0272288702</v>
      </c>
      <c r="F14" s="1145">
        <v>651510.11994005623</v>
      </c>
      <c r="G14" s="1146">
        <f t="shared" ref="G14:G20" si="0">IF(F14/E14-1&gt;5, "N/A",F14/E14-1)</f>
        <v>-8.9186915890492324E-3</v>
      </c>
      <c r="H14" s="1147">
        <f t="shared" ref="H14:H20" si="1">IF(F14/D14-1&gt;5,"N/A",F14/D14-1)</f>
        <v>1.6861310754708647E-2</v>
      </c>
    </row>
    <row r="15" spans="1:17">
      <c r="A15" s="1148" t="s">
        <v>305</v>
      </c>
      <c r="B15" s="1132"/>
      <c r="C15" s="1132"/>
      <c r="D15" s="1149">
        <v>-383524.71967441071</v>
      </c>
      <c r="E15" s="1150">
        <v>-495531.73846912524</v>
      </c>
      <c r="F15" s="1151">
        <v>-627790.74184779846</v>
      </c>
      <c r="G15" s="1152">
        <f>-IF(F15/E15-1&gt;5, "N/A",F15/E15-1)</f>
        <v>-0.26690319329952228</v>
      </c>
      <c r="H15" s="1153">
        <f>-IF(F15/D15-1&gt;5,"N/A",F15/D15-1)</f>
        <v>-0.63689772690728996</v>
      </c>
    </row>
    <row r="16" spans="1:17">
      <c r="A16" s="1148" t="s">
        <v>310</v>
      </c>
      <c r="B16" s="1132"/>
      <c r="C16" s="1132"/>
      <c r="D16" s="1149">
        <v>-156165.44987862548</v>
      </c>
      <c r="E16" s="1150">
        <v>-173855.02315595723</v>
      </c>
      <c r="F16" s="1151">
        <v>-142699.89338086839</v>
      </c>
      <c r="G16" s="1152">
        <f>-IF(F16/E16-1&gt;5, "N/A",F16/E16-1)</f>
        <v>0.17920178094101435</v>
      </c>
      <c r="H16" s="1153">
        <f>-IF(F16/D16-1&gt;5,"N/A",F16/D16-1)</f>
        <v>8.6226220385000385E-2</v>
      </c>
    </row>
    <row r="17" spans="1:8">
      <c r="A17" s="1148" t="s">
        <v>689</v>
      </c>
      <c r="B17" s="1132"/>
      <c r="C17" s="1132"/>
      <c r="D17" s="1149">
        <v>-50158.520473353397</v>
      </c>
      <c r="E17" s="1150">
        <v>-11233.51637653861</v>
      </c>
      <c r="F17" s="1151">
        <v>-30217.545238202398</v>
      </c>
      <c r="G17" s="1152">
        <f>-IF(F17/E17-1&gt;5, "N/A",F17/E17-1)</f>
        <v>-1.6899453586334068</v>
      </c>
      <c r="H17" s="1153">
        <f>-IF(F17/D17-1&gt;5,"N/A",F17/D17-1)</f>
        <v>0.397559079633232</v>
      </c>
    </row>
    <row r="18" spans="1:8">
      <c r="A18" s="1154" t="s">
        <v>690</v>
      </c>
      <c r="B18" s="1155"/>
      <c r="C18" s="1155"/>
      <c r="D18" s="1156">
        <v>50858.270745388778</v>
      </c>
      <c r="E18" s="1157">
        <v>-23247.250772750878</v>
      </c>
      <c r="F18" s="1158">
        <v>-149198.06052681303</v>
      </c>
      <c r="G18" s="1159" t="str">
        <f t="shared" si="0"/>
        <v>N/A</v>
      </c>
      <c r="H18" s="1160">
        <f t="shared" si="1"/>
        <v>-3.9336046692138176</v>
      </c>
    </row>
    <row r="19" spans="1:8">
      <c r="A19" s="1148" t="s">
        <v>691</v>
      </c>
      <c r="B19" s="1132"/>
      <c r="C19" s="1132"/>
      <c r="D19" s="1161"/>
      <c r="E19" s="1150"/>
      <c r="F19" s="1151"/>
      <c r="G19" s="1152"/>
      <c r="H19" s="1153"/>
    </row>
    <row r="20" spans="1:8">
      <c r="A20" s="1148" t="s">
        <v>692</v>
      </c>
      <c r="B20" s="1132"/>
      <c r="C20" s="1132"/>
      <c r="D20" s="1161">
        <v>135098.86784704431</v>
      </c>
      <c r="E20" s="1150">
        <v>137683.88767532533</v>
      </c>
      <c r="F20" s="1151">
        <v>149456.73321606955</v>
      </c>
      <c r="G20" s="1152">
        <f t="shared" si="0"/>
        <v>8.550634166073201E-2</v>
      </c>
      <c r="H20" s="1153">
        <f t="shared" si="1"/>
        <v>0.10627672605873251</v>
      </c>
    </row>
    <row r="21" spans="1:8">
      <c r="A21" s="1148"/>
      <c r="B21" s="1132"/>
      <c r="C21" s="1132"/>
      <c r="D21" s="1161"/>
      <c r="E21" s="1150"/>
      <c r="F21" s="1151"/>
      <c r="G21" s="1152"/>
      <c r="H21" s="1153"/>
    </row>
    <row r="22" spans="1:8">
      <c r="A22" s="1148" t="s">
        <v>506</v>
      </c>
      <c r="B22" s="1132"/>
      <c r="C22" s="1132"/>
      <c r="D22" s="1149">
        <v>-105253.88758898541</v>
      </c>
      <c r="E22" s="1150">
        <v>-119899.99283505697</v>
      </c>
      <c r="F22" s="1151">
        <v>-108835.9281452178</v>
      </c>
      <c r="G22" s="1152">
        <f>-IF(F22/E22-1&gt;5, "N/A",F22/E22-1)</f>
        <v>9.2277442460398595E-2</v>
      </c>
      <c r="H22" s="1153">
        <f>-IF(F22/D22-1&gt;5,"N/A",F22/D22-1)</f>
        <v>-3.4032382444819431E-2</v>
      </c>
    </row>
    <row r="23" spans="1:8">
      <c r="A23" s="1148"/>
      <c r="B23" s="1132"/>
      <c r="C23" s="1132"/>
      <c r="D23" s="1161"/>
      <c r="E23" s="1150"/>
      <c r="F23" s="1151"/>
      <c r="G23" s="1152"/>
      <c r="H23" s="1153"/>
    </row>
    <row r="24" spans="1:8">
      <c r="A24" s="1148" t="s">
        <v>681</v>
      </c>
      <c r="B24" s="1132"/>
      <c r="C24" s="1132"/>
      <c r="D24" s="1161">
        <v>8339.139618245099</v>
      </c>
      <c r="E24" s="1150">
        <v>16423.803303560599</v>
      </c>
      <c r="F24" s="1151">
        <v>3241.3381097130996</v>
      </c>
      <c r="G24" s="1152">
        <f>IF(F24/E24-1&gt;5, "N/A",F24/E24-1)</f>
        <v>-0.80264387914275659</v>
      </c>
      <c r="H24" s="1153">
        <f>IF(F24/D24-1&gt;5,"N/A",F24/D24-1)</f>
        <v>-0.61131024804748235</v>
      </c>
    </row>
    <row r="25" spans="1:8">
      <c r="A25" s="1148" t="s">
        <v>693</v>
      </c>
      <c r="B25" s="1132"/>
      <c r="C25" s="1132"/>
      <c r="D25" s="1161">
        <v>1589.5415768180001</v>
      </c>
      <c r="E25" s="1150">
        <v>-2276.2260540625998</v>
      </c>
      <c r="F25" s="1151">
        <v>566.42686195659996</v>
      </c>
      <c r="G25" s="1152">
        <f>IF(F25/E25-1&gt;5, "N/A",F25/E25-1)</f>
        <v>-1.2488447318075653</v>
      </c>
      <c r="H25" s="1153">
        <f>IF(F25/D25-1&gt;5,"N/A",F25/D25-1)</f>
        <v>-0.64365395015933269</v>
      </c>
    </row>
    <row r="26" spans="1:8">
      <c r="A26" s="1162" t="s">
        <v>694</v>
      </c>
      <c r="B26" s="1163"/>
      <c r="C26" s="1163"/>
      <c r="D26" s="1164">
        <v>17186.093149999997</v>
      </c>
      <c r="E26" s="1150">
        <v>16625.282289999996</v>
      </c>
      <c r="F26" s="1151">
        <v>23377.300109421598</v>
      </c>
      <c r="G26" s="1152">
        <f>IF(F26/E26-1&gt;5, "N/A",F26/E26-1)</f>
        <v>0.40612951417269461</v>
      </c>
      <c r="H26" s="1153">
        <f>IF(F26/D26-1&gt;5,"N/A",F26/D26-1)</f>
        <v>0.36024516481930058</v>
      </c>
    </row>
    <row r="27" spans="1:8">
      <c r="A27" s="1529" t="s">
        <v>695</v>
      </c>
      <c r="B27" s="1530"/>
      <c r="C27" s="1530"/>
      <c r="D27" s="1149">
        <v>-6430.402</v>
      </c>
      <c r="E27" s="1150">
        <v>-17079.476519999997</v>
      </c>
      <c r="F27" s="1151">
        <v>-13906.47666</v>
      </c>
      <c r="G27" s="1152">
        <f>-IF(F27/E27-1&gt;5, "N/A",F27/E27-1)</f>
        <v>0.18577851939925827</v>
      </c>
      <c r="H27" s="1153">
        <f>-IF(F27/D27-1&gt;5,"N/A",F27/D27-1)</f>
        <v>-1.1626138863480073</v>
      </c>
    </row>
    <row r="28" spans="1:8">
      <c r="A28" s="1148" t="s">
        <v>44</v>
      </c>
      <c r="B28" s="1132"/>
      <c r="C28" s="1132"/>
      <c r="D28" s="1149">
        <v>-1549.5798675218</v>
      </c>
      <c r="E28" s="1150">
        <v>391.43088226000009</v>
      </c>
      <c r="F28" s="1151">
        <v>-1399.0599815196999</v>
      </c>
      <c r="G28" s="1152">
        <f>IF(F28/E28-1&gt;5, "N/A",F28/E28-1)</f>
        <v>-4.5742197279937731</v>
      </c>
      <c r="H28" s="1153">
        <f>-IF(F28/D28-1&gt;5,"N/A",F28/D28-1)</f>
        <v>9.7135932878904985E-2</v>
      </c>
    </row>
    <row r="29" spans="1:8">
      <c r="A29" s="1148"/>
      <c r="B29" s="1132"/>
      <c r="C29" s="1132"/>
      <c r="D29" s="1161"/>
      <c r="E29" s="1150"/>
      <c r="F29" s="1151"/>
      <c r="G29" s="1152"/>
      <c r="H29" s="1153"/>
    </row>
    <row r="30" spans="1:8">
      <c r="A30" s="1154" t="s">
        <v>696</v>
      </c>
      <c r="B30" s="1155"/>
      <c r="C30" s="1155"/>
      <c r="D30" s="1156">
        <v>99838.043480988985</v>
      </c>
      <c r="E30" s="1157">
        <v>8621.4579692754778</v>
      </c>
      <c r="F30" s="1158">
        <v>-96697.727016389676</v>
      </c>
      <c r="G30" s="1159" t="s">
        <v>395</v>
      </c>
      <c r="H30" s="1160">
        <f>IF(F30/D30-1&gt;5,"N/A",F30/D30-1)</f>
        <v>-1.9685458933778355</v>
      </c>
    </row>
    <row r="31" spans="1:8">
      <c r="A31" s="1148" t="s">
        <v>46</v>
      </c>
      <c r="B31" s="1132"/>
      <c r="C31" s="1132"/>
      <c r="D31" s="1149">
        <v>-2523.0149833142</v>
      </c>
      <c r="E31" s="1150">
        <v>-920.61154602259967</v>
      </c>
      <c r="F31" s="1151">
        <v>-1729.8780136118</v>
      </c>
      <c r="G31" s="1152">
        <f>-IF(F31/E31-1&gt;5, "N/A",F31/E31-1)</f>
        <v>-0.87905313710820443</v>
      </c>
      <c r="H31" s="1153">
        <f>-IF(F31/D31-1&gt;5,"N/A",F31/D31-1)</f>
        <v>0.31436078459611261</v>
      </c>
    </row>
    <row r="32" spans="1:8">
      <c r="A32" s="1148"/>
      <c r="B32" s="1132"/>
      <c r="C32" s="1132"/>
      <c r="D32" s="1161"/>
      <c r="E32" s="1150"/>
      <c r="F32" s="1151"/>
      <c r="G32" s="1152"/>
      <c r="H32" s="1153"/>
    </row>
    <row r="33" spans="1:11" ht="15" thickBot="1">
      <c r="A33" s="1165" t="s">
        <v>555</v>
      </c>
      <c r="B33" s="1166"/>
      <c r="C33" s="1166"/>
      <c r="D33" s="1167">
        <v>97315.028497674779</v>
      </c>
      <c r="E33" s="1168">
        <v>7700.8464232528786</v>
      </c>
      <c r="F33" s="1169">
        <v>-98427.605030001476</v>
      </c>
      <c r="G33" s="1170" t="s">
        <v>395</v>
      </c>
      <c r="H33" s="1171">
        <f>IF(F33/D33-1&gt;5,"N/A",F33/D33-1)</f>
        <v>-2.0114327308895898</v>
      </c>
    </row>
    <row r="34" spans="1:11" ht="15" thickBot="1"/>
    <row r="35" spans="1:11">
      <c r="A35" s="1172" t="s">
        <v>697</v>
      </c>
      <c r="B35" s="1173"/>
      <c r="C35" s="1174"/>
      <c r="D35" s="1175"/>
      <c r="E35" s="1176"/>
      <c r="F35" s="1177"/>
      <c r="G35" s="1178"/>
      <c r="H35" s="1179"/>
    </row>
    <row r="36" spans="1:11">
      <c r="A36" s="1148" t="s">
        <v>698</v>
      </c>
      <c r="B36" s="1132"/>
      <c r="C36" s="1180"/>
      <c r="D36" s="1181">
        <v>0.13042465834894415</v>
      </c>
      <c r="E36" s="1182">
        <v>0.20596661665979907</v>
      </c>
      <c r="F36" s="1182">
        <v>0.18195579314310414</v>
      </c>
      <c r="G36" s="1183" t="s">
        <v>699</v>
      </c>
      <c r="H36" s="1184" t="s">
        <v>700</v>
      </c>
    </row>
    <row r="37" spans="1:11" ht="16.8">
      <c r="A37" s="1148" t="s">
        <v>915</v>
      </c>
      <c r="B37" s="1132"/>
      <c r="C37" s="1180"/>
      <c r="D37" s="1181">
        <v>-0.5985961494977784</v>
      </c>
      <c r="E37" s="1182">
        <v>-0.7538060095924829</v>
      </c>
      <c r="F37" s="1182">
        <v>-0.96359323153040177</v>
      </c>
      <c r="G37" s="1183" t="s">
        <v>701</v>
      </c>
      <c r="H37" s="1184" t="s">
        <v>702</v>
      </c>
    </row>
    <row r="38" spans="1:11" ht="14.55" customHeight="1">
      <c r="A38" s="1306" t="s">
        <v>703</v>
      </c>
      <c r="B38" s="1301"/>
      <c r="C38" s="1302"/>
      <c r="D38" s="1303">
        <v>-0.32202548588429031</v>
      </c>
      <c r="E38" s="1304">
        <v>-0.28155785507770104</v>
      </c>
      <c r="F38" s="1305">
        <v>-0.26541021133329518</v>
      </c>
      <c r="G38" s="1183" t="s">
        <v>704</v>
      </c>
      <c r="H38" s="1184" t="s">
        <v>705</v>
      </c>
    </row>
    <row r="39" spans="1:11">
      <c r="A39" s="1148" t="s">
        <v>706</v>
      </c>
      <c r="B39" s="1132"/>
      <c r="C39" s="1180"/>
      <c r="D39" s="1187">
        <v>-0.16427773386791272</v>
      </c>
      <c r="E39" s="1188">
        <v>-0.18239262620873053</v>
      </c>
      <c r="F39" s="1188">
        <v>-0.16705178448376445</v>
      </c>
      <c r="G39" s="1183" t="s">
        <v>707</v>
      </c>
      <c r="H39" s="1189" t="s">
        <v>708</v>
      </c>
    </row>
    <row r="40" spans="1:11" ht="16.8">
      <c r="A40" s="1190" t="s">
        <v>916</v>
      </c>
      <c r="B40" s="1185"/>
      <c r="C40" s="1186"/>
      <c r="D40" s="1187">
        <v>0.14454485146655763</v>
      </c>
      <c r="E40" s="1188">
        <v>1.1889954573064611E-2</v>
      </c>
      <c r="F40" s="1188">
        <v>-0.14471083857429207</v>
      </c>
      <c r="G40" s="1183" t="s">
        <v>709</v>
      </c>
      <c r="H40" s="1191" t="s">
        <v>710</v>
      </c>
    </row>
    <row r="41" spans="1:11">
      <c r="A41" s="1148" t="s">
        <v>711</v>
      </c>
      <c r="B41" s="1132"/>
      <c r="C41" s="1180"/>
      <c r="D41" s="1192">
        <v>0.10608379211859682</v>
      </c>
      <c r="E41" s="1193">
        <v>6.8390228008713286E-3</v>
      </c>
      <c r="F41" s="1193">
        <v>-9.7608898410268846E-2</v>
      </c>
      <c r="G41" s="1183" t="s">
        <v>712</v>
      </c>
      <c r="H41" s="1191" t="s">
        <v>713</v>
      </c>
    </row>
    <row r="42" spans="1:11" ht="16.8">
      <c r="A42" s="1148" t="s">
        <v>917</v>
      </c>
      <c r="B42" s="1132"/>
      <c r="C42" s="1180"/>
      <c r="D42" s="1194">
        <v>0.87553671649217613</v>
      </c>
      <c r="E42" s="1193">
        <v>1.1088497738524965</v>
      </c>
      <c r="F42" s="1195">
        <v>1.3342738655633395</v>
      </c>
      <c r="G42" s="1183" t="s">
        <v>714</v>
      </c>
      <c r="H42" s="1191" t="s">
        <v>715</v>
      </c>
    </row>
    <row r="43" spans="1:11" ht="16.8">
      <c r="A43" s="1148" t="s">
        <v>918</v>
      </c>
      <c r="B43" s="1132"/>
      <c r="C43" s="1180"/>
      <c r="D43" s="1194">
        <v>0.944223632869583</v>
      </c>
      <c r="E43" s="1195">
        <v>0.81379131706027674</v>
      </c>
      <c r="F43" s="1195">
        <v>0.85499960010079623</v>
      </c>
      <c r="G43" s="1196" t="s">
        <v>716</v>
      </c>
      <c r="H43" s="1191" t="s">
        <v>717</v>
      </c>
    </row>
    <row r="44" spans="1:11" ht="16.8" thickBot="1">
      <c r="A44" s="1197" t="s">
        <v>919</v>
      </c>
      <c r="B44" s="1198"/>
      <c r="C44" s="1199"/>
      <c r="D44" s="1200">
        <v>1.2680103015292505</v>
      </c>
      <c r="E44" s="1201">
        <v>1.34</v>
      </c>
      <c r="F44" s="1202">
        <v>1.248</v>
      </c>
      <c r="G44" s="1203" t="s">
        <v>718</v>
      </c>
      <c r="H44" s="1204" t="s">
        <v>719</v>
      </c>
    </row>
    <row r="46" spans="1:11" s="181" customFormat="1" ht="13.8">
      <c r="A46" s="1135" t="s">
        <v>720</v>
      </c>
      <c r="B46" s="1135"/>
      <c r="C46" s="1135"/>
      <c r="D46" s="1135"/>
      <c r="E46" s="1135"/>
      <c r="F46" s="1135"/>
      <c r="G46" s="1135"/>
      <c r="H46" s="1135"/>
      <c r="I46" s="1135"/>
      <c r="J46" s="1135"/>
      <c r="K46" s="1135"/>
    </row>
    <row r="47" spans="1:11" s="182" customFormat="1" ht="13.8">
      <c r="A47" s="1205" t="s">
        <v>721</v>
      </c>
      <c r="B47" s="1205"/>
      <c r="C47" s="1205"/>
      <c r="D47" s="1205"/>
      <c r="E47" s="1205"/>
      <c r="F47" s="1205"/>
      <c r="G47" s="1205"/>
      <c r="H47" s="1205"/>
      <c r="I47" s="1205"/>
      <c r="J47" s="1205"/>
      <c r="K47" s="1205"/>
    </row>
    <row r="48" spans="1:11" s="182" customFormat="1" ht="13.8">
      <c r="A48" s="1205" t="s">
        <v>722</v>
      </c>
      <c r="B48" s="1205"/>
      <c r="C48" s="1205"/>
      <c r="D48" s="1205"/>
      <c r="E48" s="1205"/>
      <c r="F48" s="1205"/>
      <c r="G48" s="1205"/>
      <c r="H48" s="1205"/>
      <c r="I48" s="1205"/>
      <c r="J48" s="1205"/>
      <c r="K48" s="1205"/>
    </row>
    <row r="49" spans="1:11" s="182" customFormat="1" ht="13.8">
      <c r="A49" s="1205" t="s">
        <v>723</v>
      </c>
      <c r="B49" s="1205"/>
      <c r="C49" s="1205"/>
      <c r="D49" s="1205"/>
      <c r="E49" s="1205"/>
      <c r="F49" s="1205"/>
      <c r="G49" s="1205"/>
      <c r="H49" s="1205"/>
      <c r="I49" s="1205"/>
      <c r="J49" s="1205"/>
      <c r="K49" s="1205"/>
    </row>
    <row r="50" spans="1:11" s="182" customFormat="1" ht="13.8">
      <c r="A50" s="1205" t="s">
        <v>724</v>
      </c>
      <c r="B50" s="1205"/>
      <c r="C50" s="1205"/>
      <c r="D50" s="1205"/>
      <c r="E50" s="1205"/>
      <c r="F50" s="1205"/>
      <c r="G50" s="1205"/>
      <c r="H50" s="1205"/>
      <c r="I50" s="1205"/>
      <c r="J50" s="1205"/>
      <c r="K50" s="1205"/>
    </row>
    <row r="51" spans="1:11" s="182" customFormat="1" ht="13.8">
      <c r="A51" s="1205" t="s">
        <v>725</v>
      </c>
      <c r="B51" s="1205"/>
      <c r="C51" s="1205"/>
      <c r="D51" s="1205"/>
      <c r="E51" s="1205"/>
      <c r="F51" s="1205"/>
      <c r="G51" s="1205"/>
      <c r="H51" s="1205"/>
      <c r="I51" s="1205"/>
      <c r="J51" s="1205"/>
      <c r="K51" s="1205"/>
    </row>
    <row r="52" spans="1:11" s="182" customFormat="1" ht="13.8">
      <c r="A52" s="1205" t="s">
        <v>726</v>
      </c>
      <c r="B52" s="1205"/>
      <c r="C52" s="1205"/>
      <c r="D52" s="1205"/>
      <c r="E52" s="1205"/>
      <c r="F52" s="1205"/>
      <c r="G52" s="1205"/>
      <c r="H52" s="1205"/>
      <c r="I52" s="1205"/>
      <c r="J52" s="1205"/>
      <c r="K52" s="1205"/>
    </row>
    <row r="53" spans="1:11" s="182" customFormat="1" ht="13.8">
      <c r="A53" s="1205" t="s">
        <v>727</v>
      </c>
      <c r="B53" s="1205"/>
      <c r="C53" s="1205"/>
      <c r="D53" s="1205"/>
      <c r="E53" s="1205"/>
      <c r="F53" s="1205"/>
      <c r="G53" s="1205"/>
      <c r="H53" s="1205"/>
      <c r="I53" s="1205"/>
      <c r="J53" s="1205"/>
      <c r="K53" s="1205"/>
    </row>
    <row r="56" spans="1:11">
      <c r="A56" s="1527" t="s">
        <v>728</v>
      </c>
      <c r="B56" s="1527"/>
      <c r="C56" s="1527"/>
      <c r="D56" s="1527"/>
      <c r="E56" s="1527"/>
      <c r="F56" s="1527"/>
      <c r="G56" s="1527"/>
      <c r="H56" s="1527"/>
      <c r="I56" s="1527"/>
    </row>
    <row r="57" spans="1:11" ht="15" thickBot="1">
      <c r="A57" s="1528" t="s">
        <v>729</v>
      </c>
      <c r="B57" s="1528"/>
      <c r="C57" s="1528"/>
      <c r="D57" s="1528"/>
      <c r="E57" s="1528"/>
      <c r="F57" s="1528"/>
      <c r="G57" s="1528"/>
      <c r="H57" s="1528"/>
      <c r="I57" s="1528"/>
    </row>
    <row r="58" spans="1:11">
      <c r="A58" s="1206"/>
      <c r="B58" s="1523" t="s">
        <v>28</v>
      </c>
      <c r="C58" s="1524"/>
      <c r="D58" s="1525"/>
      <c r="E58" s="1526" t="s">
        <v>687</v>
      </c>
      <c r="F58" s="1515"/>
    </row>
    <row r="59" spans="1:11" ht="15" thickBot="1">
      <c r="A59" s="1206"/>
      <c r="B59" s="1207" t="s">
        <v>31</v>
      </c>
      <c r="C59" s="1208" t="s">
        <v>32</v>
      </c>
      <c r="D59" s="1209" t="s">
        <v>33</v>
      </c>
      <c r="E59" s="605" t="s">
        <v>34</v>
      </c>
      <c r="F59" s="709" t="s">
        <v>35</v>
      </c>
    </row>
    <row r="60" spans="1:11">
      <c r="A60" s="1210" t="s">
        <v>730</v>
      </c>
      <c r="B60" s="1211"/>
      <c r="C60" s="1211"/>
      <c r="D60" s="1211"/>
      <c r="E60" s="1212"/>
      <c r="F60" s="1213"/>
    </row>
    <row r="61" spans="1:11">
      <c r="A61" s="1214" t="s">
        <v>304</v>
      </c>
      <c r="B61" s="1215">
        <v>278256.44465000002</v>
      </c>
      <c r="C61" s="1216">
        <v>288741.6442499999</v>
      </c>
      <c r="D61" s="1216">
        <v>277944.46193999995</v>
      </c>
      <c r="E61" s="1217">
        <v>-3.7393921261497987E-2</v>
      </c>
      <c r="F61" s="1218">
        <v>-1.1212056935194781E-3</v>
      </c>
    </row>
    <row r="62" spans="1:11" ht="15" thickBot="1">
      <c r="A62" s="1214" t="s">
        <v>731</v>
      </c>
      <c r="B62" s="1219">
        <v>-213978.05145999999</v>
      </c>
      <c r="C62" s="1220">
        <v>-223321.90077000007</v>
      </c>
      <c r="D62" s="1221">
        <v>-215638.35821999999</v>
      </c>
      <c r="E62" s="1217">
        <v>3.4405683112617713E-2</v>
      </c>
      <c r="F62" s="1218">
        <v>-7.7592386166316363E-3</v>
      </c>
    </row>
    <row r="63" spans="1:11" ht="15" thickBot="1">
      <c r="A63" s="1214" t="s">
        <v>310</v>
      </c>
      <c r="B63" s="1222">
        <v>-12117.963170000001</v>
      </c>
      <c r="C63" s="1223">
        <v>-11583.38147</v>
      </c>
      <c r="D63" s="1224">
        <v>-12309.43777</v>
      </c>
      <c r="E63" s="1217">
        <v>-6.2680858942652184E-2</v>
      </c>
      <c r="F63" s="1218">
        <v>-1.5800889746391267E-2</v>
      </c>
    </row>
    <row r="64" spans="1:11">
      <c r="A64" s="1214" t="s">
        <v>689</v>
      </c>
      <c r="B64" s="1225">
        <v>-2845.4729799999996</v>
      </c>
      <c r="C64" s="1226">
        <v>-1997.2191699999985</v>
      </c>
      <c r="D64" s="1150">
        <v>-2877.0109400000001</v>
      </c>
      <c r="E64" s="1217">
        <v>-0.44050837445146418</v>
      </c>
      <c r="F64" s="1218">
        <v>-1.1083556309152032E-2</v>
      </c>
    </row>
    <row r="65" spans="1:17">
      <c r="A65" s="1227" t="s">
        <v>732</v>
      </c>
      <c r="B65" s="1228">
        <v>49314.95704000003</v>
      </c>
      <c r="C65" s="1229">
        <v>51839.142839999833</v>
      </c>
      <c r="D65" s="1230">
        <v>47119.655009999951</v>
      </c>
      <c r="E65" s="1231">
        <v>-9.1041008231298459E-2</v>
      </c>
      <c r="F65" s="1232">
        <v>-4.4515947326476235E-2</v>
      </c>
    </row>
    <row r="66" spans="1:17">
      <c r="A66" s="1233"/>
      <c r="B66" s="1215"/>
      <c r="C66" s="1234"/>
      <c r="D66" s="1216"/>
      <c r="E66" s="1217"/>
      <c r="F66" s="1218"/>
    </row>
    <row r="67" spans="1:17">
      <c r="A67" s="1214" t="s">
        <v>692</v>
      </c>
      <c r="B67" s="1235">
        <v>532.10600000000022</v>
      </c>
      <c r="C67" s="1234">
        <v>1670.9204900000013</v>
      </c>
      <c r="D67" s="1216">
        <v>1187.7282100000004</v>
      </c>
      <c r="E67" s="1217">
        <v>-0.28917730250587836</v>
      </c>
      <c r="F67" s="1218">
        <v>1.2321270761840686</v>
      </c>
    </row>
    <row r="68" spans="1:17">
      <c r="A68" s="1214" t="s">
        <v>506</v>
      </c>
      <c r="B68" s="1225">
        <v>-19659.054430000004</v>
      </c>
      <c r="C68" s="1236">
        <v>-28515.106329999995</v>
      </c>
      <c r="D68" s="1150">
        <v>-20708.533959999997</v>
      </c>
      <c r="E68" s="1217">
        <v>0.2737697092781628</v>
      </c>
      <c r="F68" s="1218">
        <v>-5.3384028908250558E-2</v>
      </c>
    </row>
    <row r="69" spans="1:17">
      <c r="A69" s="1214" t="s">
        <v>681</v>
      </c>
      <c r="B69" s="1235">
        <v>243.72463999999962</v>
      </c>
      <c r="C69" s="1234">
        <v>2280.0328300000006</v>
      </c>
      <c r="D69" s="1216">
        <v>-417.06000000000051</v>
      </c>
      <c r="E69" s="1217">
        <v>-1.1829184187668036</v>
      </c>
      <c r="F69" s="1218">
        <v>-2.7111934189337656</v>
      </c>
    </row>
    <row r="70" spans="1:17" ht="15" thickBot="1">
      <c r="A70" s="1214" t="s">
        <v>693</v>
      </c>
      <c r="B70" s="1219">
        <v>919.0790800000002</v>
      </c>
      <c r="C70" s="1237">
        <v>270.83784000000014</v>
      </c>
      <c r="D70" s="1221">
        <v>1384.9884299999999</v>
      </c>
      <c r="E70" s="1217">
        <v>4.1137183415729472</v>
      </c>
      <c r="F70" s="1218">
        <v>0.50693064409647914</v>
      </c>
    </row>
    <row r="71" spans="1:17">
      <c r="A71" s="1214" t="s">
        <v>44</v>
      </c>
      <c r="B71" s="1225">
        <v>-9825.2590199999995</v>
      </c>
      <c r="C71" s="1236">
        <v>-9023.0802300000068</v>
      </c>
      <c r="D71" s="1150">
        <v>-8645.3670099999999</v>
      </c>
      <c r="E71" s="1217">
        <v>4.1860784828686715E-2</v>
      </c>
      <c r="F71" s="1218">
        <v>0.12008762390876893</v>
      </c>
    </row>
    <row r="72" spans="1:17">
      <c r="A72" s="1238"/>
      <c r="B72" s="1239"/>
      <c r="C72" s="1240"/>
      <c r="D72" s="1240"/>
      <c r="E72" s="1217"/>
      <c r="F72" s="1218"/>
    </row>
    <row r="73" spans="1:17">
      <c r="A73" s="1227" t="s">
        <v>733</v>
      </c>
      <c r="B73" s="1228">
        <v>21525.553310000025</v>
      </c>
      <c r="C73" s="1230">
        <v>18522.747439999835</v>
      </c>
      <c r="D73" s="1230">
        <v>19921.410679999957</v>
      </c>
      <c r="E73" s="1231">
        <v>7.5510571233061929E-2</v>
      </c>
      <c r="F73" s="1232">
        <v>-7.4522712930907065E-2</v>
      </c>
    </row>
    <row r="74" spans="1:17">
      <c r="A74" s="1241"/>
      <c r="B74" s="1242"/>
      <c r="C74" s="1242"/>
      <c r="D74" s="1242"/>
      <c r="E74" s="1217"/>
      <c r="F74" s="1218"/>
    </row>
    <row r="75" spans="1:17">
      <c r="A75" s="1227" t="s">
        <v>734</v>
      </c>
      <c r="B75" s="1230">
        <v>12764.578669999999</v>
      </c>
      <c r="C75" s="1230">
        <v>14647.161050000001</v>
      </c>
      <c r="D75" s="1230">
        <v>26749.65209</v>
      </c>
      <c r="E75" s="1231">
        <v>0.82626872188313905</v>
      </c>
      <c r="F75" s="1232">
        <v>1.0956157489842164</v>
      </c>
      <c r="L75" s="9"/>
      <c r="M75" s="9"/>
      <c r="N75" s="9"/>
      <c r="O75" s="9"/>
      <c r="P75" s="9"/>
      <c r="Q75" s="9"/>
    </row>
    <row r="76" spans="1:17">
      <c r="A76" s="1243"/>
      <c r="B76" s="1242"/>
      <c r="C76" s="1242"/>
      <c r="D76" s="1242"/>
      <c r="E76" s="1217"/>
      <c r="F76" s="1218"/>
      <c r="L76" s="9"/>
      <c r="M76" s="9"/>
      <c r="N76" s="9"/>
      <c r="O76" s="9"/>
      <c r="P76" s="9"/>
      <c r="Q76" s="9"/>
    </row>
    <row r="77" spans="1:17" ht="15" thickBot="1">
      <c r="A77" s="1244" t="s">
        <v>555</v>
      </c>
      <c r="B77" s="1245">
        <v>34290.13198000002</v>
      </c>
      <c r="C77" s="1245">
        <v>33169.908489999834</v>
      </c>
      <c r="D77" s="1245">
        <v>46671.06276999996</v>
      </c>
      <c r="E77" s="1246">
        <v>0.40703019376946714</v>
      </c>
      <c r="F77" s="1247">
        <v>0.36106395849456674</v>
      </c>
      <c r="L77" s="9"/>
      <c r="M77" s="9"/>
      <c r="N77" s="9"/>
      <c r="O77" s="9"/>
      <c r="P77" s="9"/>
      <c r="Q77" s="9"/>
    </row>
    <row r="78" spans="1:17">
      <c r="L78" s="9"/>
      <c r="M78" s="9"/>
      <c r="N78" s="9"/>
      <c r="O78" s="9"/>
      <c r="P78" s="9"/>
      <c r="Q78" s="9"/>
    </row>
    <row r="79" spans="1:17">
      <c r="L79" s="9"/>
      <c r="M79" s="9"/>
      <c r="N79" s="9"/>
      <c r="O79" s="9"/>
      <c r="P79" s="9"/>
      <c r="Q79" s="9"/>
    </row>
    <row r="80" spans="1:17">
      <c r="L80" s="9"/>
      <c r="M80" s="9"/>
      <c r="N80" s="9"/>
      <c r="O80" s="9"/>
      <c r="P80" s="9"/>
      <c r="Q80" s="9"/>
    </row>
    <row r="81" spans="12:17">
      <c r="L81" s="9"/>
      <c r="M81" s="9"/>
      <c r="N81" s="9"/>
      <c r="O81" s="9"/>
      <c r="P81" s="9"/>
      <c r="Q81" s="9"/>
    </row>
    <row r="82" spans="12:17">
      <c r="L82" s="9"/>
      <c r="M82" s="9"/>
      <c r="N82" s="9"/>
      <c r="O82" s="9"/>
      <c r="P82" s="9"/>
      <c r="Q82" s="9"/>
    </row>
    <row r="83" spans="12:17">
      <c r="L83" s="9"/>
      <c r="M83" s="9"/>
      <c r="N83" s="9"/>
      <c r="O83" s="9"/>
      <c r="P83" s="9"/>
      <c r="Q83" s="9"/>
    </row>
    <row r="84" spans="12:17">
      <c r="L84" s="9"/>
      <c r="M84" s="9"/>
      <c r="N84" s="9"/>
      <c r="O84" s="9"/>
      <c r="P84" s="9"/>
      <c r="Q84" s="9"/>
    </row>
    <row r="85" spans="12:17">
      <c r="L85" s="9"/>
      <c r="M85" s="9"/>
      <c r="N85" s="9"/>
      <c r="O85" s="9"/>
      <c r="P85" s="9"/>
      <c r="Q85" s="9"/>
    </row>
    <row r="86" spans="12:17">
      <c r="L86" s="9"/>
      <c r="M86" s="9"/>
      <c r="N86" s="9"/>
      <c r="O86" s="9"/>
      <c r="P86" s="9"/>
      <c r="Q86" s="9"/>
    </row>
    <row r="87" spans="12:17">
      <c r="L87" s="9"/>
      <c r="M87" s="9"/>
      <c r="N87" s="9"/>
      <c r="O87" s="9"/>
      <c r="P87" s="9"/>
      <c r="Q87" s="9"/>
    </row>
  </sheetData>
  <mergeCells count="12">
    <mergeCell ref="B58:D58"/>
    <mergeCell ref="E58:F58"/>
    <mergeCell ref="A56:I56"/>
    <mergeCell ref="A57:I57"/>
    <mergeCell ref="A27:C27"/>
    <mergeCell ref="D12:F12"/>
    <mergeCell ref="G12:H12"/>
    <mergeCell ref="A1:K1"/>
    <mergeCell ref="A2:K2"/>
    <mergeCell ref="D4:F4"/>
    <mergeCell ref="G4:H4"/>
    <mergeCell ref="I4:J4"/>
  </mergeCells>
  <hyperlinks>
    <hyperlink ref="A3" location="Index!A1" display="Back to index" xr:uid="{F210CF7D-F27F-499A-9E15-5AF53F1AB527}"/>
  </hyperlinks>
  <pageMargins left="0.7" right="0.7" top="0.75" bottom="0.75" header="0.3" footer="0.3"/>
  <ignoredErrors>
    <ignoredError sqref="G27"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7025-115C-9847-AAD6-1C8AD7A0D2D0}">
  <sheetPr>
    <tabColor theme="2" tint="-9.9978637043366805E-2"/>
  </sheetPr>
  <dimension ref="A1:I58"/>
  <sheetViews>
    <sheetView showGridLines="0" zoomScale="60" zoomScaleNormal="60" workbookViewId="0">
      <selection activeCell="A22" sqref="A22"/>
    </sheetView>
  </sheetViews>
  <sheetFormatPr baseColWidth="10" defaultColWidth="11.44140625" defaultRowHeight="14.4"/>
  <cols>
    <col min="1" max="1" width="49.6640625" customWidth="1"/>
    <col min="2" max="2" width="12.109375" customWidth="1"/>
    <col min="3" max="3" width="11.6640625" customWidth="1"/>
    <col min="4" max="4" width="11.88671875" customWidth="1"/>
  </cols>
  <sheetData>
    <row r="1" spans="1:6" s="306" customFormat="1" ht="13.8">
      <c r="A1" s="1248"/>
      <c r="B1" s="1314" t="s">
        <v>28</v>
      </c>
      <c r="C1" s="1315"/>
      <c r="D1" s="1316"/>
      <c r="E1" s="1349" t="s">
        <v>29</v>
      </c>
      <c r="F1" s="1351"/>
    </row>
    <row r="2" spans="1:6" s="306" customFormat="1" thickBot="1">
      <c r="A2" s="1062" t="s">
        <v>118</v>
      </c>
      <c r="B2" s="351" t="s">
        <v>31</v>
      </c>
      <c r="C2" s="307" t="s">
        <v>32</v>
      </c>
      <c r="D2" s="352" t="s">
        <v>33</v>
      </c>
      <c r="E2" s="351" t="s">
        <v>34</v>
      </c>
      <c r="F2" s="352" t="s">
        <v>35</v>
      </c>
    </row>
    <row r="3" spans="1:6" s="288" customFormat="1" ht="13.8">
      <c r="A3" s="649" t="s">
        <v>735</v>
      </c>
      <c r="B3" s="616">
        <v>103233</v>
      </c>
      <c r="C3" s="616">
        <v>87314</v>
      </c>
      <c r="D3" s="616">
        <v>97600</v>
      </c>
      <c r="E3" s="698">
        <v>0.11799999999999999</v>
      </c>
      <c r="F3" s="699">
        <v>-5.5E-2</v>
      </c>
    </row>
    <row r="4" spans="1:6" s="288" customFormat="1" ht="13.8">
      <c r="A4" s="649" t="s">
        <v>736</v>
      </c>
      <c r="B4" s="620">
        <v>-35807</v>
      </c>
      <c r="C4" s="620">
        <v>-33670</v>
      </c>
      <c r="D4" s="620">
        <v>-38878</v>
      </c>
      <c r="E4" s="700">
        <v>0.155</v>
      </c>
      <c r="F4" s="701">
        <v>8.5999999999999993E-2</v>
      </c>
    </row>
    <row r="5" spans="1:6" s="288" customFormat="1" ht="13.8">
      <c r="A5" s="649" t="s">
        <v>737</v>
      </c>
      <c r="B5" s="620">
        <v>-6100</v>
      </c>
      <c r="C5" s="620">
        <v>-5795</v>
      </c>
      <c r="D5" s="620">
        <v>-5923</v>
      </c>
      <c r="E5" s="700">
        <v>2.1999999999999999E-2</v>
      </c>
      <c r="F5" s="701">
        <v>-2.9000000000000001E-2</v>
      </c>
    </row>
    <row r="6" spans="1:6" s="288" customFormat="1" ht="13.8">
      <c r="A6" s="647" t="s">
        <v>551</v>
      </c>
      <c r="B6" s="850">
        <v>61326</v>
      </c>
      <c r="C6" s="850">
        <v>47849</v>
      </c>
      <c r="D6" s="850">
        <v>52799</v>
      </c>
      <c r="E6" s="954">
        <v>0.10299999999999999</v>
      </c>
      <c r="F6" s="955">
        <v>-0.13900000000000001</v>
      </c>
    </row>
    <row r="7" spans="1:6" s="288" customFormat="1" ht="13.8">
      <c r="A7" s="649" t="s">
        <v>738</v>
      </c>
      <c r="B7" s="620">
        <v>-44933</v>
      </c>
      <c r="C7" s="620">
        <v>36425</v>
      </c>
      <c r="D7" s="620">
        <v>-1554</v>
      </c>
      <c r="E7" s="700">
        <v>-1.0429999999999999</v>
      </c>
      <c r="F7" s="701">
        <v>-0.96499999999999997</v>
      </c>
    </row>
    <row r="8" spans="1:6" s="288" customFormat="1" ht="13.8">
      <c r="A8" s="649" t="s">
        <v>739</v>
      </c>
      <c r="B8" s="620">
        <v>-20155</v>
      </c>
      <c r="C8" s="620">
        <v>-21190</v>
      </c>
      <c r="D8" s="620">
        <v>-16227</v>
      </c>
      <c r="E8" s="700">
        <v>-0.23400000000000001</v>
      </c>
      <c r="F8" s="701">
        <v>-0.19500000000000001</v>
      </c>
    </row>
    <row r="9" spans="1:6" s="288" customFormat="1" ht="13.8">
      <c r="A9" s="647" t="s">
        <v>740</v>
      </c>
      <c r="B9" s="850">
        <v>-3762</v>
      </c>
      <c r="C9" s="850">
        <v>63084</v>
      </c>
      <c r="D9" s="850">
        <v>35018</v>
      </c>
      <c r="E9" s="954">
        <v>-0.44500000000000001</v>
      </c>
      <c r="F9" s="1038" t="s">
        <v>395</v>
      </c>
    </row>
    <row r="10" spans="1:6" s="288" customFormat="1" ht="13.8">
      <c r="A10" s="649" t="s">
        <v>741</v>
      </c>
      <c r="B10" s="320">
        <v>-317</v>
      </c>
      <c r="C10" s="320">
        <v>-134</v>
      </c>
      <c r="D10" s="320">
        <v>-422</v>
      </c>
      <c r="E10" s="700">
        <v>2.157</v>
      </c>
      <c r="F10" s="701">
        <v>0.33300000000000002</v>
      </c>
    </row>
    <row r="11" spans="1:6" s="288" customFormat="1" thickBot="1">
      <c r="A11" s="1249" t="s">
        <v>742</v>
      </c>
      <c r="B11" s="624">
        <v>-4079</v>
      </c>
      <c r="C11" s="624">
        <v>62950</v>
      </c>
      <c r="D11" s="624">
        <v>34596</v>
      </c>
      <c r="E11" s="954">
        <v>-0.45</v>
      </c>
      <c r="F11" s="1038" t="s">
        <v>395</v>
      </c>
    </row>
    <row r="12" spans="1:6" s="288" customFormat="1" ht="16.8" thickBot="1">
      <c r="A12" s="854" t="s">
        <v>920</v>
      </c>
      <c r="B12" s="577">
        <v>-2.5999999999999999E-2</v>
      </c>
      <c r="C12" s="577">
        <v>0.377</v>
      </c>
      <c r="D12" s="848">
        <v>0.21290000000000001</v>
      </c>
      <c r="E12" s="1250" t="s">
        <v>743</v>
      </c>
      <c r="F12" s="1251" t="s">
        <v>744</v>
      </c>
    </row>
    <row r="13" spans="1:6" s="288" customFormat="1" ht="13.8">
      <c r="A13" s="1252"/>
      <c r="B13" s="338"/>
      <c r="C13" s="1253"/>
      <c r="D13" s="1253"/>
      <c r="E13" s="966"/>
      <c r="F13" s="966"/>
    </row>
    <row r="14" spans="1:6" s="288" customFormat="1" thickBot="1">
      <c r="A14" s="633"/>
      <c r="B14" s="864"/>
      <c r="C14" s="864"/>
      <c r="D14" s="864"/>
      <c r="E14" s="864"/>
      <c r="F14" s="864"/>
    </row>
    <row r="15" spans="1:6" s="288" customFormat="1" ht="13.8">
      <c r="A15" s="341"/>
      <c r="B15" s="1314" t="s">
        <v>28</v>
      </c>
      <c r="C15" s="1315"/>
      <c r="D15" s="1316"/>
      <c r="E15" s="1350" t="s">
        <v>29</v>
      </c>
      <c r="F15" s="1351"/>
    </row>
    <row r="16" spans="1:6" s="288" customFormat="1" thickBot="1">
      <c r="A16" s="1254"/>
      <c r="B16" s="455" t="s">
        <v>31</v>
      </c>
      <c r="C16" s="456" t="s">
        <v>32</v>
      </c>
      <c r="D16" s="457" t="s">
        <v>33</v>
      </c>
      <c r="E16" s="307" t="s">
        <v>34</v>
      </c>
      <c r="F16" s="352" t="s">
        <v>35</v>
      </c>
    </row>
    <row r="17" spans="1:6" s="288" customFormat="1" ht="13.8">
      <c r="A17" s="1255" t="s">
        <v>631</v>
      </c>
      <c r="B17" s="620">
        <v>973862</v>
      </c>
      <c r="C17" s="620">
        <v>1107706</v>
      </c>
      <c r="D17" s="621">
        <v>1016650</v>
      </c>
      <c r="E17" s="1256">
        <v>-8.2000000000000003E-2</v>
      </c>
      <c r="F17" s="699">
        <v>4.3999999999999997E-2</v>
      </c>
    </row>
    <row r="18" spans="1:6" s="288" customFormat="1" ht="13.8">
      <c r="A18" s="310" t="s">
        <v>633</v>
      </c>
      <c r="B18" s="620">
        <v>426510</v>
      </c>
      <c r="C18" s="620">
        <v>407536</v>
      </c>
      <c r="D18" s="621">
        <v>416933</v>
      </c>
      <c r="E18" s="335">
        <v>2.3E-2</v>
      </c>
      <c r="F18" s="701">
        <v>-2.1999999999999999E-2</v>
      </c>
    </row>
    <row r="19" spans="1:6" s="288" customFormat="1" thickBot="1">
      <c r="A19" s="642" t="s">
        <v>745</v>
      </c>
      <c r="B19" s="799">
        <v>547352</v>
      </c>
      <c r="C19" s="799">
        <v>700170</v>
      </c>
      <c r="D19" s="800">
        <v>599717</v>
      </c>
      <c r="E19" s="343">
        <v>-0.14299999999999999</v>
      </c>
      <c r="F19" s="631">
        <v>9.6000000000000002E-2</v>
      </c>
    </row>
    <row r="20" spans="1:6" s="288" customFormat="1" ht="13.8">
      <c r="A20" s="633" t="s">
        <v>746</v>
      </c>
      <c r="B20" s="1257"/>
      <c r="C20" s="1257"/>
      <c r="D20" s="1257"/>
      <c r="E20" s="891"/>
      <c r="F20" s="891"/>
    </row>
    <row r="21" spans="1:6" s="288" customFormat="1" ht="13.8">
      <c r="A21" s="261" t="s">
        <v>747</v>
      </c>
      <c r="B21" s="1257"/>
      <c r="C21" s="1257"/>
      <c r="D21" s="1257"/>
      <c r="E21" s="891"/>
      <c r="F21" s="891"/>
    </row>
    <row r="22" spans="1:6" s="288" customFormat="1" ht="13.8"/>
    <row r="23" spans="1:6" s="288" customFormat="1" thickBot="1">
      <c r="B23" s="1258"/>
      <c r="C23" s="633"/>
      <c r="D23" s="633"/>
      <c r="E23" s="633"/>
    </row>
    <row r="24" spans="1:6" s="288" customFormat="1" thickBot="1">
      <c r="A24" s="1259" t="s">
        <v>748</v>
      </c>
      <c r="B24" s="1260" t="s">
        <v>749</v>
      </c>
      <c r="C24" s="1261" t="s">
        <v>750</v>
      </c>
      <c r="D24" s="1260" t="s">
        <v>145</v>
      </c>
      <c r="E24" s="1261" t="s">
        <v>750</v>
      </c>
    </row>
    <row r="25" spans="1:6" s="288" customFormat="1" ht="13.8">
      <c r="A25" s="310" t="s">
        <v>751</v>
      </c>
      <c r="B25" s="237">
        <v>1084</v>
      </c>
      <c r="C25" s="254">
        <v>2.1999999999999999E-2</v>
      </c>
      <c r="D25" s="237">
        <v>1109</v>
      </c>
      <c r="E25" s="254">
        <v>2.3E-2</v>
      </c>
    </row>
    <row r="26" spans="1:6" s="288" customFormat="1" ht="13.8">
      <c r="A26" s="310" t="s">
        <v>752</v>
      </c>
      <c r="B26" s="236">
        <v>7817</v>
      </c>
      <c r="C26" s="254">
        <v>0.157</v>
      </c>
      <c r="D26" s="236">
        <v>7495</v>
      </c>
      <c r="E26" s="254">
        <v>0.156</v>
      </c>
    </row>
    <row r="27" spans="1:6" s="288" customFormat="1" ht="13.8">
      <c r="A27" s="310" t="s">
        <v>753</v>
      </c>
      <c r="B27" s="236">
        <v>35732</v>
      </c>
      <c r="C27" s="254">
        <v>0.71799999999999997</v>
      </c>
      <c r="D27" s="236">
        <v>34377</v>
      </c>
      <c r="E27" s="254">
        <v>0.71299999999999997</v>
      </c>
    </row>
    <row r="28" spans="1:6" s="288" customFormat="1" thickBot="1">
      <c r="A28" s="310" t="s">
        <v>754</v>
      </c>
      <c r="B28" s="236">
        <v>5157</v>
      </c>
      <c r="C28" s="254">
        <v>0.104</v>
      </c>
      <c r="D28" s="236">
        <v>5218</v>
      </c>
      <c r="E28" s="254">
        <v>0.108</v>
      </c>
    </row>
    <row r="29" spans="1:6" s="288" customFormat="1" thickBot="1">
      <c r="A29" s="1262" t="s">
        <v>755</v>
      </c>
      <c r="B29" s="673">
        <v>49790</v>
      </c>
      <c r="C29" s="1263">
        <v>1</v>
      </c>
      <c r="D29" s="673">
        <v>48198</v>
      </c>
      <c r="E29" s="1263">
        <v>1</v>
      </c>
    </row>
    <row r="30" spans="1:6" s="288" customFormat="1" ht="13.8">
      <c r="A30" s="891" t="s">
        <v>756</v>
      </c>
      <c r="B30" s="891"/>
      <c r="C30" s="891"/>
      <c r="D30" s="891"/>
      <c r="E30" s="891"/>
    </row>
    <row r="31" spans="1:6" s="288" customFormat="1" ht="13.8">
      <c r="A31" s="891"/>
      <c r="B31" s="891"/>
      <c r="C31" s="891"/>
      <c r="D31" s="891"/>
      <c r="E31" s="891"/>
    </row>
    <row r="32" spans="1:6" s="288" customFormat="1" ht="13.8"/>
    <row r="33" spans="1:7" s="288" customFormat="1" thickBot="1">
      <c r="A33" s="1264" t="s">
        <v>757</v>
      </c>
      <c r="B33" s="633"/>
      <c r="C33" s="633"/>
    </row>
    <row r="34" spans="1:7" s="288" customFormat="1" ht="28.05" customHeight="1" thickBot="1">
      <c r="A34" s="1264"/>
      <c r="B34" s="1307" t="s">
        <v>758</v>
      </c>
      <c r="C34" s="1307" t="s">
        <v>759</v>
      </c>
    </row>
    <row r="35" spans="1:7" s="288" customFormat="1" ht="13.8">
      <c r="A35" s="1255" t="s">
        <v>751</v>
      </c>
      <c r="B35" s="1265">
        <v>0.03</v>
      </c>
      <c r="C35" s="1265">
        <v>2.1999999999999999E-2</v>
      </c>
    </row>
    <row r="36" spans="1:7" s="288" customFormat="1" ht="13.8">
      <c r="A36" s="310" t="s">
        <v>752</v>
      </c>
      <c r="B36" s="1265">
        <v>9.9000000000000005E-2</v>
      </c>
      <c r="C36" s="1265">
        <v>0.155</v>
      </c>
    </row>
    <row r="37" spans="1:7" s="288" customFormat="1" ht="13.8">
      <c r="A37" s="310" t="s">
        <v>753</v>
      </c>
      <c r="B37" s="1265">
        <v>8.8999999999999996E-2</v>
      </c>
      <c r="C37" s="1265">
        <v>0.224</v>
      </c>
    </row>
    <row r="38" spans="1:7" s="288" customFormat="1" thickBot="1">
      <c r="A38" s="642" t="s">
        <v>754</v>
      </c>
      <c r="B38" s="1266">
        <v>0.03</v>
      </c>
      <c r="C38" s="1266">
        <v>0.28599999999999998</v>
      </c>
    </row>
    <row r="39" spans="1:7" s="288" customFormat="1" ht="13.8"/>
    <row r="40" spans="1:7" s="288" customFormat="1" thickBot="1"/>
    <row r="41" spans="1:7" s="288" customFormat="1" ht="13.8">
      <c r="A41" s="1326" t="s">
        <v>760</v>
      </c>
      <c r="B41" s="1267" t="s">
        <v>761</v>
      </c>
      <c r="C41" s="1268" t="s">
        <v>762</v>
      </c>
      <c r="D41" s="1269" t="s">
        <v>763</v>
      </c>
      <c r="E41" s="1267" t="s">
        <v>761</v>
      </c>
      <c r="F41" s="1268" t="s">
        <v>762</v>
      </c>
      <c r="G41" s="1269" t="s">
        <v>763</v>
      </c>
    </row>
    <row r="42" spans="1:7" s="288" customFormat="1" thickBot="1">
      <c r="A42" s="1531"/>
      <c r="B42" s="530" t="s">
        <v>31</v>
      </c>
      <c r="C42" s="329" t="s">
        <v>32</v>
      </c>
      <c r="D42" s="989" t="s">
        <v>33</v>
      </c>
      <c r="E42" s="530" t="s">
        <v>31</v>
      </c>
      <c r="F42" s="329" t="s">
        <v>32</v>
      </c>
      <c r="G42" s="989" t="s">
        <v>33</v>
      </c>
    </row>
    <row r="43" spans="1:7" s="288" customFormat="1" ht="13.8">
      <c r="A43" s="618" t="s">
        <v>764</v>
      </c>
      <c r="B43" s="1270">
        <v>2360161</v>
      </c>
      <c r="C43" s="331">
        <v>7780721</v>
      </c>
      <c r="D43" s="650">
        <v>0.30299999999999999</v>
      </c>
      <c r="E43" s="1271">
        <v>2358189</v>
      </c>
      <c r="F43" s="334">
        <v>7845683</v>
      </c>
      <c r="G43" s="1272">
        <v>0.30099999999999999</v>
      </c>
    </row>
    <row r="44" spans="1:7" s="288" customFormat="1" ht="16.2">
      <c r="A44" s="618" t="s">
        <v>921</v>
      </c>
      <c r="B44" s="1273"/>
      <c r="C44" s="331">
        <v>113328</v>
      </c>
      <c r="D44" s="650">
        <v>0</v>
      </c>
      <c r="E44" s="1274"/>
      <c r="F44" s="334">
        <v>67790</v>
      </c>
      <c r="G44" s="1272">
        <v>0</v>
      </c>
    </row>
    <row r="45" spans="1:7" s="288" customFormat="1" ht="13.8">
      <c r="A45" s="618" t="s">
        <v>765</v>
      </c>
      <c r="B45" s="331">
        <v>49790</v>
      </c>
      <c r="C45" s="331">
        <v>164875</v>
      </c>
      <c r="D45" s="650">
        <v>0.30199999999999999</v>
      </c>
      <c r="E45" s="334">
        <v>48198</v>
      </c>
      <c r="F45" s="334">
        <v>160128</v>
      </c>
      <c r="G45" s="1272">
        <v>0.30099999999999999</v>
      </c>
    </row>
    <row r="46" spans="1:7" s="288" customFormat="1" ht="16.2">
      <c r="A46" s="618" t="s">
        <v>922</v>
      </c>
      <c r="B46" s="330">
        <v>962</v>
      </c>
      <c r="C46" s="331">
        <v>3113</v>
      </c>
      <c r="D46" s="650">
        <v>0.309</v>
      </c>
      <c r="E46" s="339">
        <v>633</v>
      </c>
      <c r="F46" s="334">
        <v>2242</v>
      </c>
      <c r="G46" s="1272">
        <v>0.28299999999999997</v>
      </c>
    </row>
    <row r="47" spans="1:7" s="288" customFormat="1" ht="16.2">
      <c r="A47" s="618" t="s">
        <v>923</v>
      </c>
      <c r="B47" s="331">
        <v>1173</v>
      </c>
      <c r="C47" s="331">
        <v>2670</v>
      </c>
      <c r="D47" s="650">
        <v>0.439</v>
      </c>
      <c r="E47" s="334">
        <v>1234</v>
      </c>
      <c r="F47" s="334">
        <v>2922</v>
      </c>
      <c r="G47" s="1272">
        <v>0.42199999999999999</v>
      </c>
    </row>
    <row r="48" spans="1:7" s="288" customFormat="1" ht="16.8" thickBot="1">
      <c r="A48" s="651" t="s">
        <v>924</v>
      </c>
      <c r="B48" s="419">
        <v>1288</v>
      </c>
      <c r="C48" s="419">
        <v>4158</v>
      </c>
      <c r="D48" s="654">
        <v>0.31</v>
      </c>
      <c r="E48" s="1056">
        <v>1279</v>
      </c>
      <c r="F48" s="1056">
        <v>4232</v>
      </c>
      <c r="G48" s="1275">
        <v>0.30199999999999999</v>
      </c>
    </row>
    <row r="49" spans="1:9" s="288" customFormat="1" ht="13.8">
      <c r="A49" s="1276"/>
      <c r="B49" s="633"/>
      <c r="C49" s="633"/>
      <c r="D49" s="633"/>
      <c r="E49" s="633"/>
      <c r="F49" s="633"/>
    </row>
    <row r="50" spans="1:9" s="288" customFormat="1" ht="13.8">
      <c r="A50" s="1440" t="s">
        <v>766</v>
      </c>
      <c r="B50" s="1440"/>
      <c r="C50" s="1440"/>
      <c r="D50" s="1440"/>
      <c r="E50" s="1440"/>
      <c r="F50" s="1440"/>
    </row>
    <row r="51" spans="1:9" s="288" customFormat="1" ht="13.8">
      <c r="A51" s="1277" t="s">
        <v>767</v>
      </c>
      <c r="B51" s="1277"/>
      <c r="C51" s="1277"/>
      <c r="D51" s="1277"/>
      <c r="E51" s="1277"/>
      <c r="F51" s="1277"/>
    </row>
    <row r="52" spans="1:9" s="288" customFormat="1" ht="13.8">
      <c r="A52" s="633" t="s">
        <v>768</v>
      </c>
      <c r="B52" s="1277"/>
      <c r="C52" s="1277"/>
      <c r="D52" s="1277"/>
      <c r="E52" s="1277"/>
      <c r="F52" s="1277"/>
    </row>
    <row r="53" spans="1:9" s="288" customFormat="1" ht="13.8">
      <c r="A53" s="633" t="s">
        <v>769</v>
      </c>
      <c r="B53" s="1277"/>
      <c r="C53" s="1277"/>
      <c r="D53" s="1277"/>
      <c r="E53" s="1277"/>
      <c r="F53" s="1277"/>
    </row>
    <row r="54" spans="1:9" s="288" customFormat="1" ht="13.8">
      <c r="A54" s="516" t="s">
        <v>770</v>
      </c>
      <c r="B54" s="516"/>
      <c r="C54" s="516"/>
      <c r="D54" s="516"/>
      <c r="E54" s="516"/>
      <c r="F54" s="516"/>
    </row>
    <row r="55" spans="1:9">
      <c r="A55" s="16"/>
      <c r="B55" s="16"/>
      <c r="C55" s="16"/>
      <c r="D55" s="16"/>
      <c r="E55" s="16"/>
      <c r="F55" s="16"/>
      <c r="G55" s="9"/>
      <c r="H55" s="9"/>
      <c r="I55" s="9"/>
    </row>
    <row r="56" spans="1:9">
      <c r="A56" s="9"/>
      <c r="B56" s="9"/>
      <c r="C56" s="9"/>
      <c r="D56" s="9"/>
      <c r="E56" s="9"/>
      <c r="F56" s="9"/>
      <c r="G56" s="9"/>
      <c r="H56" s="9"/>
      <c r="I56" s="9"/>
    </row>
    <row r="57" spans="1:9">
      <c r="A57" s="9"/>
      <c r="B57" s="9"/>
      <c r="C57" s="9"/>
      <c r="D57" s="9"/>
      <c r="E57" s="9"/>
      <c r="F57" s="9"/>
      <c r="G57" s="9"/>
      <c r="H57" s="9"/>
      <c r="I57" s="9"/>
    </row>
    <row r="58" spans="1:9">
      <c r="A58" s="9"/>
      <c r="B58" s="9"/>
      <c r="C58" s="9"/>
      <c r="D58" s="9"/>
      <c r="E58" s="9"/>
      <c r="F58" s="9"/>
      <c r="G58" s="9"/>
      <c r="H58" s="9"/>
      <c r="I58" s="9"/>
    </row>
  </sheetData>
  <mergeCells count="6">
    <mergeCell ref="A50:F50"/>
    <mergeCell ref="B1:D1"/>
    <mergeCell ref="E1:F1"/>
    <mergeCell ref="B15:D15"/>
    <mergeCell ref="E15:F15"/>
    <mergeCell ref="A41:A42"/>
  </mergeCells>
  <hyperlinks>
    <hyperlink ref="A2" location="Index!A1" display="Back to index" xr:uid="{73C9B3CD-B77C-4582-85C3-137072D905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G23"/>
  <sheetViews>
    <sheetView showGridLines="0" workbookViewId="0">
      <pane xSplit="1" topLeftCell="B1" activePane="topRight" state="frozen"/>
      <selection pane="topRight" activeCell="A23" sqref="A23"/>
    </sheetView>
  </sheetViews>
  <sheetFormatPr baseColWidth="10" defaultColWidth="11.44140625" defaultRowHeight="14.4"/>
  <cols>
    <col min="1" max="1" width="45.44140625" customWidth="1"/>
  </cols>
  <sheetData>
    <row r="1" spans="1:7" s="1" customFormat="1">
      <c r="A1" s="349" t="s">
        <v>117</v>
      </c>
      <c r="B1" s="1310" t="s">
        <v>28</v>
      </c>
      <c r="C1" s="1311"/>
      <c r="D1" s="1312"/>
      <c r="E1" s="1310" t="s">
        <v>29</v>
      </c>
      <c r="F1" s="1311"/>
      <c r="G1" s="322"/>
    </row>
    <row r="2" spans="1:7" s="1" customFormat="1">
      <c r="A2" s="350" t="s">
        <v>30</v>
      </c>
      <c r="B2" s="351" t="s">
        <v>31</v>
      </c>
      <c r="C2" s="307" t="s">
        <v>32</v>
      </c>
      <c r="D2" s="352" t="s">
        <v>33</v>
      </c>
      <c r="E2" s="351" t="s">
        <v>34</v>
      </c>
      <c r="F2" s="307" t="s">
        <v>35</v>
      </c>
      <c r="G2" s="322"/>
    </row>
    <row r="3" spans="1:7" s="5" customFormat="1" ht="15" thickBot="1">
      <c r="A3" s="353" t="s">
        <v>118</v>
      </c>
      <c r="B3" s="354"/>
      <c r="C3" s="355"/>
      <c r="D3" s="356"/>
      <c r="E3" s="354"/>
      <c r="F3" s="355"/>
      <c r="G3" s="323"/>
    </row>
    <row r="4" spans="1:7">
      <c r="A4" s="357" t="s">
        <v>119</v>
      </c>
      <c r="B4" s="358"/>
      <c r="C4" s="359"/>
      <c r="D4" s="360"/>
      <c r="E4" s="361"/>
      <c r="F4" s="362"/>
      <c r="G4" s="288"/>
    </row>
    <row r="5" spans="1:7">
      <c r="A5" s="363" t="s">
        <v>120</v>
      </c>
      <c r="B5" s="364">
        <v>142204</v>
      </c>
      <c r="C5" s="365">
        <v>570181</v>
      </c>
      <c r="D5" s="366">
        <v>724547</v>
      </c>
      <c r="E5" s="367">
        <v>0.27100000000000002</v>
      </c>
      <c r="F5" s="368">
        <v>4.0949999999999998</v>
      </c>
      <c r="G5" s="288"/>
    </row>
    <row r="6" spans="1:7">
      <c r="A6" s="363" t="s">
        <v>121</v>
      </c>
      <c r="B6" s="364">
        <v>6829</v>
      </c>
      <c r="C6" s="365">
        <v>-20750</v>
      </c>
      <c r="D6" s="366">
        <v>11453</v>
      </c>
      <c r="E6" s="369" t="s">
        <v>41</v>
      </c>
      <c r="F6" s="368">
        <v>0.67700000000000005</v>
      </c>
      <c r="G6" s="288"/>
    </row>
    <row r="7" spans="1:7">
      <c r="A7" s="357" t="s">
        <v>122</v>
      </c>
      <c r="B7" s="370"/>
      <c r="C7" s="340"/>
      <c r="D7" s="371"/>
      <c r="E7" s="369"/>
      <c r="F7" s="372"/>
      <c r="G7" s="288"/>
    </row>
    <row r="8" spans="1:7">
      <c r="A8" s="363" t="s">
        <v>123</v>
      </c>
      <c r="B8" s="364">
        <v>33326</v>
      </c>
      <c r="C8" s="365">
        <v>22461</v>
      </c>
      <c r="D8" s="366">
        <v>13738</v>
      </c>
      <c r="E8" s="367">
        <v>-0.38800000000000001</v>
      </c>
      <c r="F8" s="368">
        <v>-0.58799999999999997</v>
      </c>
      <c r="G8" s="288"/>
    </row>
    <row r="9" spans="1:7">
      <c r="A9" s="363" t="s">
        <v>124</v>
      </c>
      <c r="B9" s="364">
        <v>-2365</v>
      </c>
      <c r="C9" s="365">
        <v>-12537</v>
      </c>
      <c r="D9" s="366">
        <v>1358</v>
      </c>
      <c r="E9" s="369" t="s">
        <v>41</v>
      </c>
      <c r="F9" s="372" t="s">
        <v>41</v>
      </c>
      <c r="G9" s="288"/>
    </row>
    <row r="10" spans="1:7">
      <c r="A10" s="357" t="s">
        <v>125</v>
      </c>
      <c r="B10" s="370"/>
      <c r="C10" s="340"/>
      <c r="D10" s="371"/>
      <c r="E10" s="369"/>
      <c r="F10" s="372"/>
      <c r="G10" s="288"/>
    </row>
    <row r="11" spans="1:7">
      <c r="A11" s="363" t="s">
        <v>126</v>
      </c>
      <c r="B11" s="364">
        <v>98661</v>
      </c>
      <c r="C11" s="365">
        <v>8528</v>
      </c>
      <c r="D11" s="366">
        <v>-95507</v>
      </c>
      <c r="E11" s="369" t="s">
        <v>41</v>
      </c>
      <c r="F11" s="372" t="s">
        <v>41</v>
      </c>
      <c r="G11" s="288"/>
    </row>
    <row r="12" spans="1:7">
      <c r="A12" s="363" t="s">
        <v>127</v>
      </c>
      <c r="B12" s="364">
        <v>-4079</v>
      </c>
      <c r="C12" s="365">
        <v>62951</v>
      </c>
      <c r="D12" s="366">
        <v>34596</v>
      </c>
      <c r="E12" s="367">
        <v>-0.45</v>
      </c>
      <c r="F12" s="372" t="s">
        <v>41</v>
      </c>
      <c r="G12" s="288"/>
    </row>
    <row r="13" spans="1:7">
      <c r="A13" s="357" t="s">
        <v>128</v>
      </c>
      <c r="B13" s="370"/>
      <c r="C13" s="340"/>
      <c r="D13" s="371"/>
      <c r="E13" s="369"/>
      <c r="F13" s="372"/>
      <c r="G13" s="288"/>
    </row>
    <row r="14" spans="1:7">
      <c r="A14" s="363" t="s">
        <v>129</v>
      </c>
      <c r="B14" s="370">
        <v>359</v>
      </c>
      <c r="C14" s="365">
        <v>13140</v>
      </c>
      <c r="D14" s="366">
        <v>11377</v>
      </c>
      <c r="E14" s="367">
        <v>-0.13400000000000001</v>
      </c>
      <c r="F14" s="368">
        <v>30.690999999999999</v>
      </c>
      <c r="G14" s="288"/>
    </row>
    <row r="15" spans="1:7">
      <c r="A15" s="363" t="s">
        <v>130</v>
      </c>
      <c r="B15" s="370">
        <v>-512</v>
      </c>
      <c r="C15" s="365">
        <v>70233</v>
      </c>
      <c r="D15" s="366">
        <v>25324</v>
      </c>
      <c r="E15" s="367">
        <v>-0.63900000000000001</v>
      </c>
      <c r="F15" s="372" t="s">
        <v>41</v>
      </c>
      <c r="G15" s="288"/>
    </row>
    <row r="16" spans="1:7" s="3" customFormat="1" ht="15" thickBot="1">
      <c r="A16" s="373" t="s">
        <v>131</v>
      </c>
      <c r="B16" s="374">
        <v>-65150</v>
      </c>
      <c r="C16" s="375">
        <v>-60803</v>
      </c>
      <c r="D16" s="376">
        <v>-66088</v>
      </c>
      <c r="E16" s="377">
        <v>8.6999999999999994E-2</v>
      </c>
      <c r="F16" s="378">
        <v>1.4E-2</v>
      </c>
      <c r="G16" s="379"/>
    </row>
    <row r="17" spans="1:7" s="3" customFormat="1" ht="15" thickBot="1">
      <c r="A17" s="373" t="s">
        <v>132</v>
      </c>
      <c r="B17" s="380">
        <v>209274</v>
      </c>
      <c r="C17" s="381">
        <v>653404</v>
      </c>
      <c r="D17" s="382">
        <v>660798</v>
      </c>
      <c r="E17" s="383">
        <v>1.0999999999999999E-2</v>
      </c>
      <c r="F17" s="384">
        <v>2.1579999999999999</v>
      </c>
      <c r="G17" s="379"/>
    </row>
    <row r="18" spans="1:7">
      <c r="A18" s="288"/>
      <c r="B18" s="288"/>
      <c r="C18" s="288"/>
      <c r="D18" s="288"/>
      <c r="E18" s="288"/>
      <c r="F18" s="288"/>
      <c r="G18" s="288"/>
    </row>
    <row r="19" spans="1:7">
      <c r="A19" s="288"/>
      <c r="B19" s="288"/>
      <c r="C19" s="288"/>
      <c r="D19" s="288"/>
      <c r="E19" s="288"/>
      <c r="F19" s="288"/>
      <c r="G19" s="288"/>
    </row>
    <row r="20" spans="1:7" ht="15" customHeight="1">
      <c r="A20" s="385" t="s">
        <v>133</v>
      </c>
      <c r="B20" s="385"/>
      <c r="C20" s="385"/>
      <c r="D20" s="385"/>
      <c r="E20" s="385"/>
      <c r="F20" s="385"/>
      <c r="G20" s="288"/>
    </row>
    <row r="21" spans="1:7" ht="15" customHeight="1">
      <c r="A21" s="385" t="s">
        <v>134</v>
      </c>
      <c r="B21" s="385"/>
      <c r="C21" s="385"/>
      <c r="D21" s="385"/>
      <c r="E21" s="385"/>
      <c r="F21" s="385"/>
      <c r="G21" s="288"/>
    </row>
    <row r="22" spans="1:7" ht="31.5" customHeight="1">
      <c r="A22" s="385" t="s">
        <v>135</v>
      </c>
      <c r="B22" s="385"/>
      <c r="C22" s="385"/>
      <c r="D22" s="385"/>
      <c r="E22" s="385"/>
      <c r="F22" s="385"/>
      <c r="G22" s="288"/>
    </row>
    <row r="23" spans="1:7" ht="15" customHeight="1">
      <c r="A23" s="385" t="s">
        <v>136</v>
      </c>
      <c r="B23" s="385"/>
      <c r="C23" s="385"/>
      <c r="D23" s="385"/>
      <c r="E23" s="385"/>
      <c r="F23" s="385"/>
      <c r="G23" s="288"/>
    </row>
  </sheetData>
  <mergeCells count="2">
    <mergeCell ref="B1:D1"/>
    <mergeCell ref="E1:F1"/>
  </mergeCells>
  <hyperlinks>
    <hyperlink ref="A3" location="Index!A1" display="Back to index" xr:uid="{2B6CDD60-4720-A245-8788-A99638D760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D21"/>
  <sheetViews>
    <sheetView showGridLines="0" topLeftCell="A10" workbookViewId="0">
      <pane xSplit="1" topLeftCell="B1" activePane="topRight" state="frozen"/>
      <selection pane="topRight" activeCell="A20" sqref="A20"/>
    </sheetView>
  </sheetViews>
  <sheetFormatPr baseColWidth="10" defaultColWidth="11.44140625" defaultRowHeight="14.4"/>
  <cols>
    <col min="1" max="1" width="45.33203125" customWidth="1"/>
  </cols>
  <sheetData>
    <row r="1" spans="1:4" s="7" customFormat="1" ht="13.8">
      <c r="A1" s="1317" t="s">
        <v>62</v>
      </c>
      <c r="B1" s="1314" t="s">
        <v>28</v>
      </c>
      <c r="C1" s="1315"/>
      <c r="D1" s="1316"/>
    </row>
    <row r="2" spans="1:4" s="7" customFormat="1" ht="13.8">
      <c r="A2" s="1317"/>
      <c r="B2" s="351" t="s">
        <v>31</v>
      </c>
      <c r="C2" s="307" t="s">
        <v>32</v>
      </c>
      <c r="D2" s="352" t="s">
        <v>33</v>
      </c>
    </row>
    <row r="3" spans="1:4" s="17" customFormat="1" thickBot="1">
      <c r="A3" s="353" t="s">
        <v>118</v>
      </c>
      <c r="B3" s="354"/>
      <c r="C3" s="355"/>
      <c r="D3" s="356"/>
    </row>
    <row r="4" spans="1:4">
      <c r="A4" s="386" t="s">
        <v>119</v>
      </c>
      <c r="B4" s="387"/>
      <c r="C4" s="362"/>
      <c r="D4" s="388"/>
    </row>
    <row r="5" spans="1:4">
      <c r="A5" s="389" t="s">
        <v>120</v>
      </c>
      <c r="B5" s="1278">
        <v>3.5000000000000003E-2</v>
      </c>
      <c r="C5" s="1279">
        <v>0.14699999999999999</v>
      </c>
      <c r="D5" s="1280">
        <v>0.184</v>
      </c>
    </row>
    <row r="6" spans="1:4">
      <c r="A6" s="389" t="s">
        <v>121</v>
      </c>
      <c r="B6" s="1281">
        <v>3.7999999999999999E-2</v>
      </c>
      <c r="C6" s="1282">
        <v>-0.121</v>
      </c>
      <c r="D6" s="1283">
        <v>6.5000000000000002E-2</v>
      </c>
    </row>
    <row r="7" spans="1:4">
      <c r="A7" s="390" t="s">
        <v>122</v>
      </c>
      <c r="B7" s="1284"/>
      <c r="C7" s="1285"/>
      <c r="D7" s="1286"/>
    </row>
    <row r="8" spans="1:4">
      <c r="A8" s="391" t="s">
        <v>123</v>
      </c>
      <c r="B8" s="1281">
        <v>6.5000000000000002E-2</v>
      </c>
      <c r="C8" s="1282">
        <v>4.8000000000000001E-2</v>
      </c>
      <c r="D8" s="1283">
        <v>2.7E-2</v>
      </c>
    </row>
    <row r="9" spans="1:4">
      <c r="A9" s="392" t="s">
        <v>124</v>
      </c>
      <c r="B9" s="1281">
        <v>-3.2000000000000001E-2</v>
      </c>
      <c r="C9" s="1282">
        <v>-0.188</v>
      </c>
      <c r="D9" s="1283">
        <v>1.7999999999999999E-2</v>
      </c>
    </row>
    <row r="10" spans="1:4">
      <c r="A10" s="393" t="s">
        <v>125</v>
      </c>
      <c r="B10" s="1281"/>
      <c r="C10" s="1282"/>
      <c r="D10" s="1283"/>
    </row>
    <row r="11" spans="1:4">
      <c r="A11" s="389" t="s">
        <v>126</v>
      </c>
      <c r="B11" s="1281">
        <v>0.14399999999999999</v>
      </c>
      <c r="C11" s="1282">
        <v>1.2E-2</v>
      </c>
      <c r="D11" s="1283">
        <v>-0.14399999999999999</v>
      </c>
    </row>
    <row r="12" spans="1:4">
      <c r="A12" s="389" t="s">
        <v>137</v>
      </c>
      <c r="B12" s="1281">
        <v>-2.5999999999999999E-2</v>
      </c>
      <c r="C12" s="1282">
        <v>0.377</v>
      </c>
      <c r="D12" s="1283">
        <v>0.21290000000000001</v>
      </c>
    </row>
    <row r="13" spans="1:4">
      <c r="A13" s="394" t="s">
        <v>128</v>
      </c>
      <c r="B13" s="1281"/>
      <c r="C13" s="1282"/>
      <c r="D13" s="1283"/>
    </row>
    <row r="14" spans="1:4">
      <c r="A14" s="389" t="s">
        <v>129</v>
      </c>
      <c r="B14" s="1287">
        <v>2E-3</v>
      </c>
      <c r="C14" s="1288">
        <v>7.8E-2</v>
      </c>
      <c r="D14" s="1289">
        <v>6.8000000000000005E-2</v>
      </c>
    </row>
    <row r="15" spans="1:4" s="3" customFormat="1" ht="15" thickBot="1">
      <c r="A15" s="395" t="s">
        <v>138</v>
      </c>
      <c r="B15" s="1290">
        <v>-3.0000000000000001E-3</v>
      </c>
      <c r="C15" s="1291">
        <v>0.32800000000000001</v>
      </c>
      <c r="D15" s="1292">
        <v>0.11799999999999999</v>
      </c>
    </row>
    <row r="16" spans="1:4" s="22" customFormat="1" ht="15" thickBot="1">
      <c r="A16" s="396" t="s">
        <v>139</v>
      </c>
      <c r="B16" s="1293">
        <v>3.4000000000000002E-2</v>
      </c>
      <c r="C16" s="1294">
        <v>0.108</v>
      </c>
      <c r="D16" s="1295">
        <v>0.106</v>
      </c>
    </row>
    <row r="17" spans="1:4">
      <c r="A17" s="288"/>
      <c r="B17" s="288"/>
      <c r="C17" s="288"/>
      <c r="D17" s="288"/>
    </row>
    <row r="18" spans="1:4">
      <c r="A18" s="288"/>
      <c r="B18" s="288"/>
      <c r="C18" s="288"/>
      <c r="D18" s="288"/>
    </row>
    <row r="19" spans="1:4" ht="15" customHeight="1">
      <c r="A19" s="385" t="s">
        <v>140</v>
      </c>
      <c r="B19" s="397"/>
      <c r="C19" s="397"/>
      <c r="D19" s="397"/>
    </row>
    <row r="20" spans="1:4" ht="36" customHeight="1">
      <c r="A20" s="385" t="s">
        <v>141</v>
      </c>
      <c r="B20" s="397"/>
      <c r="C20" s="397"/>
      <c r="D20" s="397"/>
    </row>
    <row r="21" spans="1:4" ht="46.5" customHeight="1">
      <c r="A21" s="1313"/>
      <c r="B21" s="1313"/>
      <c r="C21" s="1313"/>
      <c r="D21" s="1313"/>
    </row>
  </sheetData>
  <mergeCells count="3">
    <mergeCell ref="A21:D21"/>
    <mergeCell ref="B1:D1"/>
    <mergeCell ref="A1:A2"/>
  </mergeCells>
  <hyperlinks>
    <hyperlink ref="A3" location="Index!A1" display="Back to index" xr:uid="{7D72A362-CA48-5849-A9BB-2B894B1ED42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F23"/>
  <sheetViews>
    <sheetView showGridLines="0" workbookViewId="0">
      <pane xSplit="1" topLeftCell="B1" activePane="topRight" state="frozen"/>
      <selection pane="topRight" activeCell="G26" sqref="G26"/>
    </sheetView>
  </sheetViews>
  <sheetFormatPr baseColWidth="10" defaultColWidth="11.44140625" defaultRowHeight="14.4"/>
  <cols>
    <col min="1" max="1" width="67.44140625" customWidth="1"/>
    <col min="2" max="4" width="11.77734375" bestFit="1" customWidth="1"/>
    <col min="5" max="6" width="11.5546875" bestFit="1" customWidth="1"/>
  </cols>
  <sheetData>
    <row r="1" spans="1:6" s="7" customFormat="1" ht="15" customHeight="1">
      <c r="A1" s="398" t="s">
        <v>142</v>
      </c>
      <c r="B1" s="1310" t="s">
        <v>143</v>
      </c>
      <c r="C1" s="1311"/>
      <c r="D1" s="1312"/>
      <c r="E1" s="1310" t="s">
        <v>29</v>
      </c>
      <c r="F1" s="1311"/>
    </row>
    <row r="2" spans="1:6" s="7" customFormat="1" ht="13.8">
      <c r="A2" s="399" t="s">
        <v>30</v>
      </c>
      <c r="B2" s="400" t="s">
        <v>144</v>
      </c>
      <c r="C2" s="401" t="s">
        <v>145</v>
      </c>
      <c r="D2" s="402" t="s">
        <v>146</v>
      </c>
      <c r="E2" s="351" t="s">
        <v>34</v>
      </c>
      <c r="F2" s="307" t="s">
        <v>35</v>
      </c>
    </row>
    <row r="3" spans="1:6" s="17" customFormat="1" thickBot="1">
      <c r="A3" s="353" t="s">
        <v>118</v>
      </c>
      <c r="B3" s="354"/>
      <c r="C3" s="355"/>
      <c r="D3" s="356"/>
      <c r="E3" s="354"/>
      <c r="F3" s="355"/>
    </row>
    <row r="4" spans="1:6" ht="16.2">
      <c r="A4" s="403" t="s">
        <v>831</v>
      </c>
      <c r="B4" s="404">
        <v>19162140</v>
      </c>
      <c r="C4" s="405">
        <v>28544161</v>
      </c>
      <c r="D4" s="406">
        <v>31919515</v>
      </c>
      <c r="E4" s="407">
        <v>0.11799999999999999</v>
      </c>
      <c r="F4" s="408">
        <v>0.66600000000000004</v>
      </c>
    </row>
    <row r="5" spans="1:6">
      <c r="A5" s="403" t="s">
        <v>147</v>
      </c>
      <c r="B5" s="409">
        <v>376289</v>
      </c>
      <c r="C5" s="331">
        <v>32221</v>
      </c>
      <c r="D5" s="410">
        <v>63301</v>
      </c>
      <c r="E5" s="411">
        <v>0.96499999999999997</v>
      </c>
      <c r="F5" s="412">
        <v>-0.83199999999999996</v>
      </c>
    </row>
    <row r="6" spans="1:6" ht="16.2">
      <c r="A6" s="403" t="s">
        <v>832</v>
      </c>
      <c r="B6" s="413">
        <v>36816653</v>
      </c>
      <c r="C6" s="414">
        <v>55173742</v>
      </c>
      <c r="D6" s="414">
        <v>59412732</v>
      </c>
      <c r="E6" s="415">
        <v>7.6999999999999999E-2</v>
      </c>
      <c r="F6" s="416">
        <v>0.61399999999999999</v>
      </c>
    </row>
    <row r="7" spans="1:6">
      <c r="A7" s="403" t="s">
        <v>148</v>
      </c>
      <c r="B7" s="413">
        <v>4424345</v>
      </c>
      <c r="C7" s="414">
        <v>2394302</v>
      </c>
      <c r="D7" s="414">
        <v>1769690</v>
      </c>
      <c r="E7" s="415">
        <v>-0.26100000000000001</v>
      </c>
      <c r="F7" s="416">
        <v>-0.6</v>
      </c>
    </row>
    <row r="8" spans="1:6">
      <c r="A8" s="403" t="s">
        <v>149</v>
      </c>
      <c r="B8" s="413">
        <v>559321</v>
      </c>
      <c r="C8" s="414">
        <v>823270</v>
      </c>
      <c r="D8" s="414">
        <v>888420</v>
      </c>
      <c r="E8" s="415">
        <v>7.9000000000000001E-2</v>
      </c>
      <c r="F8" s="416">
        <v>0.58799999999999997</v>
      </c>
    </row>
    <row r="9" spans="1:6" s="3" customFormat="1" ht="17.399999999999999" thickBot="1">
      <c r="A9" s="417" t="s">
        <v>833</v>
      </c>
      <c r="B9" s="418">
        <v>120708515</v>
      </c>
      <c r="C9" s="419">
        <v>137659885</v>
      </c>
      <c r="D9" s="420">
        <v>137031239</v>
      </c>
      <c r="E9" s="411">
        <v>-5.0000000000000001E-3</v>
      </c>
      <c r="F9" s="412">
        <v>0.13500000000000001</v>
      </c>
    </row>
    <row r="10" spans="1:6" s="22" customFormat="1" ht="16.8" thickBot="1">
      <c r="A10" s="421" t="s">
        <v>834</v>
      </c>
      <c r="B10" s="422">
        <v>182047263</v>
      </c>
      <c r="C10" s="423">
        <v>224627581</v>
      </c>
      <c r="D10" s="423">
        <v>231084897</v>
      </c>
      <c r="E10" s="424">
        <v>2.9000000000000001E-2</v>
      </c>
      <c r="F10" s="425">
        <v>0.26900000000000002</v>
      </c>
    </row>
    <row r="11" spans="1:6">
      <c r="A11" s="288"/>
      <c r="B11" s="288"/>
      <c r="C11" s="288"/>
      <c r="D11" s="288"/>
      <c r="E11" s="288"/>
      <c r="F11" s="288"/>
    </row>
    <row r="12" spans="1:6" s="3" customFormat="1" ht="15" thickBot="1">
      <c r="A12" s="379"/>
      <c r="B12" s="379"/>
      <c r="C12" s="379"/>
      <c r="D12" s="379"/>
      <c r="E12" s="379"/>
      <c r="F12" s="379"/>
    </row>
    <row r="13" spans="1:6" s="1" customFormat="1">
      <c r="A13" s="398" t="s">
        <v>150</v>
      </c>
      <c r="B13" s="1310" t="s">
        <v>143</v>
      </c>
      <c r="C13" s="1311"/>
      <c r="D13" s="1312"/>
      <c r="E13" s="1310" t="s">
        <v>29</v>
      </c>
      <c r="F13" s="1311"/>
    </row>
    <row r="14" spans="1:6" s="1" customFormat="1">
      <c r="A14" s="399" t="s">
        <v>30</v>
      </c>
      <c r="B14" s="400" t="s">
        <v>144</v>
      </c>
      <c r="C14" s="401" t="s">
        <v>145</v>
      </c>
      <c r="D14" s="402" t="s">
        <v>146</v>
      </c>
      <c r="E14" s="351" t="s">
        <v>34</v>
      </c>
      <c r="F14" s="307" t="s">
        <v>35</v>
      </c>
    </row>
    <row r="15" spans="1:6" s="5" customFormat="1" ht="15" thickBot="1">
      <c r="A15" s="353" t="s">
        <v>118</v>
      </c>
      <c r="B15" s="354"/>
      <c r="C15" s="355"/>
      <c r="D15" s="356"/>
      <c r="E15" s="354"/>
      <c r="F15" s="355"/>
    </row>
    <row r="16" spans="1:6" ht="16.2">
      <c r="A16" s="426" t="s">
        <v>835</v>
      </c>
      <c r="B16" s="427">
        <v>4185638</v>
      </c>
      <c r="C16" s="428">
        <v>6467471</v>
      </c>
      <c r="D16" s="429">
        <v>8083128</v>
      </c>
      <c r="E16" s="430">
        <v>0.25</v>
      </c>
      <c r="F16" s="431">
        <v>0.93100000000000005</v>
      </c>
    </row>
    <row r="17" spans="1:6" ht="16.2">
      <c r="A17" s="403" t="s">
        <v>836</v>
      </c>
      <c r="B17" s="432">
        <v>28388372</v>
      </c>
      <c r="C17" s="334">
        <v>43743889</v>
      </c>
      <c r="D17" s="433">
        <v>45681969</v>
      </c>
      <c r="E17" s="434">
        <v>4.3999999999999997E-2</v>
      </c>
      <c r="F17" s="435">
        <v>0.60899999999999999</v>
      </c>
    </row>
    <row r="18" spans="1:6" s="3" customFormat="1" ht="15" thickBot="1">
      <c r="A18" s="436" t="s">
        <v>151</v>
      </c>
      <c r="B18" s="437">
        <v>4242643</v>
      </c>
      <c r="C18" s="438">
        <v>4962382</v>
      </c>
      <c r="D18" s="439">
        <v>5647635</v>
      </c>
      <c r="E18" s="440">
        <v>0.13800000000000001</v>
      </c>
      <c r="F18" s="441">
        <v>0.33100000000000002</v>
      </c>
    </row>
    <row r="19" spans="1:6" s="22" customFormat="1" ht="16.8" thickBot="1">
      <c r="A19" s="421" t="s">
        <v>837</v>
      </c>
      <c r="B19" s="442">
        <v>36816653</v>
      </c>
      <c r="C19" s="443">
        <v>55173742</v>
      </c>
      <c r="D19" s="443">
        <v>59412732</v>
      </c>
      <c r="E19" s="444">
        <v>7.6999999999999999E-2</v>
      </c>
      <c r="F19" s="445">
        <v>0.61399999999999999</v>
      </c>
    </row>
    <row r="20" spans="1:6">
      <c r="A20" s="288"/>
      <c r="B20" s="288"/>
      <c r="C20" s="288"/>
      <c r="D20" s="288"/>
      <c r="E20" s="288"/>
      <c r="F20" s="288"/>
    </row>
    <row r="21" spans="1:6">
      <c r="A21" s="288"/>
      <c r="B21" s="288"/>
      <c r="C21" s="288"/>
      <c r="D21" s="288"/>
      <c r="E21" s="288"/>
      <c r="F21" s="288"/>
    </row>
    <row r="22" spans="1:6">
      <c r="A22" s="288" t="s">
        <v>152</v>
      </c>
      <c r="B22" s="288"/>
      <c r="C22" s="288"/>
      <c r="D22" s="288"/>
      <c r="E22" s="288"/>
      <c r="F22" s="288"/>
    </row>
    <row r="23" spans="1:6">
      <c r="A23" s="288" t="s">
        <v>153</v>
      </c>
      <c r="B23" s="288"/>
      <c r="C23" s="288"/>
      <c r="D23" s="288"/>
      <c r="E23" s="288"/>
      <c r="F23" s="288"/>
    </row>
  </sheetData>
  <mergeCells count="4">
    <mergeCell ref="B1:D1"/>
    <mergeCell ref="B13:D13"/>
    <mergeCell ref="E13:F13"/>
    <mergeCell ref="E1:F1"/>
  </mergeCells>
  <hyperlinks>
    <hyperlink ref="A3" location="Index!A1" display="Back to index" xr:uid="{2FA3BF34-9B0C-4528-A1C4-97C33013E3F0}"/>
    <hyperlink ref="A15" location="Index!A1" display="Back to index" xr:uid="{2F61BDC0-D79D-4625-9EB2-84559F6AAF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Q52"/>
  <sheetViews>
    <sheetView showGridLines="0" topLeftCell="A21" zoomScale="94" zoomScaleNormal="100" workbookViewId="0">
      <pane xSplit="1" topLeftCell="B1" activePane="topRight" state="frozen"/>
      <selection pane="topRight" activeCell="A26" sqref="A26"/>
    </sheetView>
  </sheetViews>
  <sheetFormatPr baseColWidth="10" defaultColWidth="11.44140625" defaultRowHeight="14.4"/>
  <cols>
    <col min="1" max="1" width="55.44140625" customWidth="1"/>
  </cols>
  <sheetData>
    <row r="1" spans="1:14" s="322" customFormat="1" ht="16.5" customHeight="1">
      <c r="A1" s="1332" t="s">
        <v>838</v>
      </c>
      <c r="B1" s="1310" t="s">
        <v>154</v>
      </c>
      <c r="C1" s="1311"/>
      <c r="D1" s="1311"/>
      <c r="E1" s="1311"/>
      <c r="F1" s="1312"/>
      <c r="G1" s="1334" t="s">
        <v>29</v>
      </c>
      <c r="H1" s="1335"/>
      <c r="I1" s="1338" t="s">
        <v>29</v>
      </c>
      <c r="J1" s="1339"/>
      <c r="K1" s="1340" t="s">
        <v>155</v>
      </c>
      <c r="L1" s="1341"/>
      <c r="M1" s="1341"/>
      <c r="N1" s="446"/>
    </row>
    <row r="2" spans="1:14" s="322" customFormat="1" ht="17.399999999999999">
      <c r="A2" s="1333"/>
      <c r="B2" s="1343" t="s">
        <v>156</v>
      </c>
      <c r="C2" s="1344"/>
      <c r="D2" s="1344"/>
      <c r="E2" s="1330" t="s">
        <v>157</v>
      </c>
      <c r="F2" s="1331"/>
      <c r="G2" s="1336"/>
      <c r="H2" s="1337"/>
      <c r="I2" s="1338" t="s">
        <v>157</v>
      </c>
      <c r="J2" s="1339"/>
      <c r="K2" s="1338"/>
      <c r="L2" s="1342"/>
      <c r="M2" s="1342"/>
      <c r="N2" s="447" t="s">
        <v>157</v>
      </c>
    </row>
    <row r="3" spans="1:14" s="322" customFormat="1">
      <c r="A3" s="1333"/>
      <c r="B3" s="448"/>
      <c r="C3" s="449"/>
      <c r="D3" s="449"/>
      <c r="E3" s="307"/>
      <c r="F3" s="352"/>
      <c r="G3" s="450"/>
      <c r="H3" s="451"/>
      <c r="I3" s="450"/>
      <c r="J3" s="451"/>
      <c r="K3" s="452"/>
      <c r="L3" s="453"/>
      <c r="M3" s="453"/>
      <c r="N3" s="454"/>
    </row>
    <row r="4" spans="1:14" s="323" customFormat="1" thickBot="1">
      <c r="A4" s="353" t="s">
        <v>118</v>
      </c>
      <c r="B4" s="455" t="s">
        <v>31</v>
      </c>
      <c r="C4" s="456" t="s">
        <v>32</v>
      </c>
      <c r="D4" s="456" t="s">
        <v>33</v>
      </c>
      <c r="E4" s="456" t="s">
        <v>32</v>
      </c>
      <c r="F4" s="457" t="s">
        <v>33</v>
      </c>
      <c r="G4" s="458" t="s">
        <v>34</v>
      </c>
      <c r="H4" s="457" t="s">
        <v>35</v>
      </c>
      <c r="I4" s="458" t="s">
        <v>158</v>
      </c>
      <c r="J4" s="457" t="s">
        <v>159</v>
      </c>
      <c r="K4" s="455" t="s">
        <v>31</v>
      </c>
      <c r="L4" s="456" t="s">
        <v>32</v>
      </c>
      <c r="M4" s="456" t="s">
        <v>33</v>
      </c>
      <c r="N4" s="457" t="s">
        <v>33</v>
      </c>
    </row>
    <row r="5" spans="1:14" s="288" customFormat="1" ht="13.8">
      <c r="A5" s="459" t="s">
        <v>160</v>
      </c>
      <c r="B5" s="460">
        <v>95083</v>
      </c>
      <c r="C5" s="461">
        <v>112981</v>
      </c>
      <c r="D5" s="461">
        <v>111969</v>
      </c>
      <c r="E5" s="461">
        <v>91075</v>
      </c>
      <c r="F5" s="462">
        <v>90319</v>
      </c>
      <c r="G5" s="463">
        <v>-8.9999999999999993E-3</v>
      </c>
      <c r="H5" s="464">
        <v>0.17799999999999999</v>
      </c>
      <c r="I5" s="465">
        <v>-8.0000000000000002E-3</v>
      </c>
      <c r="J5" s="466">
        <v>-0.05</v>
      </c>
      <c r="K5" s="465">
        <v>0.81499999999999995</v>
      </c>
      <c r="L5" s="467">
        <v>0.82399999999999995</v>
      </c>
      <c r="M5" s="467">
        <v>0.81899999999999995</v>
      </c>
      <c r="N5" s="466">
        <v>0.80500000000000005</v>
      </c>
    </row>
    <row r="6" spans="1:14" s="288" customFormat="1" ht="13.8">
      <c r="A6" s="468" t="s">
        <v>161</v>
      </c>
      <c r="B6" s="469">
        <v>47658</v>
      </c>
      <c r="C6" s="470">
        <v>51675</v>
      </c>
      <c r="D6" s="470">
        <v>49860</v>
      </c>
      <c r="E6" s="470">
        <v>44988</v>
      </c>
      <c r="F6" s="471">
        <v>43518</v>
      </c>
      <c r="G6" s="467">
        <v>-3.5000000000000003E-2</v>
      </c>
      <c r="H6" s="466">
        <v>4.5999999999999999E-2</v>
      </c>
      <c r="I6" s="465">
        <v>-3.3000000000000002E-2</v>
      </c>
      <c r="J6" s="466">
        <v>-8.6999999999999994E-2</v>
      </c>
      <c r="K6" s="465">
        <v>0.40899999999999997</v>
      </c>
      <c r="L6" s="467">
        <v>0.377</v>
      </c>
      <c r="M6" s="467">
        <v>0.36499999999999999</v>
      </c>
      <c r="N6" s="466">
        <v>0.38800000000000001</v>
      </c>
    </row>
    <row r="7" spans="1:14" s="288" customFormat="1" ht="13.8">
      <c r="A7" s="472" t="s">
        <v>162</v>
      </c>
      <c r="B7" s="473">
        <v>29146</v>
      </c>
      <c r="C7" s="474">
        <v>28522</v>
      </c>
      <c r="D7" s="474">
        <v>27271</v>
      </c>
      <c r="E7" s="474">
        <v>27771</v>
      </c>
      <c r="F7" s="475">
        <v>26621</v>
      </c>
      <c r="G7" s="476">
        <v>-4.3999999999999997E-2</v>
      </c>
      <c r="H7" s="477">
        <v>-6.4000000000000001E-2</v>
      </c>
      <c r="I7" s="478">
        <v>-4.1000000000000002E-2</v>
      </c>
      <c r="J7" s="479">
        <v>-8.6999999999999994E-2</v>
      </c>
      <c r="K7" s="480">
        <v>0.25</v>
      </c>
      <c r="L7" s="481">
        <v>0.20799999999999999</v>
      </c>
      <c r="M7" s="481">
        <v>0.19900000000000001</v>
      </c>
      <c r="N7" s="482">
        <v>0.23699999999999999</v>
      </c>
    </row>
    <row r="8" spans="1:14" s="288" customFormat="1" ht="13.8">
      <c r="A8" s="472" t="s">
        <v>163</v>
      </c>
      <c r="B8" s="473">
        <v>18511</v>
      </c>
      <c r="C8" s="474">
        <v>23153</v>
      </c>
      <c r="D8" s="474">
        <v>22590</v>
      </c>
      <c r="E8" s="474">
        <v>17216</v>
      </c>
      <c r="F8" s="475">
        <v>16898</v>
      </c>
      <c r="G8" s="483">
        <v>-2.4E-2</v>
      </c>
      <c r="H8" s="484">
        <v>0.22</v>
      </c>
      <c r="I8" s="485">
        <v>-1.9E-2</v>
      </c>
      <c r="J8" s="479">
        <v>-8.6999999999999994E-2</v>
      </c>
      <c r="K8" s="480">
        <v>0.159</v>
      </c>
      <c r="L8" s="481">
        <v>0.16900000000000001</v>
      </c>
      <c r="M8" s="481">
        <v>0.16500000000000001</v>
      </c>
      <c r="N8" s="482">
        <v>0.151</v>
      </c>
    </row>
    <row r="9" spans="1:14" s="288" customFormat="1" ht="13.8">
      <c r="A9" s="468" t="s">
        <v>164</v>
      </c>
      <c r="B9" s="469">
        <v>47425</v>
      </c>
      <c r="C9" s="470">
        <v>61306</v>
      </c>
      <c r="D9" s="470">
        <v>62109</v>
      </c>
      <c r="E9" s="470">
        <v>46088</v>
      </c>
      <c r="F9" s="471">
        <v>46801</v>
      </c>
      <c r="G9" s="486">
        <v>1.2999999999999999E-2</v>
      </c>
      <c r="H9" s="487">
        <v>0.31</v>
      </c>
      <c r="I9" s="488">
        <v>1.4999999999999999E-2</v>
      </c>
      <c r="J9" s="487">
        <v>-1.2999999999999999E-2</v>
      </c>
      <c r="K9" s="488">
        <v>0.40699999999999997</v>
      </c>
      <c r="L9" s="486">
        <v>0.44700000000000001</v>
      </c>
      <c r="M9" s="486">
        <v>0.45400000000000001</v>
      </c>
      <c r="N9" s="487">
        <v>0.41699999999999998</v>
      </c>
    </row>
    <row r="10" spans="1:14" s="288" customFormat="1" ht="13.8">
      <c r="A10" s="472" t="s">
        <v>165</v>
      </c>
      <c r="B10" s="473">
        <v>5456</v>
      </c>
      <c r="C10" s="474">
        <v>10893</v>
      </c>
      <c r="D10" s="474">
        <v>10793</v>
      </c>
      <c r="E10" s="474">
        <v>4652</v>
      </c>
      <c r="F10" s="475">
        <v>4287</v>
      </c>
      <c r="G10" s="332">
        <v>-8.9999999999999993E-3</v>
      </c>
      <c r="H10" s="489">
        <v>0.97799999999999998</v>
      </c>
      <c r="I10" s="480">
        <v>-7.8E-2</v>
      </c>
      <c r="J10" s="490">
        <v>-0.214</v>
      </c>
      <c r="K10" s="480">
        <v>4.7E-2</v>
      </c>
      <c r="L10" s="481">
        <v>7.9000000000000001E-2</v>
      </c>
      <c r="M10" s="481">
        <v>7.9000000000000001E-2</v>
      </c>
      <c r="N10" s="482">
        <v>3.7999999999999999E-2</v>
      </c>
    </row>
    <row r="11" spans="1:14" s="288" customFormat="1" ht="13.8">
      <c r="A11" s="472" t="s">
        <v>166</v>
      </c>
      <c r="B11" s="473">
        <v>10330</v>
      </c>
      <c r="C11" s="474">
        <v>19239</v>
      </c>
      <c r="D11" s="474">
        <v>19562</v>
      </c>
      <c r="E11" s="474">
        <v>10262</v>
      </c>
      <c r="F11" s="475">
        <v>10760</v>
      </c>
      <c r="G11" s="332">
        <v>1.7000000000000001E-2</v>
      </c>
      <c r="H11" s="489">
        <v>0.89400000000000002</v>
      </c>
      <c r="I11" s="491">
        <v>4.9000000000000002E-2</v>
      </c>
      <c r="J11" s="482">
        <v>4.2000000000000003E-2</v>
      </c>
      <c r="K11" s="480">
        <v>8.8999999999999996E-2</v>
      </c>
      <c r="L11" s="481">
        <v>0.14000000000000001</v>
      </c>
      <c r="M11" s="481">
        <v>0.14299999999999999</v>
      </c>
      <c r="N11" s="482">
        <v>9.6000000000000002E-2</v>
      </c>
    </row>
    <row r="12" spans="1:14" s="288" customFormat="1" ht="13.8">
      <c r="A12" s="472" t="s">
        <v>167</v>
      </c>
      <c r="B12" s="473">
        <v>16905</v>
      </c>
      <c r="C12" s="474">
        <v>17218</v>
      </c>
      <c r="D12" s="474">
        <v>17720</v>
      </c>
      <c r="E12" s="474">
        <v>17218</v>
      </c>
      <c r="F12" s="475">
        <v>17720</v>
      </c>
      <c r="G12" s="484">
        <v>2.9000000000000001E-2</v>
      </c>
      <c r="H12" s="482">
        <v>4.8000000000000001E-2</v>
      </c>
      <c r="I12" s="483">
        <v>2.9000000000000001E-2</v>
      </c>
      <c r="J12" s="492">
        <v>4.8000000000000001E-2</v>
      </c>
      <c r="K12" s="480">
        <v>0.14499999999999999</v>
      </c>
      <c r="L12" s="481">
        <v>0.126</v>
      </c>
      <c r="M12" s="481">
        <v>0.13</v>
      </c>
      <c r="N12" s="482">
        <v>0.158</v>
      </c>
    </row>
    <row r="13" spans="1:14" s="288" customFormat="1" ht="13.8">
      <c r="A13" s="472" t="s">
        <v>168</v>
      </c>
      <c r="B13" s="473">
        <v>8984</v>
      </c>
      <c r="C13" s="474">
        <v>9544</v>
      </c>
      <c r="D13" s="474">
        <v>9958</v>
      </c>
      <c r="E13" s="474">
        <v>9544</v>
      </c>
      <c r="F13" s="475">
        <v>9958</v>
      </c>
      <c r="G13" s="484">
        <v>4.2999999999999997E-2</v>
      </c>
      <c r="H13" s="482">
        <v>0.108</v>
      </c>
      <c r="I13" s="491">
        <v>4.2999999999999997E-2</v>
      </c>
      <c r="J13" s="492">
        <v>0.108</v>
      </c>
      <c r="K13" s="480">
        <v>7.6999999999999999E-2</v>
      </c>
      <c r="L13" s="481">
        <v>7.0000000000000007E-2</v>
      </c>
      <c r="M13" s="481">
        <v>7.2999999999999995E-2</v>
      </c>
      <c r="N13" s="482">
        <v>8.8999999999999996E-2</v>
      </c>
    </row>
    <row r="14" spans="1:14" s="288" customFormat="1" ht="13.8">
      <c r="A14" s="472" t="s">
        <v>169</v>
      </c>
      <c r="B14" s="473">
        <v>5750</v>
      </c>
      <c r="C14" s="474">
        <v>4412</v>
      </c>
      <c r="D14" s="474">
        <v>4075</v>
      </c>
      <c r="E14" s="474">
        <v>4412</v>
      </c>
      <c r="F14" s="475">
        <v>4075</v>
      </c>
      <c r="G14" s="476">
        <v>-7.5999999999999998E-2</v>
      </c>
      <c r="H14" s="490">
        <v>-0.29099999999999998</v>
      </c>
      <c r="I14" s="480">
        <v>-7.5999999999999998E-2</v>
      </c>
      <c r="J14" s="490">
        <v>-0.29099999999999998</v>
      </c>
      <c r="K14" s="480">
        <v>4.9000000000000002E-2</v>
      </c>
      <c r="L14" s="481">
        <v>3.2000000000000001E-2</v>
      </c>
      <c r="M14" s="481">
        <v>0.03</v>
      </c>
      <c r="N14" s="482">
        <v>3.5999999999999997E-2</v>
      </c>
    </row>
    <row r="15" spans="1:14" s="288" customFormat="1" ht="13.8">
      <c r="A15" s="493" t="s">
        <v>170</v>
      </c>
      <c r="B15" s="469">
        <v>10629</v>
      </c>
      <c r="C15" s="470">
        <v>12679</v>
      </c>
      <c r="D15" s="470">
        <v>12923</v>
      </c>
      <c r="E15" s="470">
        <v>9865</v>
      </c>
      <c r="F15" s="471">
        <v>10102</v>
      </c>
      <c r="G15" s="494">
        <v>1.9E-2</v>
      </c>
      <c r="H15" s="495">
        <v>0.216</v>
      </c>
      <c r="I15" s="496">
        <v>2.4E-2</v>
      </c>
      <c r="J15" s="497">
        <v>-0.05</v>
      </c>
      <c r="K15" s="488">
        <v>9.0999999999999998E-2</v>
      </c>
      <c r="L15" s="486">
        <v>9.1999999999999998E-2</v>
      </c>
      <c r="M15" s="486">
        <v>9.5000000000000001E-2</v>
      </c>
      <c r="N15" s="487">
        <v>0.09</v>
      </c>
    </row>
    <row r="16" spans="1:14" s="288" customFormat="1" ht="13.8">
      <c r="A16" s="493" t="s">
        <v>171</v>
      </c>
      <c r="B16" s="498">
        <v>835</v>
      </c>
      <c r="C16" s="499">
        <v>866</v>
      </c>
      <c r="D16" s="499">
        <v>909</v>
      </c>
      <c r="E16" s="499">
        <v>866</v>
      </c>
      <c r="F16" s="500">
        <v>909</v>
      </c>
      <c r="G16" s="486">
        <v>4.9000000000000002E-2</v>
      </c>
      <c r="H16" s="487">
        <v>8.8999999999999996E-2</v>
      </c>
      <c r="I16" s="488">
        <v>4.9000000000000002E-2</v>
      </c>
      <c r="J16" s="487">
        <v>8.8999999999999996E-2</v>
      </c>
      <c r="K16" s="488">
        <v>7.0000000000000001E-3</v>
      </c>
      <c r="L16" s="486">
        <v>6.0000000000000001E-3</v>
      </c>
      <c r="M16" s="486">
        <v>7.0000000000000001E-3</v>
      </c>
      <c r="N16" s="487">
        <v>8.0000000000000002E-3</v>
      </c>
    </row>
    <row r="17" spans="1:17" s="288" customFormat="1" ht="13.8">
      <c r="A17" s="493" t="s">
        <v>172</v>
      </c>
      <c r="B17" s="469">
        <v>7686</v>
      </c>
      <c r="C17" s="470">
        <v>8272</v>
      </c>
      <c r="D17" s="470">
        <v>8420</v>
      </c>
      <c r="E17" s="470">
        <v>8272</v>
      </c>
      <c r="F17" s="471">
        <v>8420</v>
      </c>
      <c r="G17" s="486">
        <v>1.7999999999999999E-2</v>
      </c>
      <c r="H17" s="487">
        <v>9.5000000000000001E-2</v>
      </c>
      <c r="I17" s="488">
        <v>1.7999999999999999E-2</v>
      </c>
      <c r="J17" s="495">
        <v>9.5000000000000001E-2</v>
      </c>
      <c r="K17" s="488">
        <v>6.6000000000000003E-2</v>
      </c>
      <c r="L17" s="486">
        <v>0.06</v>
      </c>
      <c r="M17" s="486">
        <v>6.2E-2</v>
      </c>
      <c r="N17" s="487">
        <v>7.4999999999999997E-2</v>
      </c>
    </row>
    <row r="18" spans="1:17" s="379" customFormat="1" thickBot="1">
      <c r="A18" s="501" t="s">
        <v>173</v>
      </c>
      <c r="B18" s="502">
        <v>2415</v>
      </c>
      <c r="C18" s="503">
        <v>2342</v>
      </c>
      <c r="D18" s="503">
        <v>2516</v>
      </c>
      <c r="E18" s="503">
        <v>2342</v>
      </c>
      <c r="F18" s="504">
        <v>2516</v>
      </c>
      <c r="G18" s="505">
        <v>7.3999999999999996E-2</v>
      </c>
      <c r="H18" s="506">
        <v>4.2000000000000003E-2</v>
      </c>
      <c r="I18" s="488">
        <v>7.3999999999999996E-2</v>
      </c>
      <c r="J18" s="487">
        <v>4.2000000000000003E-2</v>
      </c>
      <c r="K18" s="488">
        <v>2.1000000000000001E-2</v>
      </c>
      <c r="L18" s="486">
        <v>1.7000000000000001E-2</v>
      </c>
      <c r="M18" s="486">
        <v>1.7999999999999999E-2</v>
      </c>
      <c r="N18" s="487">
        <v>2.1999999999999999E-2</v>
      </c>
    </row>
    <row r="19" spans="1:17" s="514" customFormat="1" thickBot="1">
      <c r="A19" s="507" t="s">
        <v>174</v>
      </c>
      <c r="B19" s="508">
        <v>116647</v>
      </c>
      <c r="C19" s="509">
        <v>137140</v>
      </c>
      <c r="D19" s="509">
        <v>136737</v>
      </c>
      <c r="E19" s="509">
        <v>112420</v>
      </c>
      <c r="F19" s="510">
        <v>112265</v>
      </c>
      <c r="G19" s="511">
        <v>-3.0000000000000001E-3</v>
      </c>
      <c r="H19" s="512">
        <v>0.17199999999999999</v>
      </c>
      <c r="I19" s="511">
        <v>-1E-3</v>
      </c>
      <c r="J19" s="512">
        <v>-3.7999999999999999E-2</v>
      </c>
      <c r="K19" s="511">
        <v>1</v>
      </c>
      <c r="L19" s="513">
        <v>1</v>
      </c>
      <c r="M19" s="513">
        <v>1</v>
      </c>
      <c r="N19" s="512">
        <v>1</v>
      </c>
    </row>
    <row r="20" spans="1:17" s="288" customFormat="1" ht="13.8"/>
    <row r="21" spans="1:17" s="288" customFormat="1" ht="13.8">
      <c r="A21" s="515" t="s">
        <v>175</v>
      </c>
      <c r="B21" s="483"/>
    </row>
    <row r="22" spans="1:17" s="288" customFormat="1" ht="13.8">
      <c r="A22" s="515" t="s">
        <v>176</v>
      </c>
      <c r="B22" s="322"/>
    </row>
    <row r="23" spans="1:17" s="288" customFormat="1" ht="13.8">
      <c r="A23" s="339" t="s">
        <v>177</v>
      </c>
    </row>
    <row r="24" spans="1:17" s="288" customFormat="1" ht="13.8">
      <c r="A24" s="339" t="s">
        <v>178</v>
      </c>
    </row>
    <row r="25" spans="1:17" s="288" customFormat="1" ht="13.8">
      <c r="A25" s="516" t="s">
        <v>179</v>
      </c>
    </row>
    <row r="26" spans="1:17" s="379" customFormat="1" thickBot="1">
      <c r="A26" s="516" t="s">
        <v>180</v>
      </c>
    </row>
    <row r="27" spans="1:17" s="379" customFormat="1" ht="15.75" customHeight="1" thickBot="1">
      <c r="A27" s="288"/>
    </row>
    <row r="28" spans="1:17" s="286" customFormat="1" ht="16.5" customHeight="1">
      <c r="A28" s="1345" t="s">
        <v>839</v>
      </c>
      <c r="B28" s="1318" t="s">
        <v>181</v>
      </c>
      <c r="C28" s="1319"/>
      <c r="D28" s="1319"/>
      <c r="E28" s="1319"/>
      <c r="F28" s="1320"/>
      <c r="G28" s="1347" t="s">
        <v>29</v>
      </c>
      <c r="H28" s="1348"/>
      <c r="I28" s="1321" t="s">
        <v>29</v>
      </c>
      <c r="J28" s="1322"/>
      <c r="K28" s="1318" t="s">
        <v>182</v>
      </c>
      <c r="L28" s="1319"/>
      <c r="M28" s="1319"/>
      <c r="N28" s="1319"/>
      <c r="O28" s="1320"/>
      <c r="P28" s="1326" t="s">
        <v>183</v>
      </c>
      <c r="Q28" s="1327"/>
    </row>
    <row r="29" spans="1:17" s="286" customFormat="1" ht="17.399999999999999">
      <c r="A29" s="1346"/>
      <c r="B29" s="1328" t="s">
        <v>156</v>
      </c>
      <c r="C29" s="1329"/>
      <c r="D29" s="517"/>
      <c r="E29" s="1330" t="s">
        <v>157</v>
      </c>
      <c r="F29" s="1331"/>
      <c r="G29" s="1321"/>
      <c r="H29" s="1322"/>
      <c r="I29" s="1321" t="s">
        <v>157</v>
      </c>
      <c r="J29" s="1322"/>
      <c r="K29" s="1323" t="s">
        <v>184</v>
      </c>
      <c r="L29" s="1324"/>
      <c r="M29" s="1324"/>
      <c r="N29" s="1324"/>
      <c r="O29" s="1325"/>
      <c r="P29" s="1318" t="s">
        <v>33</v>
      </c>
      <c r="Q29" s="1320"/>
    </row>
    <row r="30" spans="1:17" s="286" customFormat="1" ht="17.399999999999999">
      <c r="A30" s="1346"/>
      <c r="B30" s="518"/>
      <c r="C30" s="517"/>
      <c r="D30" s="517"/>
      <c r="E30" s="519"/>
      <c r="F30" s="519"/>
      <c r="G30" s="520"/>
      <c r="H30" s="521"/>
      <c r="I30" s="520"/>
      <c r="J30" s="522"/>
      <c r="K30" s="523"/>
      <c r="L30" s="524"/>
      <c r="M30" s="524"/>
      <c r="N30" s="524"/>
      <c r="O30" s="525"/>
      <c r="P30" s="526"/>
      <c r="Q30" s="527"/>
    </row>
    <row r="31" spans="1:17" s="532" customFormat="1" thickBot="1">
      <c r="A31" s="353" t="s">
        <v>118</v>
      </c>
      <c r="B31" s="455" t="s">
        <v>31</v>
      </c>
      <c r="C31" s="456" t="s">
        <v>32</v>
      </c>
      <c r="D31" s="456" t="s">
        <v>33</v>
      </c>
      <c r="E31" s="456" t="s">
        <v>32</v>
      </c>
      <c r="F31" s="457" t="s">
        <v>33</v>
      </c>
      <c r="G31" s="528" t="s">
        <v>34</v>
      </c>
      <c r="H31" s="529" t="s">
        <v>35</v>
      </c>
      <c r="I31" s="528" t="s">
        <v>34</v>
      </c>
      <c r="J31" s="529" t="s">
        <v>35</v>
      </c>
      <c r="K31" s="530" t="s">
        <v>31</v>
      </c>
      <c r="L31" s="329" t="s">
        <v>32</v>
      </c>
      <c r="M31" s="329" t="s">
        <v>33</v>
      </c>
      <c r="N31" s="529" t="s">
        <v>32</v>
      </c>
      <c r="O31" s="529" t="s">
        <v>33</v>
      </c>
      <c r="P31" s="528" t="s">
        <v>185</v>
      </c>
      <c r="Q31" s="531" t="s">
        <v>186</v>
      </c>
    </row>
    <row r="32" spans="1:17" s="288" customFormat="1" ht="13.8">
      <c r="A32" s="533" t="s">
        <v>160</v>
      </c>
      <c r="B32" s="469">
        <v>60854</v>
      </c>
      <c r="C32" s="470">
        <v>80945</v>
      </c>
      <c r="D32" s="470">
        <v>80117</v>
      </c>
      <c r="E32" s="461">
        <v>59039</v>
      </c>
      <c r="F32" s="462">
        <v>58466</v>
      </c>
      <c r="G32" s="463">
        <v>-0.01</v>
      </c>
      <c r="H32" s="464">
        <v>0.317</v>
      </c>
      <c r="I32" s="465">
        <v>-0.01</v>
      </c>
      <c r="J32" s="466">
        <v>-3.9E-2</v>
      </c>
      <c r="K32" s="460">
        <v>10009</v>
      </c>
      <c r="L32" s="461">
        <v>8865</v>
      </c>
      <c r="M32" s="462">
        <v>8654</v>
      </c>
      <c r="N32" s="534">
        <v>-2.4E-2</v>
      </c>
      <c r="O32" s="535">
        <v>-0.13500000000000001</v>
      </c>
      <c r="P32" s="536">
        <v>0.71599999999999997</v>
      </c>
      <c r="Q32" s="464">
        <v>0.28399999999999997</v>
      </c>
    </row>
    <row r="33" spans="1:17" s="288" customFormat="1" ht="13.8">
      <c r="A33" s="537" t="s">
        <v>161</v>
      </c>
      <c r="B33" s="469">
        <v>20733</v>
      </c>
      <c r="C33" s="470">
        <v>26490</v>
      </c>
      <c r="D33" s="470">
        <v>24935</v>
      </c>
      <c r="E33" s="470">
        <v>19802</v>
      </c>
      <c r="F33" s="471">
        <v>18593</v>
      </c>
      <c r="G33" s="467">
        <v>-5.8999999999999997E-2</v>
      </c>
      <c r="H33" s="466">
        <v>0.20300000000000001</v>
      </c>
      <c r="I33" s="465">
        <v>-6.0999999999999999E-2</v>
      </c>
      <c r="J33" s="466">
        <v>-0.10299999999999999</v>
      </c>
      <c r="K33" s="538">
        <v>7873</v>
      </c>
      <c r="L33" s="539">
        <v>6969</v>
      </c>
      <c r="M33" s="540">
        <v>6772</v>
      </c>
      <c r="N33" s="488">
        <v>-2.8000000000000001E-2</v>
      </c>
      <c r="O33" s="487">
        <v>-0.14000000000000001</v>
      </c>
      <c r="P33" s="488">
        <v>0.5</v>
      </c>
      <c r="Q33" s="466">
        <v>0.5</v>
      </c>
    </row>
    <row r="34" spans="1:17" s="288" customFormat="1" ht="13.8">
      <c r="A34" s="541" t="s">
        <v>162</v>
      </c>
      <c r="B34" s="542">
        <v>12186</v>
      </c>
      <c r="C34" s="543">
        <v>12596</v>
      </c>
      <c r="D34" s="543">
        <v>11538</v>
      </c>
      <c r="E34" s="474">
        <v>11845</v>
      </c>
      <c r="F34" s="475">
        <v>10887</v>
      </c>
      <c r="G34" s="476">
        <v>-8.4000000000000005E-2</v>
      </c>
      <c r="H34" s="477">
        <v>-5.2999999999999999E-2</v>
      </c>
      <c r="I34" s="478">
        <v>-8.1000000000000003E-2</v>
      </c>
      <c r="J34" s="479">
        <v>-0.107</v>
      </c>
      <c r="K34" s="542">
        <v>4959</v>
      </c>
      <c r="L34" s="543">
        <v>4407</v>
      </c>
      <c r="M34" s="544">
        <v>4275</v>
      </c>
      <c r="N34" s="483">
        <v>-0.03</v>
      </c>
      <c r="O34" s="490">
        <v>-0.13800000000000001</v>
      </c>
      <c r="P34" s="485">
        <v>0.42299999999999999</v>
      </c>
      <c r="Q34" s="482">
        <v>0.57699999999999996</v>
      </c>
    </row>
    <row r="35" spans="1:17" s="288" customFormat="1" ht="13.8">
      <c r="A35" s="541" t="s">
        <v>187</v>
      </c>
      <c r="B35" s="542">
        <v>8546</v>
      </c>
      <c r="C35" s="543">
        <v>13894</v>
      </c>
      <c r="D35" s="543">
        <v>13398</v>
      </c>
      <c r="E35" s="474">
        <v>7957</v>
      </c>
      <c r="F35" s="475">
        <v>7706</v>
      </c>
      <c r="G35" s="480">
        <v>-3.5999999999999997E-2</v>
      </c>
      <c r="H35" s="484">
        <v>0.56799999999999995</v>
      </c>
      <c r="I35" s="485">
        <v>-3.2000000000000001E-2</v>
      </c>
      <c r="J35" s="479">
        <v>-9.8000000000000004E-2</v>
      </c>
      <c r="K35" s="542">
        <v>2914</v>
      </c>
      <c r="L35" s="543">
        <v>2562</v>
      </c>
      <c r="M35" s="544">
        <v>2497</v>
      </c>
      <c r="N35" s="480">
        <v>-2.5999999999999999E-2</v>
      </c>
      <c r="O35" s="490">
        <v>-0.14299999999999999</v>
      </c>
      <c r="P35" s="480">
        <v>0.59299999999999997</v>
      </c>
      <c r="Q35" s="482">
        <v>0.40699999999999997</v>
      </c>
    </row>
    <row r="36" spans="1:17" s="288" customFormat="1" ht="13.8">
      <c r="A36" s="537" t="s">
        <v>164</v>
      </c>
      <c r="B36" s="538">
        <v>40122</v>
      </c>
      <c r="C36" s="539">
        <v>54455</v>
      </c>
      <c r="D36" s="539">
        <v>55181</v>
      </c>
      <c r="E36" s="470">
        <v>39237</v>
      </c>
      <c r="F36" s="471">
        <v>39873</v>
      </c>
      <c r="G36" s="486">
        <v>1.2999999999999999E-2</v>
      </c>
      <c r="H36" s="487">
        <v>0.375</v>
      </c>
      <c r="I36" s="488">
        <v>1.6E-2</v>
      </c>
      <c r="J36" s="487">
        <v>-6.0000000000000001E-3</v>
      </c>
      <c r="K36" s="538">
        <v>2136</v>
      </c>
      <c r="L36" s="539">
        <v>1896</v>
      </c>
      <c r="M36" s="540">
        <v>1882</v>
      </c>
      <c r="N36" s="488">
        <v>-7.0000000000000001E-3</v>
      </c>
      <c r="O36" s="487">
        <v>-0.11899999999999999</v>
      </c>
      <c r="P36" s="488">
        <v>0.88800000000000001</v>
      </c>
      <c r="Q36" s="487">
        <v>0.112</v>
      </c>
    </row>
    <row r="37" spans="1:17" s="288" customFormat="1" ht="13.8">
      <c r="A37" s="541" t="s">
        <v>165</v>
      </c>
      <c r="B37" s="542">
        <v>2624</v>
      </c>
      <c r="C37" s="543">
        <v>8402</v>
      </c>
      <c r="D37" s="543">
        <v>8320</v>
      </c>
      <c r="E37" s="474">
        <v>2161</v>
      </c>
      <c r="F37" s="475">
        <v>1814</v>
      </c>
      <c r="G37" s="483">
        <v>-0.01</v>
      </c>
      <c r="H37" s="489">
        <v>2.17</v>
      </c>
      <c r="I37" s="480">
        <v>-0.161</v>
      </c>
      <c r="J37" s="490">
        <v>-0.309</v>
      </c>
      <c r="K37" s="545">
        <v>828</v>
      </c>
      <c r="L37" s="546">
        <v>689</v>
      </c>
      <c r="M37" s="547">
        <v>672</v>
      </c>
      <c r="N37" s="480">
        <v>-2.5000000000000001E-2</v>
      </c>
      <c r="O37" s="490">
        <v>-0.189</v>
      </c>
      <c r="P37" s="480">
        <v>0.77100000000000002</v>
      </c>
      <c r="Q37" s="482">
        <v>0.22900000000000001</v>
      </c>
    </row>
    <row r="38" spans="1:17" s="288" customFormat="1" ht="13.8">
      <c r="A38" s="541" t="s">
        <v>166</v>
      </c>
      <c r="B38" s="542">
        <v>10104</v>
      </c>
      <c r="C38" s="543">
        <v>19040</v>
      </c>
      <c r="D38" s="543">
        <v>19352</v>
      </c>
      <c r="E38" s="474">
        <v>10062</v>
      </c>
      <c r="F38" s="475">
        <v>10550</v>
      </c>
      <c r="G38" s="484">
        <v>1.6E-2</v>
      </c>
      <c r="H38" s="489">
        <v>0.91500000000000004</v>
      </c>
      <c r="I38" s="484">
        <v>4.8000000000000001E-2</v>
      </c>
      <c r="J38" s="482">
        <v>4.3999999999999997E-2</v>
      </c>
      <c r="K38" s="545">
        <v>66</v>
      </c>
      <c r="L38" s="546">
        <v>55</v>
      </c>
      <c r="M38" s="547">
        <v>57</v>
      </c>
      <c r="N38" s="480">
        <v>3.5999999999999997E-2</v>
      </c>
      <c r="O38" s="482">
        <v>-0.13400000000000001</v>
      </c>
      <c r="P38" s="480">
        <v>0.98899999999999999</v>
      </c>
      <c r="Q38" s="548">
        <v>1.0999999999999999E-2</v>
      </c>
    </row>
    <row r="39" spans="1:17" s="288" customFormat="1" ht="13.8">
      <c r="A39" s="541" t="s">
        <v>167</v>
      </c>
      <c r="B39" s="542">
        <v>14698</v>
      </c>
      <c r="C39" s="543">
        <v>15063</v>
      </c>
      <c r="D39" s="543">
        <v>15572</v>
      </c>
      <c r="E39" s="474">
        <v>15063</v>
      </c>
      <c r="F39" s="475">
        <v>15572</v>
      </c>
      <c r="G39" s="484">
        <v>3.4000000000000002E-2</v>
      </c>
      <c r="H39" s="482">
        <v>5.8999999999999997E-2</v>
      </c>
      <c r="I39" s="484">
        <v>3.4000000000000002E-2</v>
      </c>
      <c r="J39" s="492">
        <v>5.8999999999999997E-2</v>
      </c>
      <c r="K39" s="545">
        <v>646</v>
      </c>
      <c r="L39" s="546">
        <v>596</v>
      </c>
      <c r="M39" s="547">
        <v>584</v>
      </c>
      <c r="N39" s="480">
        <v>-2.1000000000000001E-2</v>
      </c>
      <c r="O39" s="482">
        <v>-9.6000000000000002E-2</v>
      </c>
      <c r="P39" s="480">
        <v>0.879</v>
      </c>
      <c r="Q39" s="482">
        <v>0.121</v>
      </c>
    </row>
    <row r="40" spans="1:17" s="288" customFormat="1" ht="13.8">
      <c r="A40" s="541" t="s">
        <v>168</v>
      </c>
      <c r="B40" s="542">
        <v>7763</v>
      </c>
      <c r="C40" s="543">
        <v>8119</v>
      </c>
      <c r="D40" s="543">
        <v>8436</v>
      </c>
      <c r="E40" s="474">
        <v>8119</v>
      </c>
      <c r="F40" s="475">
        <v>8436</v>
      </c>
      <c r="G40" s="484">
        <v>3.9E-2</v>
      </c>
      <c r="H40" s="482">
        <v>8.6999999999999994E-2</v>
      </c>
      <c r="I40" s="484">
        <v>3.9E-2</v>
      </c>
      <c r="J40" s="492">
        <v>8.6999999999999994E-2</v>
      </c>
      <c r="K40" s="545">
        <v>357</v>
      </c>
      <c r="L40" s="546">
        <v>394</v>
      </c>
      <c r="M40" s="547">
        <v>414</v>
      </c>
      <c r="N40" s="480">
        <v>4.8000000000000001E-2</v>
      </c>
      <c r="O40" s="482">
        <v>0.159</v>
      </c>
      <c r="P40" s="480">
        <v>0.84699999999999998</v>
      </c>
      <c r="Q40" s="482">
        <v>0.153</v>
      </c>
    </row>
    <row r="41" spans="1:17" s="288" customFormat="1" ht="13.8">
      <c r="A41" s="541" t="s">
        <v>169</v>
      </c>
      <c r="B41" s="542">
        <v>4932</v>
      </c>
      <c r="C41" s="543">
        <v>3831</v>
      </c>
      <c r="D41" s="543">
        <v>3502</v>
      </c>
      <c r="E41" s="474">
        <v>3831</v>
      </c>
      <c r="F41" s="475">
        <v>3502</v>
      </c>
      <c r="G41" s="476">
        <v>-8.5999999999999993E-2</v>
      </c>
      <c r="H41" s="490">
        <v>-0.28999999999999998</v>
      </c>
      <c r="I41" s="480">
        <v>-8.5999999999999993E-2</v>
      </c>
      <c r="J41" s="490">
        <v>-0.28999999999999998</v>
      </c>
      <c r="K41" s="545">
        <v>239</v>
      </c>
      <c r="L41" s="546">
        <v>161</v>
      </c>
      <c r="M41" s="547">
        <v>156</v>
      </c>
      <c r="N41" s="480">
        <v>-3.1E-2</v>
      </c>
      <c r="O41" s="482">
        <v>-0.34899999999999998</v>
      </c>
      <c r="P41" s="480">
        <v>0.85899999999999999</v>
      </c>
      <c r="Q41" s="482">
        <v>0.14099999999999999</v>
      </c>
    </row>
    <row r="42" spans="1:17" s="288" customFormat="1" ht="13.8">
      <c r="A42" s="549" t="s">
        <v>170</v>
      </c>
      <c r="B42" s="538">
        <v>10064</v>
      </c>
      <c r="C42" s="539">
        <v>12191</v>
      </c>
      <c r="D42" s="539">
        <v>12441</v>
      </c>
      <c r="E42" s="470">
        <v>9377</v>
      </c>
      <c r="F42" s="471">
        <v>9619</v>
      </c>
      <c r="G42" s="494">
        <v>2.1000000000000001E-2</v>
      </c>
      <c r="H42" s="495">
        <v>0.23599999999999999</v>
      </c>
      <c r="I42" s="488">
        <v>2.5999999999999999E-2</v>
      </c>
      <c r="J42" s="497">
        <v>-4.3999999999999997E-2</v>
      </c>
      <c r="K42" s="550">
        <v>165</v>
      </c>
      <c r="L42" s="551">
        <v>135</v>
      </c>
      <c r="M42" s="552">
        <v>131</v>
      </c>
      <c r="N42" s="488">
        <v>-0.03</v>
      </c>
      <c r="O42" s="487">
        <v>-0.20599999999999999</v>
      </c>
      <c r="P42" s="488">
        <v>0.96299999999999997</v>
      </c>
      <c r="Q42" s="487">
        <v>3.6999999999999998E-2</v>
      </c>
    </row>
    <row r="43" spans="1:17" s="288" customFormat="1" ht="13.8">
      <c r="A43" s="549" t="s">
        <v>171</v>
      </c>
      <c r="B43" s="550" t="s">
        <v>188</v>
      </c>
      <c r="C43" s="551" t="s">
        <v>188</v>
      </c>
      <c r="D43" s="551" t="s">
        <v>188</v>
      </c>
      <c r="E43" s="499" t="s">
        <v>189</v>
      </c>
      <c r="F43" s="500" t="s">
        <v>189</v>
      </c>
      <c r="G43" s="551" t="s">
        <v>189</v>
      </c>
      <c r="H43" s="552" t="s">
        <v>189</v>
      </c>
      <c r="I43" s="550" t="s">
        <v>189</v>
      </c>
      <c r="J43" s="552" t="s">
        <v>189</v>
      </c>
      <c r="K43" s="550">
        <v>244</v>
      </c>
      <c r="L43" s="551">
        <v>240</v>
      </c>
      <c r="M43" s="552">
        <v>247</v>
      </c>
      <c r="N43" s="488">
        <v>0.03</v>
      </c>
      <c r="O43" s="487">
        <v>1.0999999999999999E-2</v>
      </c>
      <c r="P43" s="550" t="s">
        <v>188</v>
      </c>
      <c r="Q43" s="487">
        <v>1</v>
      </c>
    </row>
    <row r="44" spans="1:17" s="288" customFormat="1" ht="13.8">
      <c r="A44" s="549" t="s">
        <v>172</v>
      </c>
      <c r="B44" s="550" t="s">
        <v>188</v>
      </c>
      <c r="C44" s="551" t="s">
        <v>188</v>
      </c>
      <c r="D44" s="551" t="s">
        <v>188</v>
      </c>
      <c r="E44" s="499" t="s">
        <v>189</v>
      </c>
      <c r="F44" s="500" t="s">
        <v>189</v>
      </c>
      <c r="G44" s="551" t="s">
        <v>189</v>
      </c>
      <c r="H44" s="552" t="s">
        <v>189</v>
      </c>
      <c r="I44" s="550" t="s">
        <v>189</v>
      </c>
      <c r="J44" s="552" t="s">
        <v>189</v>
      </c>
      <c r="K44" s="538">
        <v>2247</v>
      </c>
      <c r="L44" s="539">
        <v>2289</v>
      </c>
      <c r="M44" s="540">
        <v>2287</v>
      </c>
      <c r="N44" s="488">
        <v>-1E-3</v>
      </c>
      <c r="O44" s="487">
        <v>1.7999999999999999E-2</v>
      </c>
      <c r="P44" s="550" t="s">
        <v>188</v>
      </c>
      <c r="Q44" s="487">
        <v>1</v>
      </c>
    </row>
    <row r="45" spans="1:17" s="379" customFormat="1" thickBot="1">
      <c r="A45" s="553" t="s">
        <v>190</v>
      </c>
      <c r="B45" s="554" t="s">
        <v>188</v>
      </c>
      <c r="C45" s="555" t="s">
        <v>188</v>
      </c>
      <c r="D45" s="555" t="s">
        <v>188</v>
      </c>
      <c r="E45" s="556" t="s">
        <v>189</v>
      </c>
      <c r="F45" s="557" t="s">
        <v>189</v>
      </c>
      <c r="G45" s="554" t="s">
        <v>189</v>
      </c>
      <c r="H45" s="558" t="s">
        <v>189</v>
      </c>
      <c r="I45" s="550" t="s">
        <v>189</v>
      </c>
      <c r="J45" s="552" t="s">
        <v>189</v>
      </c>
      <c r="K45" s="554">
        <v>706</v>
      </c>
      <c r="L45" s="555">
        <v>648</v>
      </c>
      <c r="M45" s="558">
        <v>684</v>
      </c>
      <c r="N45" s="505">
        <v>5.5E-2</v>
      </c>
      <c r="O45" s="506">
        <v>-3.2000000000000001E-2</v>
      </c>
      <c r="P45" s="554" t="s">
        <v>188</v>
      </c>
      <c r="Q45" s="506">
        <v>1</v>
      </c>
    </row>
    <row r="46" spans="1:17" s="514" customFormat="1" thickBot="1">
      <c r="A46" s="507" t="s">
        <v>191</v>
      </c>
      <c r="B46" s="559">
        <v>70919</v>
      </c>
      <c r="C46" s="560">
        <v>93136</v>
      </c>
      <c r="D46" s="560">
        <v>92558</v>
      </c>
      <c r="E46" s="509">
        <v>68416</v>
      </c>
      <c r="F46" s="510">
        <v>68086</v>
      </c>
      <c r="G46" s="511">
        <v>-6.0000000000000001E-3</v>
      </c>
      <c r="H46" s="512">
        <v>0.30499999999999999</v>
      </c>
      <c r="I46" s="513">
        <v>-5.0000000000000001E-3</v>
      </c>
      <c r="J46" s="513">
        <v>-0.04</v>
      </c>
      <c r="K46" s="559">
        <v>13371</v>
      </c>
      <c r="L46" s="560">
        <v>12177</v>
      </c>
      <c r="M46" s="561">
        <v>12002</v>
      </c>
      <c r="N46" s="511">
        <v>-1.4E-2</v>
      </c>
      <c r="O46" s="512">
        <v>-0.10199999999999999</v>
      </c>
      <c r="P46" s="511">
        <v>0.67700000000000005</v>
      </c>
      <c r="Q46" s="512">
        <v>0.32300000000000001</v>
      </c>
    </row>
    <row r="47" spans="1:17" s="288" customFormat="1" ht="13.8"/>
    <row r="48" spans="1:17" s="288" customFormat="1" ht="13.8">
      <c r="A48" s="515" t="s">
        <v>175</v>
      </c>
      <c r="B48" s="483"/>
    </row>
    <row r="49" spans="1:2" s="288" customFormat="1" ht="13.8">
      <c r="A49" s="515" t="s">
        <v>176</v>
      </c>
      <c r="B49" s="322"/>
    </row>
    <row r="50" spans="1:2" s="288" customFormat="1" ht="13.8">
      <c r="A50" s="339" t="s">
        <v>177</v>
      </c>
    </row>
    <row r="51" spans="1:2" s="288" customFormat="1" ht="13.8">
      <c r="A51" s="515" t="s">
        <v>178</v>
      </c>
    </row>
    <row r="52" spans="1:2" s="288" customFormat="1" ht="13.8">
      <c r="A52" s="288" t="s">
        <v>179</v>
      </c>
    </row>
  </sheetData>
  <mergeCells count="19">
    <mergeCell ref="I1:J1"/>
    <mergeCell ref="K1:M2"/>
    <mergeCell ref="B2:D2"/>
    <mergeCell ref="E2:F2"/>
    <mergeCell ref="I2:J2"/>
    <mergeCell ref="B29:C29"/>
    <mergeCell ref="E29:F29"/>
    <mergeCell ref="A1:A3"/>
    <mergeCell ref="B1:F1"/>
    <mergeCell ref="G1:H2"/>
    <mergeCell ref="A28:A30"/>
    <mergeCell ref="B28:F28"/>
    <mergeCell ref="G28:H29"/>
    <mergeCell ref="K28:O28"/>
    <mergeCell ref="I29:J29"/>
    <mergeCell ref="K29:O29"/>
    <mergeCell ref="P29:Q29"/>
    <mergeCell ref="P28:Q28"/>
    <mergeCell ref="I28:J28"/>
  </mergeCells>
  <hyperlinks>
    <hyperlink ref="A31" location="Index!A1" display="Back to index" xr:uid="{EB6EB082-E91C-4E98-9B3E-9C7AFD2FD123}"/>
    <hyperlink ref="A4" location="Index!A1" display="Back to index" xr:uid="{C709D83B-33DC-4C28-833D-621FDF2874D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41"/>
  <sheetViews>
    <sheetView showGridLines="0" workbookViewId="0">
      <pane xSplit="1" topLeftCell="B1" activePane="topRight" state="frozen"/>
      <selection pane="topRight" activeCell="E40" sqref="E40"/>
    </sheetView>
  </sheetViews>
  <sheetFormatPr baseColWidth="10" defaultColWidth="11.44140625" defaultRowHeight="14.4"/>
  <cols>
    <col min="1" max="1" width="30" bestFit="1" customWidth="1"/>
    <col min="2" max="4" width="11.77734375" bestFit="1" customWidth="1"/>
    <col min="5" max="6" width="11.5546875" bestFit="1" customWidth="1"/>
  </cols>
  <sheetData>
    <row r="1" spans="1:9" s="10" customFormat="1">
      <c r="A1" s="562" t="s">
        <v>192</v>
      </c>
      <c r="B1" s="1314" t="s">
        <v>143</v>
      </c>
      <c r="C1" s="1315"/>
      <c r="D1" s="1316"/>
      <c r="E1" s="1314" t="s">
        <v>29</v>
      </c>
      <c r="F1" s="1315"/>
      <c r="G1" s="1"/>
      <c r="H1" s="1"/>
      <c r="I1" s="1"/>
    </row>
    <row r="2" spans="1:9" s="10" customFormat="1">
      <c r="A2" s="563" t="s">
        <v>30</v>
      </c>
      <c r="B2" s="564"/>
      <c r="C2" s="565"/>
      <c r="D2" s="566"/>
      <c r="E2" s="564"/>
      <c r="F2" s="565"/>
      <c r="G2" s="1"/>
      <c r="H2" s="1"/>
      <c r="I2" s="1"/>
    </row>
    <row r="3" spans="1:9" s="30" customFormat="1" ht="15" thickBot="1">
      <c r="A3" s="353" t="s">
        <v>118</v>
      </c>
      <c r="B3" s="567" t="s">
        <v>144</v>
      </c>
      <c r="C3" s="568" t="s">
        <v>145</v>
      </c>
      <c r="D3" s="569" t="s">
        <v>146</v>
      </c>
      <c r="E3" s="455" t="s">
        <v>34</v>
      </c>
      <c r="F3" s="456" t="s">
        <v>35</v>
      </c>
      <c r="G3" s="5"/>
      <c r="H3" s="5"/>
      <c r="I3" s="5"/>
    </row>
    <row r="4" spans="1:9" s="9" customFormat="1" ht="15.6">
      <c r="A4" s="570" t="s">
        <v>193</v>
      </c>
      <c r="B4" s="409">
        <v>38746287</v>
      </c>
      <c r="C4" s="331">
        <v>54530355</v>
      </c>
      <c r="D4" s="571">
        <v>58074996</v>
      </c>
      <c r="E4" s="572">
        <v>6.5000000000000002E-2</v>
      </c>
      <c r="F4" s="573">
        <v>0.499</v>
      </c>
      <c r="G4" s="50"/>
      <c r="H4" s="50"/>
      <c r="I4" s="50"/>
    </row>
    <row r="5" spans="1:9">
      <c r="A5" s="570" t="s">
        <v>194</v>
      </c>
      <c r="B5" s="409">
        <v>37872908</v>
      </c>
      <c r="C5" s="331">
        <v>50069129</v>
      </c>
      <c r="D5" s="571">
        <v>51013689</v>
      </c>
      <c r="E5" s="485">
        <v>1.9E-2</v>
      </c>
      <c r="F5" s="332">
        <v>0.34699999999999998</v>
      </c>
    </row>
    <row r="6" spans="1:9">
      <c r="A6" s="570" t="s">
        <v>195</v>
      </c>
      <c r="B6" s="409">
        <v>35045214</v>
      </c>
      <c r="C6" s="331">
        <v>29324090</v>
      </c>
      <c r="D6" s="571">
        <v>31389760</v>
      </c>
      <c r="E6" s="485">
        <v>7.0000000000000007E-2</v>
      </c>
      <c r="F6" s="332">
        <v>-0.104</v>
      </c>
    </row>
    <row r="7" spans="1:9">
      <c r="A7" s="570" t="s">
        <v>196</v>
      </c>
      <c r="B7" s="409">
        <v>7204922</v>
      </c>
      <c r="C7" s="331">
        <v>7736747</v>
      </c>
      <c r="D7" s="571">
        <v>7457440</v>
      </c>
      <c r="E7" s="485">
        <v>-3.5999999999999997E-2</v>
      </c>
      <c r="F7" s="332">
        <v>3.5000000000000003E-2</v>
      </c>
    </row>
    <row r="8" spans="1:9" s="3" customFormat="1" ht="15" thickBot="1">
      <c r="A8" s="570" t="s">
        <v>197</v>
      </c>
      <c r="B8" s="409">
        <v>694214</v>
      </c>
      <c r="C8" s="331">
        <v>705181</v>
      </c>
      <c r="D8" s="571">
        <v>690454</v>
      </c>
      <c r="E8" s="574">
        <v>-2.1000000000000001E-2</v>
      </c>
      <c r="F8" s="342">
        <v>-5.0000000000000001E-3</v>
      </c>
    </row>
    <row r="9" spans="1:9" s="22" customFormat="1" ht="15" thickBot="1">
      <c r="A9" s="575" t="s">
        <v>50</v>
      </c>
      <c r="B9" s="422">
        <v>119563545</v>
      </c>
      <c r="C9" s="423">
        <v>142365502</v>
      </c>
      <c r="D9" s="423">
        <v>148626339</v>
      </c>
      <c r="E9" s="576">
        <v>4.3999999999999997E-2</v>
      </c>
      <c r="F9" s="577">
        <v>0.24299999999999999</v>
      </c>
    </row>
    <row r="10" spans="1:9">
      <c r="A10" s="578" t="s">
        <v>198</v>
      </c>
      <c r="B10" s="579">
        <v>9854630</v>
      </c>
      <c r="C10" s="580">
        <v>5978257</v>
      </c>
      <c r="D10" s="581">
        <v>5393500</v>
      </c>
      <c r="E10" s="572">
        <v>-9.8000000000000004E-2</v>
      </c>
      <c r="F10" s="573">
        <v>-0.45300000000000001</v>
      </c>
    </row>
    <row r="11" spans="1:9">
      <c r="A11" s="311" t="s">
        <v>199</v>
      </c>
      <c r="B11" s="413">
        <v>5346373</v>
      </c>
      <c r="C11" s="414">
        <v>25734963</v>
      </c>
      <c r="D11" s="582">
        <v>24303193</v>
      </c>
      <c r="E11" s="485">
        <v>-5.6000000000000001E-2</v>
      </c>
      <c r="F11" s="332">
        <v>3.5459999999999998</v>
      </c>
    </row>
    <row r="12" spans="1:9">
      <c r="A12" s="296" t="s">
        <v>200</v>
      </c>
      <c r="B12" s="413">
        <v>1935879</v>
      </c>
      <c r="C12" s="414">
        <v>1072920</v>
      </c>
      <c r="D12" s="582">
        <v>1159587</v>
      </c>
      <c r="E12" s="485">
        <v>8.1000000000000003E-2</v>
      </c>
      <c r="F12" s="332">
        <v>-0.40100000000000002</v>
      </c>
    </row>
    <row r="13" spans="1:9" s="3" customFormat="1" ht="15" thickBot="1">
      <c r="A13" s="311" t="s">
        <v>201</v>
      </c>
      <c r="B13" s="413">
        <v>15178148</v>
      </c>
      <c r="C13" s="414">
        <v>16319407</v>
      </c>
      <c r="D13" s="582">
        <v>17863198</v>
      </c>
      <c r="E13" s="485">
        <v>9.5000000000000001E-2</v>
      </c>
      <c r="F13" s="332">
        <v>0.17799999999999999</v>
      </c>
    </row>
    <row r="14" spans="1:9" s="22" customFormat="1" ht="15" thickBot="1">
      <c r="A14" s="583" t="s">
        <v>202</v>
      </c>
      <c r="B14" s="584">
        <v>151878575</v>
      </c>
      <c r="C14" s="585">
        <v>191471049</v>
      </c>
      <c r="D14" s="585">
        <v>197345817</v>
      </c>
      <c r="E14" s="576">
        <v>3.1E-2</v>
      </c>
      <c r="F14" s="577">
        <v>0.29899999999999999</v>
      </c>
    </row>
    <row r="15" spans="1:9">
      <c r="A15" s="288"/>
      <c r="B15" s="288"/>
      <c r="C15" s="288"/>
      <c r="D15" s="288"/>
      <c r="E15" s="288"/>
      <c r="F15" s="288"/>
    </row>
    <row r="16" spans="1:9" s="3" customFormat="1" ht="15" thickBot="1">
      <c r="A16" s="379"/>
      <c r="B16" s="379"/>
      <c r="C16" s="379"/>
      <c r="D16" s="379"/>
      <c r="E16" s="379"/>
      <c r="F16" s="379"/>
    </row>
    <row r="17" spans="1:6" s="19" customFormat="1">
      <c r="A17" s="586" t="s">
        <v>50</v>
      </c>
      <c r="B17" s="1314" t="s">
        <v>143</v>
      </c>
      <c r="C17" s="1315"/>
      <c r="D17" s="1316"/>
      <c r="E17" s="1314" t="s">
        <v>29</v>
      </c>
      <c r="F17" s="1315"/>
    </row>
    <row r="18" spans="1:6" s="19" customFormat="1">
      <c r="A18" s="587" t="s">
        <v>30</v>
      </c>
      <c r="B18" s="588"/>
      <c r="C18" s="589"/>
      <c r="D18" s="590"/>
      <c r="E18" s="588"/>
      <c r="F18" s="589"/>
    </row>
    <row r="19" spans="1:6" s="29" customFormat="1" ht="15" thickBot="1">
      <c r="A19" s="353" t="s">
        <v>118</v>
      </c>
      <c r="B19" s="567" t="s">
        <v>144</v>
      </c>
      <c r="C19" s="568" t="s">
        <v>145</v>
      </c>
      <c r="D19" s="569" t="s">
        <v>146</v>
      </c>
      <c r="E19" s="455" t="s">
        <v>34</v>
      </c>
      <c r="F19" s="456" t="s">
        <v>35</v>
      </c>
    </row>
    <row r="20" spans="1:6">
      <c r="A20" s="570" t="s">
        <v>193</v>
      </c>
      <c r="B20" s="413">
        <v>38746287</v>
      </c>
      <c r="C20" s="414">
        <v>54530356</v>
      </c>
      <c r="D20" s="591">
        <v>58074996</v>
      </c>
      <c r="E20" s="572">
        <v>6.5000000000000002E-2</v>
      </c>
      <c r="F20" s="573">
        <v>0.499</v>
      </c>
    </row>
    <row r="21" spans="1:6">
      <c r="A21" s="570" t="s">
        <v>194</v>
      </c>
      <c r="B21" s="413">
        <v>37872908</v>
      </c>
      <c r="C21" s="414">
        <v>50069129</v>
      </c>
      <c r="D21" s="591">
        <v>51013689</v>
      </c>
      <c r="E21" s="485">
        <v>1.9E-2</v>
      </c>
      <c r="F21" s="332">
        <v>0.34699999999999998</v>
      </c>
    </row>
    <row r="22" spans="1:6">
      <c r="A22" s="570" t="s">
        <v>195</v>
      </c>
      <c r="B22" s="413">
        <v>35045214</v>
      </c>
      <c r="C22" s="414">
        <v>29324090</v>
      </c>
      <c r="D22" s="591">
        <v>31389760</v>
      </c>
      <c r="E22" s="485">
        <v>7.0000000000000007E-2</v>
      </c>
      <c r="F22" s="332">
        <v>-0.104</v>
      </c>
    </row>
    <row r="23" spans="1:6">
      <c r="A23" s="570" t="s">
        <v>196</v>
      </c>
      <c r="B23" s="413">
        <v>7204922</v>
      </c>
      <c r="C23" s="414">
        <v>7736747</v>
      </c>
      <c r="D23" s="591">
        <v>7457440</v>
      </c>
      <c r="E23" s="485">
        <v>-3.5999999999999997E-2</v>
      </c>
      <c r="F23" s="332">
        <v>3.5000000000000003E-2</v>
      </c>
    </row>
    <row r="24" spans="1:6" s="3" customFormat="1" ht="15" thickBot="1">
      <c r="A24" s="570" t="s">
        <v>197</v>
      </c>
      <c r="B24" s="418">
        <v>694214</v>
      </c>
      <c r="C24" s="592">
        <v>705180</v>
      </c>
      <c r="D24" s="593">
        <v>690454</v>
      </c>
      <c r="E24" s="574">
        <v>-2.1000000000000001E-2</v>
      </c>
      <c r="F24" s="342">
        <v>-5.0000000000000001E-3</v>
      </c>
    </row>
    <row r="25" spans="1:6" s="22" customFormat="1" ht="15" thickBot="1">
      <c r="A25" s="575" t="s">
        <v>50</v>
      </c>
      <c r="B25" s="422">
        <v>119563545</v>
      </c>
      <c r="C25" s="423">
        <v>142365502</v>
      </c>
      <c r="D25" s="594">
        <v>148626339</v>
      </c>
      <c r="E25" s="576">
        <v>4.3999999999999997E-2</v>
      </c>
      <c r="F25" s="577">
        <v>0.24299999999999999</v>
      </c>
    </row>
    <row r="26" spans="1:6">
      <c r="A26" s="288"/>
      <c r="B26" s="288"/>
      <c r="C26" s="288"/>
      <c r="D26" s="288"/>
      <c r="E26" s="288"/>
      <c r="F26" s="288"/>
    </row>
    <row r="27" spans="1:6" s="3" customFormat="1" ht="15" thickBot="1">
      <c r="A27" s="379"/>
      <c r="B27" s="379"/>
      <c r="C27" s="379"/>
      <c r="D27" s="379"/>
      <c r="E27" s="379"/>
      <c r="F27" s="379"/>
    </row>
    <row r="28" spans="1:6" s="19" customFormat="1">
      <c r="A28" s="586" t="s">
        <v>203</v>
      </c>
      <c r="B28" s="1314" t="s">
        <v>143</v>
      </c>
      <c r="C28" s="1315"/>
      <c r="D28" s="1316"/>
      <c r="E28" s="1314" t="s">
        <v>29</v>
      </c>
      <c r="F28" s="1315"/>
    </row>
    <row r="29" spans="1:6" s="19" customFormat="1">
      <c r="A29" s="587" t="s">
        <v>30</v>
      </c>
      <c r="B29" s="588"/>
      <c r="C29" s="589"/>
      <c r="D29" s="590"/>
      <c r="E29" s="588"/>
      <c r="F29" s="589"/>
    </row>
    <row r="30" spans="1:6" s="29" customFormat="1" ht="15" thickBot="1">
      <c r="A30" s="353" t="s">
        <v>118</v>
      </c>
      <c r="B30" s="567" t="s">
        <v>144</v>
      </c>
      <c r="C30" s="568" t="s">
        <v>145</v>
      </c>
      <c r="D30" s="569" t="s">
        <v>146</v>
      </c>
      <c r="E30" s="455" t="s">
        <v>34</v>
      </c>
      <c r="F30" s="456" t="s">
        <v>35</v>
      </c>
    </row>
    <row r="31" spans="1:6">
      <c r="A31" s="578" t="s">
        <v>198</v>
      </c>
      <c r="B31" s="595">
        <v>9854630</v>
      </c>
      <c r="C31" s="596">
        <v>5978257</v>
      </c>
      <c r="D31" s="581">
        <v>5393500</v>
      </c>
      <c r="E31" s="572">
        <v>-9.8000000000000004E-2</v>
      </c>
      <c r="F31" s="573">
        <v>-0.45300000000000001</v>
      </c>
    </row>
    <row r="32" spans="1:6">
      <c r="A32" s="311" t="s">
        <v>199</v>
      </c>
      <c r="B32" s="597">
        <v>5346373</v>
      </c>
      <c r="C32" s="598">
        <v>25734963</v>
      </c>
      <c r="D32" s="582">
        <v>24303193</v>
      </c>
      <c r="E32" s="485">
        <v>-5.6000000000000001E-2</v>
      </c>
      <c r="F32" s="332">
        <v>3.5459999999999998</v>
      </c>
    </row>
    <row r="33" spans="1:14">
      <c r="A33" s="296" t="s">
        <v>200</v>
      </c>
      <c r="B33" s="597">
        <v>1935879</v>
      </c>
      <c r="C33" s="598">
        <v>1072920</v>
      </c>
      <c r="D33" s="582">
        <v>1159587</v>
      </c>
      <c r="E33" s="485">
        <v>8.1000000000000003E-2</v>
      </c>
      <c r="F33" s="332">
        <v>-0.40100000000000002</v>
      </c>
    </row>
    <row r="34" spans="1:14" s="3" customFormat="1" ht="15" thickBot="1">
      <c r="A34" s="311" t="s">
        <v>201</v>
      </c>
      <c r="B34" s="597">
        <v>15178148</v>
      </c>
      <c r="C34" s="598">
        <v>16319407</v>
      </c>
      <c r="D34" s="598">
        <v>17863198</v>
      </c>
      <c r="E34" s="485">
        <v>9.5000000000000001E-2</v>
      </c>
      <c r="F34" s="332">
        <v>0.17699999999999999</v>
      </c>
    </row>
    <row r="35" spans="1:14" s="22" customFormat="1" ht="15" thickBot="1">
      <c r="A35" s="575" t="s">
        <v>204</v>
      </c>
      <c r="B35" s="599">
        <v>32315030</v>
      </c>
      <c r="C35" s="423">
        <v>49105547</v>
      </c>
      <c r="D35" s="594">
        <v>48719478</v>
      </c>
      <c r="E35" s="576">
        <v>-8.0000000000000002E-3</v>
      </c>
      <c r="F35" s="577">
        <v>0.50800000000000001</v>
      </c>
    </row>
    <row r="36" spans="1:14">
      <c r="A36" s="288"/>
      <c r="B36" s="288"/>
      <c r="C36" s="288"/>
      <c r="D36" s="288"/>
      <c r="E36" s="288"/>
      <c r="F36" s="288"/>
    </row>
    <row r="37" spans="1:14" ht="15" thickBot="1">
      <c r="A37" s="288"/>
      <c r="B37" s="288"/>
      <c r="C37" s="288"/>
      <c r="D37" s="288"/>
      <c r="E37" s="288"/>
      <c r="F37" s="288"/>
    </row>
    <row r="38" spans="1:14" s="73" customFormat="1">
      <c r="A38" s="562" t="s">
        <v>205</v>
      </c>
      <c r="B38" s="1349" t="s">
        <v>28</v>
      </c>
      <c r="C38" s="1350"/>
      <c r="D38" s="1351"/>
      <c r="E38" s="1349" t="s">
        <v>29</v>
      </c>
      <c r="F38" s="1350"/>
    </row>
    <row r="39" spans="1:14" s="29" customFormat="1" ht="15" thickBot="1">
      <c r="A39" s="600" t="s">
        <v>206</v>
      </c>
      <c r="B39" s="601" t="s">
        <v>31</v>
      </c>
      <c r="C39" s="602" t="s">
        <v>32</v>
      </c>
      <c r="D39" s="603" t="s">
        <v>33</v>
      </c>
      <c r="E39" s="604" t="s">
        <v>34</v>
      </c>
      <c r="F39" s="605" t="s">
        <v>35</v>
      </c>
    </row>
    <row r="40" spans="1:14">
      <c r="A40" s="570" t="s">
        <v>205</v>
      </c>
      <c r="B40" s="606">
        <v>2.1344714030259303E-2</v>
      </c>
      <c r="C40" s="606">
        <v>1.3406565651278155E-2</v>
      </c>
      <c r="D40" s="606">
        <v>1.4252262437227357E-2</v>
      </c>
      <c r="E40" s="255" t="str">
        <f>+CONCATENATE(L40," ",$M$43)</f>
        <v xml:space="preserve">9 </v>
      </c>
      <c r="F40" s="233" t="str">
        <f>+CONCATENATE(J40," ",$N$43)</f>
        <v xml:space="preserve">-70 </v>
      </c>
      <c r="I40" s="146">
        <f>+(ROUND(D40,4)-ROUND(B40,4))*100/1%</f>
        <v>-70</v>
      </c>
      <c r="J40" s="147">
        <f>+VALUE(ROUND(I40,0))</f>
        <v>-70</v>
      </c>
      <c r="K40" s="146">
        <f>+(ROUND(D40,4)-ROUND(C40,4))*100/1%</f>
        <v>8.9999999999999964</v>
      </c>
      <c r="L40" s="148">
        <f>+VALUE(ROUND(K40,0))</f>
        <v>9</v>
      </c>
      <c r="M40" s="149" t="s">
        <v>207</v>
      </c>
      <c r="N40" s="149" t="s">
        <v>208</v>
      </c>
    </row>
    <row r="41" spans="1:14" s="3" customFormat="1" ht="15" thickBot="1">
      <c r="A41" s="607" t="s">
        <v>209</v>
      </c>
      <c r="B41" s="608">
        <v>2.1344714030259303E-2</v>
      </c>
      <c r="C41" s="608">
        <v>1.4333543422209678E-2</v>
      </c>
      <c r="D41" s="608">
        <v>1.3470072616068664E-2</v>
      </c>
      <c r="E41" s="609" t="str">
        <f>+CONCATENATE(L41," ",$M$43)</f>
        <v xml:space="preserve">-8 </v>
      </c>
      <c r="F41" s="610" t="str">
        <f>+CONCATENATE(J41," ",$N$43)</f>
        <v xml:space="preserve">-78 </v>
      </c>
      <c r="I41" s="150">
        <f>+(ROUND(D41,4)-ROUND(B41,4))*100/1%</f>
        <v>-77.999999999999986</v>
      </c>
      <c r="J41" s="151">
        <f>+VALUE(ROUND(I41,0))</f>
        <v>-78</v>
      </c>
      <c r="K41" s="150">
        <f>+(ROUND(D41,4)-ROUND(C41,4))*100/1%</f>
        <v>-8.0000000000000036</v>
      </c>
      <c r="L41" s="152">
        <f>+VALUE(ROUND(K41,0))</f>
        <v>-8</v>
      </c>
      <c r="M41" s="153"/>
      <c r="N41" s="153"/>
    </row>
  </sheetData>
  <mergeCells count="8">
    <mergeCell ref="B38:D38"/>
    <mergeCell ref="E38:F38"/>
    <mergeCell ref="B1:D1"/>
    <mergeCell ref="E1:F1"/>
    <mergeCell ref="B17:D17"/>
    <mergeCell ref="E17:F17"/>
    <mergeCell ref="B28:D28"/>
    <mergeCell ref="E28:F28"/>
  </mergeCells>
  <hyperlinks>
    <hyperlink ref="A3" location="Index!A1" display="Back to index" xr:uid="{E36B92F8-D58C-4F11-9CCA-224FCCC08377}"/>
    <hyperlink ref="A19" location="Index!A1" display="Back to index" xr:uid="{DCF1A760-7D24-4F5D-A379-9A20B7F14899}"/>
    <hyperlink ref="A30" location="Index!A1" display="Back to index" xr:uid="{54CF3FB1-EEB7-4A88-8EEF-BCFDCFDC484D}"/>
    <hyperlink ref="A39" location="Índice!A1" display="Volver al índice" xr:uid="{F073E5F8-47BD-A64F-B774-93F5F051D6AA}"/>
  </hyperlinks>
  <pageMargins left="0.7" right="0.7" top="0.75" bottom="0.75" header="0.3" footer="0.3"/>
  <ignoredErrors>
    <ignoredError sqref="K40:K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F42"/>
  <sheetViews>
    <sheetView showGridLines="0" zoomScale="58" workbookViewId="0">
      <pane xSplit="1" topLeftCell="B1" activePane="topRight" state="frozen"/>
      <selection pane="topRight" activeCell="D38" sqref="D38"/>
    </sheetView>
  </sheetViews>
  <sheetFormatPr baseColWidth="10" defaultColWidth="11.44140625" defaultRowHeight="14.4"/>
  <cols>
    <col min="1" max="1" width="49.33203125" bestFit="1" customWidth="1"/>
    <col min="2" max="2" width="10.88671875" customWidth="1"/>
    <col min="3" max="4" width="12.21875" bestFit="1" customWidth="1"/>
    <col min="5" max="6" width="11.5546875" bestFit="1" customWidth="1"/>
  </cols>
  <sheetData>
    <row r="1" spans="1:6" s="10" customFormat="1" ht="27.6">
      <c r="A1" s="611" t="s">
        <v>210</v>
      </c>
      <c r="B1" s="1334" t="s">
        <v>28</v>
      </c>
      <c r="C1" s="1352"/>
      <c r="D1" s="1335"/>
      <c r="E1" s="1334" t="s">
        <v>29</v>
      </c>
      <c r="F1" s="1352"/>
    </row>
    <row r="2" spans="1:6" s="10" customFormat="1" ht="13.8">
      <c r="A2" s="612" t="s">
        <v>30</v>
      </c>
      <c r="B2" s="450"/>
      <c r="C2" s="613"/>
      <c r="D2" s="613"/>
      <c r="E2" s="450"/>
      <c r="F2" s="613"/>
    </row>
    <row r="3" spans="1:6" s="30" customFormat="1" thickBot="1">
      <c r="A3" s="353" t="s">
        <v>118</v>
      </c>
      <c r="B3" s="601" t="s">
        <v>31</v>
      </c>
      <c r="C3" s="602" t="s">
        <v>32</v>
      </c>
      <c r="D3" s="603" t="s">
        <v>33</v>
      </c>
      <c r="E3" s="604" t="s">
        <v>34</v>
      </c>
      <c r="F3" s="605" t="s">
        <v>35</v>
      </c>
    </row>
    <row r="4" spans="1:6" s="9" customFormat="1" ht="13.8">
      <c r="A4" s="614" t="s">
        <v>211</v>
      </c>
      <c r="B4" s="615">
        <v>-1388711</v>
      </c>
      <c r="C4" s="616">
        <v>-785194</v>
      </c>
      <c r="D4" s="617">
        <v>-622982</v>
      </c>
      <c r="E4" s="572">
        <v>-0.20699999999999999</v>
      </c>
      <c r="F4" s="573">
        <v>-0.55100000000000005</v>
      </c>
    </row>
    <row r="5" spans="1:6">
      <c r="A5" s="618" t="s">
        <v>212</v>
      </c>
      <c r="B5" s="619">
        <v>47230</v>
      </c>
      <c r="C5" s="620">
        <v>52529</v>
      </c>
      <c r="D5" s="621">
        <v>65335</v>
      </c>
      <c r="E5" s="485">
        <v>0.24399999999999999</v>
      </c>
      <c r="F5" s="332">
        <v>0.38300000000000001</v>
      </c>
    </row>
    <row r="6" spans="1:6" s="3" customFormat="1" ht="28.2" thickBot="1">
      <c r="A6" s="622" t="s">
        <v>37</v>
      </c>
      <c r="B6" s="623">
        <v>-1341481</v>
      </c>
      <c r="C6" s="624">
        <v>-732665</v>
      </c>
      <c r="D6" s="625">
        <v>-557647</v>
      </c>
      <c r="E6" s="626">
        <v>-0.23899999999999999</v>
      </c>
      <c r="F6" s="627">
        <v>-0.58399999999999996</v>
      </c>
    </row>
    <row r="7" spans="1:6">
      <c r="A7" s="288"/>
      <c r="B7" s="288"/>
      <c r="C7" s="288"/>
      <c r="D7" s="288"/>
      <c r="E7" s="288"/>
      <c r="F7" s="288"/>
    </row>
    <row r="8" spans="1:6" s="3" customFormat="1" ht="15" thickBot="1">
      <c r="A8" s="379"/>
      <c r="B8" s="379"/>
      <c r="C8" s="379"/>
      <c r="D8" s="379"/>
      <c r="E8" s="379"/>
      <c r="F8" s="379"/>
    </row>
    <row r="9" spans="1:6" s="1" customFormat="1">
      <c r="A9" s="1353" t="s">
        <v>213</v>
      </c>
      <c r="B9" s="1334" t="s">
        <v>28</v>
      </c>
      <c r="C9" s="1352"/>
      <c r="D9" s="1335"/>
      <c r="E9" s="1334" t="s">
        <v>29</v>
      </c>
      <c r="F9" s="1352"/>
    </row>
    <row r="10" spans="1:6" s="1" customFormat="1">
      <c r="A10" s="1354"/>
      <c r="B10" s="450"/>
      <c r="C10" s="613"/>
      <c r="D10" s="613"/>
      <c r="E10" s="450"/>
      <c r="F10" s="613"/>
    </row>
    <row r="11" spans="1:6" s="5" customFormat="1" ht="15" thickBot="1">
      <c r="A11" s="353" t="s">
        <v>118</v>
      </c>
      <c r="B11" s="601" t="s">
        <v>31</v>
      </c>
      <c r="C11" s="602" t="s">
        <v>32</v>
      </c>
      <c r="D11" s="603" t="s">
        <v>33</v>
      </c>
      <c r="E11" s="604" t="s">
        <v>34</v>
      </c>
      <c r="F11" s="605" t="s">
        <v>35</v>
      </c>
    </row>
    <row r="12" spans="1:6" ht="16.8">
      <c r="A12" s="311" t="s">
        <v>840</v>
      </c>
      <c r="B12" s="628">
        <v>4.4499999999999998E-2</v>
      </c>
      <c r="C12" s="239">
        <v>2.1299999999999999E-2</v>
      </c>
      <c r="D12" s="240">
        <v>1.6299999999999999E-2</v>
      </c>
      <c r="E12" s="255" t="s">
        <v>214</v>
      </c>
      <c r="F12" s="233" t="s">
        <v>215</v>
      </c>
    </row>
    <row r="13" spans="1:6" ht="16.8">
      <c r="A13" s="311" t="s">
        <v>841</v>
      </c>
      <c r="B13" s="255" t="s">
        <v>216</v>
      </c>
      <c r="C13" s="239">
        <v>2.64E-2</v>
      </c>
      <c r="D13" s="240">
        <v>1.9199999999999998E-2</v>
      </c>
      <c r="E13" s="255" t="s">
        <v>217</v>
      </c>
      <c r="F13" s="233" t="s">
        <v>218</v>
      </c>
    </row>
    <row r="14" spans="1:6" s="3" customFormat="1" ht="28.2" thickBot="1">
      <c r="A14" s="629" t="s">
        <v>219</v>
      </c>
      <c r="B14" s="630" t="s">
        <v>220</v>
      </c>
      <c r="C14" s="343">
        <v>0.35399999999999998</v>
      </c>
      <c r="D14" s="631">
        <v>0.26300000000000001</v>
      </c>
      <c r="E14" s="630" t="s">
        <v>221</v>
      </c>
      <c r="F14" s="632" t="s">
        <v>222</v>
      </c>
    </row>
    <row r="15" spans="1:6">
      <c r="A15" s="330" t="s">
        <v>223</v>
      </c>
      <c r="B15" s="633"/>
      <c r="C15" s="633"/>
      <c r="D15" s="633"/>
      <c r="E15" s="633"/>
      <c r="F15" s="633"/>
    </row>
    <row r="16" spans="1:6" ht="14.25" customHeight="1">
      <c r="A16" s="1355" t="s">
        <v>224</v>
      </c>
      <c r="B16" s="1355"/>
      <c r="C16" s="1355"/>
      <c r="D16" s="1355"/>
      <c r="E16" s="1355"/>
      <c r="F16" s="1355"/>
    </row>
    <row r="17" spans="1:6" ht="14.25" customHeight="1">
      <c r="A17" s="397"/>
      <c r="B17" s="397"/>
      <c r="C17" s="397"/>
      <c r="D17" s="397"/>
      <c r="E17" s="397"/>
      <c r="F17" s="397"/>
    </row>
    <row r="18" spans="1:6" s="3" customFormat="1" ht="15" thickBot="1">
      <c r="A18" s="379"/>
      <c r="B18" s="379"/>
      <c r="C18" s="379"/>
      <c r="D18" s="379"/>
      <c r="E18" s="379"/>
      <c r="F18" s="379"/>
    </row>
    <row r="19" spans="1:6" s="19" customFormat="1">
      <c r="A19" s="634" t="s">
        <v>225</v>
      </c>
      <c r="B19" s="1334" t="s">
        <v>143</v>
      </c>
      <c r="C19" s="1352"/>
      <c r="D19" s="1335"/>
      <c r="E19" s="1334" t="s">
        <v>29</v>
      </c>
      <c r="F19" s="1352"/>
    </row>
    <row r="20" spans="1:6" s="19" customFormat="1">
      <c r="A20" s="635" t="s">
        <v>30</v>
      </c>
      <c r="B20" s="286"/>
      <c r="C20" s="286"/>
      <c r="D20" s="286"/>
      <c r="E20" s="450"/>
      <c r="F20" s="613"/>
    </row>
    <row r="21" spans="1:6" s="19" customFormat="1" ht="15" thickBot="1">
      <c r="A21" s="353" t="s">
        <v>118</v>
      </c>
      <c r="B21" s="567" t="s">
        <v>144</v>
      </c>
      <c r="C21" s="568" t="s">
        <v>145</v>
      </c>
      <c r="D21" s="569" t="s">
        <v>146</v>
      </c>
      <c r="E21" s="604" t="s">
        <v>34</v>
      </c>
      <c r="F21" s="605" t="s">
        <v>35</v>
      </c>
    </row>
    <row r="22" spans="1:6" s="90" customFormat="1" ht="15" thickBot="1">
      <c r="A22" s="636" t="s">
        <v>226</v>
      </c>
      <c r="B22" s="421" t="s">
        <v>227</v>
      </c>
      <c r="C22" s="423">
        <v>137659885</v>
      </c>
      <c r="D22" s="594">
        <v>137031239</v>
      </c>
      <c r="E22" s="576">
        <v>-5.0000000000000001E-3</v>
      </c>
      <c r="F22" s="577">
        <v>0.13500000000000001</v>
      </c>
    </row>
    <row r="23" spans="1:6" s="22" customFormat="1" ht="15" thickBot="1">
      <c r="A23" s="636" t="s">
        <v>228</v>
      </c>
      <c r="B23" s="442">
        <v>120708515</v>
      </c>
      <c r="C23" s="423">
        <v>113017319</v>
      </c>
      <c r="D23" s="594">
        <v>112782997</v>
      </c>
      <c r="E23" s="576">
        <v>-2E-3</v>
      </c>
      <c r="F23" s="577">
        <v>-6.6000000000000003E-2</v>
      </c>
    </row>
    <row r="24" spans="1:6" s="22" customFormat="1" ht="15" thickBot="1">
      <c r="A24" s="618" t="s">
        <v>229</v>
      </c>
      <c r="B24" s="409">
        <v>5931772</v>
      </c>
      <c r="C24" s="331">
        <v>9898760</v>
      </c>
      <c r="D24" s="410">
        <v>9744298</v>
      </c>
      <c r="E24" s="485">
        <v>-1.6E-2</v>
      </c>
      <c r="F24" s="332">
        <v>0.64300000000000002</v>
      </c>
    </row>
    <row r="25" spans="1:6" s="22" customFormat="1" ht="15" thickBot="1">
      <c r="A25" s="637" t="s">
        <v>230</v>
      </c>
      <c r="B25" s="638">
        <v>519866</v>
      </c>
      <c r="C25" s="639">
        <v>509001</v>
      </c>
      <c r="D25" s="639">
        <v>767136</v>
      </c>
      <c r="E25" s="640">
        <v>0.50700000000000001</v>
      </c>
      <c r="F25" s="641">
        <v>0.47599999999999998</v>
      </c>
    </row>
    <row r="26" spans="1:6">
      <c r="A26" s="311" t="s">
        <v>231</v>
      </c>
      <c r="B26" s="409">
        <v>3579504</v>
      </c>
      <c r="C26" s="331">
        <v>4675731</v>
      </c>
      <c r="D26" s="410">
        <v>4868483</v>
      </c>
      <c r="E26" s="485">
        <v>4.1000000000000002E-2</v>
      </c>
      <c r="F26" s="332">
        <v>0.36</v>
      </c>
    </row>
    <row r="27" spans="1:6">
      <c r="A27" s="310" t="s">
        <v>232</v>
      </c>
      <c r="B27" s="409">
        <v>2572478</v>
      </c>
      <c r="C27" s="331">
        <v>3709865</v>
      </c>
      <c r="D27" s="410">
        <v>3789286</v>
      </c>
      <c r="E27" s="485">
        <v>2.1000000000000001E-2</v>
      </c>
      <c r="F27" s="332">
        <v>0.47299999999999998</v>
      </c>
    </row>
    <row r="28" spans="1:6">
      <c r="A28" s="311" t="s">
        <v>233</v>
      </c>
      <c r="B28" s="409">
        <v>1125394</v>
      </c>
      <c r="C28" s="331">
        <v>1664626</v>
      </c>
      <c r="D28" s="410">
        <v>1951855</v>
      </c>
      <c r="E28" s="485">
        <v>0.17299999999999999</v>
      </c>
      <c r="F28" s="332">
        <v>0.73399999999999999</v>
      </c>
    </row>
    <row r="29" spans="1:6" s="3" customFormat="1" ht="15" thickBot="1">
      <c r="A29" s="642" t="s">
        <v>234</v>
      </c>
      <c r="B29" s="418">
        <v>4704898</v>
      </c>
      <c r="C29" s="419">
        <v>6340357</v>
      </c>
      <c r="D29" s="420">
        <v>6820338</v>
      </c>
      <c r="E29" s="574">
        <v>7.5999999999999998E-2</v>
      </c>
      <c r="F29" s="342">
        <v>0.45</v>
      </c>
    </row>
    <row r="30" spans="1:6">
      <c r="A30" s="643" t="s">
        <v>235</v>
      </c>
      <c r="B30" s="644">
        <v>2.9700000000000001E-2</v>
      </c>
      <c r="C30" s="645">
        <v>3.4000000000000002E-2</v>
      </c>
      <c r="D30" s="646">
        <v>3.5499999999999997E-2</v>
      </c>
      <c r="E30" s="225" t="s">
        <v>236</v>
      </c>
      <c r="F30" s="226" t="s">
        <v>237</v>
      </c>
    </row>
    <row r="31" spans="1:6">
      <c r="A31" s="647" t="s">
        <v>238</v>
      </c>
      <c r="B31" s="644">
        <v>2.9700000000000001E-2</v>
      </c>
      <c r="C31" s="645">
        <v>4.1399999999999999E-2</v>
      </c>
      <c r="D31" s="646">
        <v>4.3200000000000002E-2</v>
      </c>
      <c r="E31" s="230" t="s">
        <v>239</v>
      </c>
      <c r="F31" s="231" t="s">
        <v>240</v>
      </c>
    </row>
    <row r="32" spans="1:6">
      <c r="A32" s="648" t="s">
        <v>241</v>
      </c>
      <c r="B32" s="644">
        <v>2.1299999999999999E-2</v>
      </c>
      <c r="C32" s="645">
        <v>2.69E-2</v>
      </c>
      <c r="D32" s="646">
        <v>2.7699999999999999E-2</v>
      </c>
      <c r="E32" s="230" t="s">
        <v>242</v>
      </c>
      <c r="F32" s="231" t="s">
        <v>243</v>
      </c>
    </row>
    <row r="33" spans="1:6">
      <c r="A33" s="648" t="s">
        <v>244</v>
      </c>
      <c r="B33" s="644">
        <v>3.9E-2</v>
      </c>
      <c r="C33" s="645">
        <v>4.6100000000000002E-2</v>
      </c>
      <c r="D33" s="646">
        <v>4.9799999999999997E-2</v>
      </c>
      <c r="E33" s="230" t="s">
        <v>245</v>
      </c>
      <c r="F33" s="231" t="s">
        <v>246</v>
      </c>
    </row>
    <row r="34" spans="1:6">
      <c r="A34" s="648" t="s">
        <v>247</v>
      </c>
      <c r="B34" s="644">
        <v>3.9E-2</v>
      </c>
      <c r="C34" s="645">
        <v>5.6099999999999997E-2</v>
      </c>
      <c r="D34" s="646">
        <v>6.0499999999999998E-2</v>
      </c>
      <c r="E34" s="230" t="s">
        <v>248</v>
      </c>
      <c r="F34" s="231" t="s">
        <v>249</v>
      </c>
    </row>
    <row r="35" spans="1:6">
      <c r="A35" s="648" t="s">
        <v>250</v>
      </c>
      <c r="B35" s="644">
        <v>4.9099999999999998E-2</v>
      </c>
      <c r="C35" s="645">
        <v>7.1900000000000006E-2</v>
      </c>
      <c r="D35" s="646">
        <v>7.1099999999999997E-2</v>
      </c>
      <c r="E35" s="230" t="s">
        <v>251</v>
      </c>
      <c r="F35" s="231" t="s">
        <v>252</v>
      </c>
    </row>
    <row r="36" spans="1:6">
      <c r="A36" s="649" t="s">
        <v>77</v>
      </c>
      <c r="B36" s="411">
        <v>1.657</v>
      </c>
      <c r="C36" s="412">
        <v>2.117</v>
      </c>
      <c r="D36" s="650">
        <v>2.0019999999999998</v>
      </c>
      <c r="E36" s="230" t="s">
        <v>253</v>
      </c>
      <c r="F36" s="231" t="s">
        <v>254</v>
      </c>
    </row>
    <row r="37" spans="1:6" ht="16.5" customHeight="1">
      <c r="A37" s="649" t="s">
        <v>255</v>
      </c>
      <c r="B37" s="411">
        <v>2.306</v>
      </c>
      <c r="C37" s="412">
        <v>2.6680000000000001</v>
      </c>
      <c r="D37" s="650">
        <v>2.5720000000000001</v>
      </c>
      <c r="E37" s="230" t="s">
        <v>256</v>
      </c>
      <c r="F37" s="231" t="s">
        <v>257</v>
      </c>
    </row>
    <row r="38" spans="1:6" s="3" customFormat="1" ht="15" thickBot="1">
      <c r="A38" s="651" t="s">
        <v>80</v>
      </c>
      <c r="B38" s="652">
        <v>1.2609999999999999</v>
      </c>
      <c r="C38" s="653">
        <v>1.5609999999999999</v>
      </c>
      <c r="D38" s="654">
        <v>1.429</v>
      </c>
      <c r="E38" s="655" t="s">
        <v>258</v>
      </c>
      <c r="F38" s="656" t="s">
        <v>259</v>
      </c>
    </row>
    <row r="39" spans="1:6" ht="15" customHeight="1">
      <c r="A39" s="339" t="s">
        <v>260</v>
      </c>
      <c r="B39" s="657"/>
      <c r="C39" s="657"/>
      <c r="D39" s="288"/>
      <c r="E39" s="288"/>
      <c r="F39" s="288"/>
    </row>
    <row r="40" spans="1:6">
      <c r="A40" s="339" t="s">
        <v>261</v>
      </c>
      <c r="B40" s="658"/>
      <c r="C40" s="658"/>
      <c r="D40" s="658"/>
      <c r="E40" s="288"/>
      <c r="F40" s="288"/>
    </row>
    <row r="41" spans="1:6">
      <c r="A41" s="60"/>
      <c r="B41" s="60"/>
      <c r="C41" s="60"/>
      <c r="D41" s="9"/>
      <c r="E41" s="9"/>
      <c r="F41" s="9"/>
    </row>
    <row r="42" spans="1:6">
      <c r="A42" s="9"/>
      <c r="B42" s="9"/>
      <c r="C42" s="9"/>
      <c r="D42" s="9"/>
      <c r="E42" s="9"/>
      <c r="F42" s="9"/>
    </row>
  </sheetData>
  <mergeCells count="8">
    <mergeCell ref="B19:D19"/>
    <mergeCell ref="E19:F19"/>
    <mergeCell ref="A9:A10"/>
    <mergeCell ref="B1:D1"/>
    <mergeCell ref="E1:F1"/>
    <mergeCell ref="A16:F16"/>
    <mergeCell ref="B9:D9"/>
    <mergeCell ref="E9:F9"/>
  </mergeCells>
  <hyperlinks>
    <hyperlink ref="A3" location="Index!A1" display="Back to index" xr:uid="{C1698351-D675-4052-9004-AF2205865F18}"/>
    <hyperlink ref="A11" location="Index!A1" display="Back to index" xr:uid="{B71093C4-744C-4901-AE5B-52BBCBC2ABE1}"/>
    <hyperlink ref="A21" location="Index!A1" display="Back to index" xr:uid="{BE14A46C-1813-49B0-95BF-029D7DB53F8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F24"/>
  <sheetViews>
    <sheetView showGridLines="0" workbookViewId="0">
      <pane xSplit="1" topLeftCell="B1" activePane="topRight" state="frozen"/>
      <selection pane="topRight" activeCell="E25" sqref="E25"/>
    </sheetView>
  </sheetViews>
  <sheetFormatPr baseColWidth="10" defaultColWidth="11.44140625" defaultRowHeight="14.4"/>
  <cols>
    <col min="1" max="1" width="51.44140625" style="288" customWidth="1"/>
    <col min="2" max="2" width="16.44140625" style="288" customWidth="1"/>
    <col min="3" max="3" width="18.88671875" style="288" customWidth="1"/>
    <col min="4" max="4" width="16.44140625" style="288" customWidth="1"/>
    <col min="5" max="6" width="11.44140625" style="288"/>
  </cols>
  <sheetData>
    <row r="1" spans="1:6" s="10" customFormat="1" ht="13.8">
      <c r="A1" s="634" t="s">
        <v>262</v>
      </c>
      <c r="B1" s="1310" t="s">
        <v>28</v>
      </c>
      <c r="C1" s="1311"/>
      <c r="D1" s="1312"/>
      <c r="E1" s="1310" t="s">
        <v>29</v>
      </c>
      <c r="F1" s="1311"/>
    </row>
    <row r="2" spans="1:6" s="10" customFormat="1" ht="13.8">
      <c r="A2" s="659" t="s">
        <v>30</v>
      </c>
      <c r="B2" s="351"/>
      <c r="C2" s="307"/>
      <c r="D2" s="307"/>
      <c r="E2" s="351"/>
      <c r="F2" s="307"/>
    </row>
    <row r="3" spans="1:6" s="30" customFormat="1" thickBot="1">
      <c r="A3" s="353" t="s">
        <v>118</v>
      </c>
      <c r="B3" s="601" t="s">
        <v>31</v>
      </c>
      <c r="C3" s="602" t="s">
        <v>32</v>
      </c>
      <c r="D3" s="603" t="s">
        <v>33</v>
      </c>
      <c r="E3" s="455" t="s">
        <v>34</v>
      </c>
      <c r="F3" s="456" t="s">
        <v>35</v>
      </c>
    </row>
    <row r="4" spans="1:6" s="9" customFormat="1" ht="13.8">
      <c r="A4" s="660" t="s">
        <v>263</v>
      </c>
      <c r="B4" s="661">
        <v>3163609</v>
      </c>
      <c r="C4" s="661">
        <v>2703100</v>
      </c>
      <c r="D4" s="661">
        <v>2816073</v>
      </c>
      <c r="E4" s="662">
        <v>4.2000000000000003E-2</v>
      </c>
      <c r="F4" s="663">
        <v>-0.11</v>
      </c>
    </row>
    <row r="5" spans="1:6">
      <c r="A5" s="664" t="s">
        <v>264</v>
      </c>
      <c r="B5" s="237">
        <v>2770351</v>
      </c>
      <c r="C5" s="237">
        <v>2325836</v>
      </c>
      <c r="D5" s="237">
        <v>2432761</v>
      </c>
      <c r="E5" s="295">
        <v>4.5999999999999999E-2</v>
      </c>
      <c r="F5" s="253">
        <v>-0.122</v>
      </c>
    </row>
    <row r="6" spans="1:6">
      <c r="A6" s="664" t="s">
        <v>265</v>
      </c>
      <c r="B6" s="237">
        <v>7879</v>
      </c>
      <c r="C6" s="237">
        <v>3987</v>
      </c>
      <c r="D6" s="237">
        <v>3221</v>
      </c>
      <c r="E6" s="295">
        <v>-0.192</v>
      </c>
      <c r="F6" s="253">
        <v>-0.59099999999999997</v>
      </c>
    </row>
    <row r="7" spans="1:6">
      <c r="A7" s="664" t="s">
        <v>266</v>
      </c>
      <c r="B7" s="237">
        <v>49113</v>
      </c>
      <c r="C7" s="237">
        <v>8456</v>
      </c>
      <c r="D7" s="237">
        <v>7896</v>
      </c>
      <c r="E7" s="295">
        <v>-6.6000000000000003E-2</v>
      </c>
      <c r="F7" s="253">
        <v>-0.83899999999999997</v>
      </c>
    </row>
    <row r="8" spans="1:6">
      <c r="A8" s="664" t="s">
        <v>267</v>
      </c>
      <c r="B8" s="237">
        <v>322734</v>
      </c>
      <c r="C8" s="237">
        <v>351502</v>
      </c>
      <c r="D8" s="237">
        <v>362964</v>
      </c>
      <c r="E8" s="295">
        <v>3.3000000000000002E-2</v>
      </c>
      <c r="F8" s="253">
        <v>0.125</v>
      </c>
    </row>
    <row r="9" spans="1:6">
      <c r="A9" s="664" t="s">
        <v>268</v>
      </c>
      <c r="B9" s="237">
        <v>13532</v>
      </c>
      <c r="C9" s="237">
        <v>13319</v>
      </c>
      <c r="D9" s="237">
        <v>9231</v>
      </c>
      <c r="E9" s="295">
        <v>-0.307</v>
      </c>
      <c r="F9" s="253">
        <v>-0.318</v>
      </c>
    </row>
    <row r="10" spans="1:6">
      <c r="A10" s="298" t="s">
        <v>269</v>
      </c>
      <c r="B10" s="242">
        <v>784082</v>
      </c>
      <c r="C10" s="242">
        <v>633880</v>
      </c>
      <c r="D10" s="242">
        <v>692690</v>
      </c>
      <c r="E10" s="665">
        <v>9.2999999999999999E-2</v>
      </c>
      <c r="F10" s="250">
        <v>-0.11700000000000001</v>
      </c>
    </row>
    <row r="11" spans="1:6">
      <c r="A11" s="664" t="s">
        <v>270</v>
      </c>
      <c r="B11" s="237">
        <v>364107</v>
      </c>
      <c r="C11" s="237">
        <v>245221</v>
      </c>
      <c r="D11" s="237">
        <v>222643</v>
      </c>
      <c r="E11" s="295">
        <v>-9.1999999999999998E-2</v>
      </c>
      <c r="F11" s="253">
        <v>-0.38900000000000001</v>
      </c>
    </row>
    <row r="12" spans="1:6">
      <c r="A12" s="664" t="s">
        <v>271</v>
      </c>
      <c r="B12" s="237">
        <v>137126</v>
      </c>
      <c r="C12" s="237">
        <v>118457</v>
      </c>
      <c r="D12" s="237">
        <v>112228</v>
      </c>
      <c r="E12" s="295">
        <v>-5.2999999999999999E-2</v>
      </c>
      <c r="F12" s="253">
        <v>-0.182</v>
      </c>
    </row>
    <row r="13" spans="1:6">
      <c r="A13" s="664" t="s">
        <v>272</v>
      </c>
      <c r="B13" s="237">
        <v>198114</v>
      </c>
      <c r="C13" s="237">
        <v>185104</v>
      </c>
      <c r="D13" s="237">
        <v>266971</v>
      </c>
      <c r="E13" s="295">
        <v>0.442</v>
      </c>
      <c r="F13" s="253">
        <v>0.34799999999999998</v>
      </c>
    </row>
    <row r="14" spans="1:6" s="3" customFormat="1" ht="16.8" thickBot="1">
      <c r="A14" s="666" t="s">
        <v>842</v>
      </c>
      <c r="B14" s="257">
        <v>84735</v>
      </c>
      <c r="C14" s="257">
        <v>85098</v>
      </c>
      <c r="D14" s="257">
        <v>90848</v>
      </c>
      <c r="E14" s="295">
        <v>6.8000000000000005E-2</v>
      </c>
      <c r="F14" s="253">
        <v>7.1999999999999995E-2</v>
      </c>
    </row>
    <row r="15" spans="1:6" s="22" customFormat="1" ht="16.8" thickBot="1">
      <c r="A15" s="575" t="s">
        <v>843</v>
      </c>
      <c r="B15" s="667">
        <v>2379527</v>
      </c>
      <c r="C15" s="667">
        <v>2069220</v>
      </c>
      <c r="D15" s="667">
        <v>2123383</v>
      </c>
      <c r="E15" s="668">
        <v>2.5999999999999999E-2</v>
      </c>
      <c r="F15" s="669">
        <v>-0.108</v>
      </c>
    </row>
    <row r="16" spans="1:6" s="22" customFormat="1" ht="33" customHeight="1" thickBot="1">
      <c r="A16" s="575" t="s">
        <v>844</v>
      </c>
      <c r="B16" s="670">
        <v>1038046</v>
      </c>
      <c r="C16" s="670">
        <v>1336555</v>
      </c>
      <c r="D16" s="671">
        <v>1565736</v>
      </c>
      <c r="E16" s="626">
        <v>0.17100000000000001</v>
      </c>
      <c r="F16" s="627">
        <v>0.50800000000000001</v>
      </c>
    </row>
    <row r="17" spans="1:6" s="22" customFormat="1" ht="17.399999999999999" thickBot="1">
      <c r="A17" s="672" t="s">
        <v>845</v>
      </c>
      <c r="B17" s="673">
        <v>177952974</v>
      </c>
      <c r="C17" s="673">
        <v>222098498</v>
      </c>
      <c r="D17" s="673">
        <v>227856239</v>
      </c>
      <c r="E17" s="674">
        <v>2.5999999999999999E-2</v>
      </c>
      <c r="F17" s="675">
        <v>0.28000000000000003</v>
      </c>
    </row>
    <row r="18" spans="1:6" ht="16.8">
      <c r="A18" s="660" t="s">
        <v>846</v>
      </c>
      <c r="B18" s="676">
        <v>5.3499999999999999E-2</v>
      </c>
      <c r="C18" s="676">
        <v>3.73E-2</v>
      </c>
      <c r="D18" s="676">
        <v>3.73E-2</v>
      </c>
      <c r="E18" s="677" t="s">
        <v>273</v>
      </c>
      <c r="F18" s="678" t="s">
        <v>274</v>
      </c>
    </row>
    <row r="19" spans="1:6" ht="16.8">
      <c r="A19" s="298" t="s">
        <v>847</v>
      </c>
      <c r="B19" s="250">
        <v>2.3300000000000001E-2</v>
      </c>
      <c r="C19" s="250">
        <v>2.41E-2</v>
      </c>
      <c r="D19" s="250">
        <v>2.75E-2</v>
      </c>
      <c r="E19" s="246" t="s">
        <v>275</v>
      </c>
      <c r="F19" s="247" t="s">
        <v>276</v>
      </c>
    </row>
    <row r="20" spans="1:6" s="3" customFormat="1" ht="17.399999999999999" thickBot="1">
      <c r="A20" s="679" t="s">
        <v>848</v>
      </c>
      <c r="B20" s="680">
        <v>0.56379999999999997</v>
      </c>
      <c r="C20" s="680">
        <v>0.35410000000000003</v>
      </c>
      <c r="D20" s="680">
        <v>0.2626</v>
      </c>
      <c r="E20" s="681">
        <v>-9.0999999999999998E-2</v>
      </c>
      <c r="F20" s="680">
        <v>-0.30099999999999999</v>
      </c>
    </row>
    <row r="22" spans="1:6">
      <c r="A22" s="330" t="s">
        <v>277</v>
      </c>
    </row>
    <row r="23" spans="1:6">
      <c r="A23" s="330" t="s">
        <v>278</v>
      </c>
    </row>
    <row r="24" spans="1:6">
      <c r="A24" s="682" t="s">
        <v>279</v>
      </c>
    </row>
  </sheetData>
  <mergeCells count="2">
    <mergeCell ref="B1:D1"/>
    <mergeCell ref="E1:F1"/>
  </mergeCells>
  <hyperlinks>
    <hyperlink ref="A3" location="Index!A1" display="Back to index" xr:uid="{19C527E1-D426-43B5-A7A6-CE7007B6FAC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5" ma:contentTypeDescription="Crear nuevo documento." ma:contentTypeScope="" ma:versionID="1489ec422a6d15d23867acc58fbe6018">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3a93fabd4a71cf99014cdbc7202a345e"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1D969-38ED-4294-9DEC-8C32D7AEC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C505A-E6D4-4012-9B25-EC06C22985EF}">
  <ds:schemaRefs>
    <ds:schemaRef ds:uri="http://purl.org/dc/elements/1.1/"/>
    <ds:schemaRef ds:uri="http://purl.org/dc/terms/"/>
    <ds:schemaRef ds:uri="http://schemas.microsoft.com/office/2006/metadata/properties"/>
    <ds:schemaRef ds:uri="http://schemas.microsoft.com/office/infopath/2007/PartnerControls"/>
    <ds:schemaRef ds:uri="aafcb589-e1e7-46d8-a0af-52044582a8fa"/>
    <ds:schemaRef ds:uri="http://www.w3.org/XML/1998/namespace"/>
    <ds:schemaRef ds:uri="http://schemas.microsoft.com/sharepoint/v3"/>
    <ds:schemaRef ds:uri="http://purl.org/dc/dcmitype/"/>
    <ds:schemaRef ds:uri="http://schemas.microsoft.com/office/2006/documentManagement/types"/>
    <ds:schemaRef ds:uri="http://schemas.openxmlformats.org/package/2006/metadata/core-properties"/>
    <ds:schemaRef ds:uri="cb8a061b-66da-473e-9c67-57aa5b3143d5"/>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Index</vt:lpstr>
      <vt:lpstr>0. Overview BAP</vt:lpstr>
      <vt:lpstr>0.1.Contribution BAP</vt:lpstr>
      <vt:lpstr>0.2.ROAE</vt:lpstr>
      <vt:lpstr>1.IEA</vt:lpstr>
      <vt:lpstr>1.1.Loans</vt:lpstr>
      <vt:lpstr>2.Funding</vt:lpstr>
      <vt:lpstr>3.Portfolio Quality</vt:lpstr>
      <vt:lpstr>4.Net Interest Income</vt:lpstr>
      <vt:lpstr>5.Non Financial Income</vt:lpstr>
      <vt:lpstr>6.Underwriting Results</vt:lpstr>
      <vt:lpstr>7.OPEX and Efficiency</vt:lpstr>
      <vt:lpstr>8.1.Regulatory Capital BAP</vt:lpstr>
      <vt:lpstr>8.2.Regulatory Capital BCP</vt:lpstr>
      <vt:lpstr>8.3.Regulatory Capital Mibanco</vt:lpstr>
      <vt:lpstr>9. Credicorp Channel's</vt:lpstr>
      <vt:lpstr>10.Economic Perspectives</vt:lpstr>
      <vt:lpstr>11.1.Credicorp Consolidated</vt:lpstr>
      <vt:lpstr>11.2 Credicorp Stand-alone</vt:lpstr>
      <vt:lpstr>11.3 BCP Consolidated</vt:lpstr>
      <vt:lpstr>11.4 BCP Stand-alone</vt:lpstr>
      <vt:lpstr>11.5 BCP Bolivia</vt:lpstr>
      <vt:lpstr>11.6 Mibanco</vt:lpstr>
      <vt:lpstr>11.7 IB &amp; WM</vt:lpstr>
      <vt:lpstr>11.8 Grupo Pacifico</vt:lpstr>
      <vt:lpstr>11.9 Prima AFP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 - Grupo Crédito</cp:lastModifiedBy>
  <cp:revision/>
  <dcterms:created xsi:type="dcterms:W3CDTF">2021-03-25T15:28:02Z</dcterms:created>
  <dcterms:modified xsi:type="dcterms:W3CDTF">2021-05-07T00:49:30Z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ies>
</file>